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swan\Documents\Boot Camp\excelchallenge\"/>
    </mc:Choice>
  </mc:AlternateContent>
  <xr:revisionPtr revIDLastSave="0" documentId="13_ncr:1_{A33A418F-BE1D-4FFD-B047-6345C53D7F07}" xr6:coauthVersionLast="45" xr6:coauthVersionMax="45" xr10:uidLastSave="{00000000-0000-0000-0000-000000000000}"/>
  <bookViews>
    <workbookView xWindow="-98" yWindow="-98" windowWidth="20715" windowHeight="13276" firstSheet="3" activeTab="4" xr2:uid="{00000000-000D-0000-FFFF-FFFF00000000}"/>
  </bookViews>
  <sheets>
    <sheet name="Annotated Raw Data" sheetId="1" r:id="rId1"/>
    <sheet name="Success Per Category-Pivot" sheetId="4" r:id="rId2"/>
    <sheet name="Success Per Sub-Category-Pivot" sheetId="3" r:id="rId3"/>
    <sheet name="Success by Launch Date" sheetId="10" r:id="rId4"/>
    <sheet name="Bonus" sheetId="11" r:id="rId5"/>
  </sheets>
  <definedNames>
    <definedName name="_xlnm._FilterDatabase" localSheetId="0" hidden="1">'Annotated Raw Data'!$A$1:$T$4115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2" i="11"/>
  <c r="F3" i="11"/>
  <c r="F4" i="11"/>
  <c r="F5" i="11"/>
  <c r="F6" i="11"/>
  <c r="F7" i="11"/>
  <c r="F8" i="11"/>
  <c r="F9" i="11"/>
  <c r="F10" i="11"/>
  <c r="F11" i="11"/>
  <c r="F12" i="11"/>
  <c r="F13" i="11"/>
  <c r="D13" i="11"/>
  <c r="C13" i="11"/>
  <c r="B13" i="11"/>
  <c r="D12" i="11"/>
  <c r="C12" i="11"/>
  <c r="B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B6" i="11"/>
  <c r="D5" i="11"/>
  <c r="C5" i="11"/>
  <c r="B5" i="11"/>
  <c r="D4" i="11"/>
  <c r="C4" i="11"/>
  <c r="B4" i="11"/>
  <c r="C3" i="11"/>
  <c r="D3" i="11"/>
  <c r="B3" i="11"/>
  <c r="E2" i="11"/>
  <c r="D2" i="11"/>
  <c r="C2" i="11"/>
  <c r="B2" i="11"/>
  <c r="E13" i="11" l="1"/>
  <c r="E12" i="11"/>
  <c r="E11" i="11"/>
  <c r="E10" i="11"/>
  <c r="E9" i="11"/>
  <c r="E8" i="11"/>
  <c r="E7" i="11"/>
  <c r="E6" i="11"/>
  <c r="E5" i="11"/>
  <c r="E4" i="11"/>
  <c r="E3" i="11"/>
  <c r="L509" i="1"/>
  <c r="L1492" i="1"/>
  <c r="L1594" i="1"/>
  <c r="L789" i="1"/>
  <c r="L1196" i="1"/>
  <c r="L1397" i="1"/>
  <c r="L1893" i="1"/>
  <c r="L2085" i="1"/>
  <c r="L724" i="1"/>
  <c r="L1997" i="1"/>
  <c r="L829" i="1"/>
  <c r="L367" i="1"/>
  <c r="L386" i="1"/>
  <c r="L1932" i="1"/>
  <c r="L1387" i="1"/>
  <c r="L2055" i="1"/>
  <c r="L1976" i="1"/>
  <c r="L1403" i="1"/>
  <c r="L486" i="1"/>
  <c r="L2056" i="1"/>
  <c r="L1228" i="1"/>
  <c r="L926" i="1"/>
  <c r="L896" i="1"/>
  <c r="L1243" i="1"/>
  <c r="L593" i="1"/>
  <c r="L414" i="1"/>
  <c r="L1108" i="1"/>
  <c r="L2028" i="1"/>
  <c r="L782" i="1"/>
  <c r="L1878" i="1"/>
  <c r="L2099" i="1"/>
  <c r="L2052" i="1"/>
  <c r="L1774" i="1"/>
  <c r="L634" i="1"/>
  <c r="L360" i="1"/>
  <c r="L511" i="1"/>
  <c r="L293" i="1"/>
  <c r="L1183" i="1"/>
  <c r="L628" i="1"/>
  <c r="L1866" i="1"/>
  <c r="L2100" i="1"/>
  <c r="L512" i="1"/>
  <c r="L127" i="1"/>
  <c r="L2101" i="1"/>
  <c r="L848" i="1"/>
  <c r="L1563" i="1"/>
  <c r="L1321" i="1"/>
  <c r="L1295" i="1"/>
  <c r="L2102" i="1"/>
  <c r="L2103" i="1"/>
  <c r="L670" i="1"/>
  <c r="L954" i="1"/>
  <c r="L1205" i="1"/>
  <c r="L1920" i="1"/>
  <c r="L657" i="1"/>
  <c r="L1343" i="1"/>
  <c r="L1797" i="1"/>
  <c r="L1678" i="1"/>
  <c r="L2064" i="1"/>
  <c r="L1647" i="1"/>
  <c r="L457" i="1"/>
  <c r="L421" i="1"/>
  <c r="L1044" i="1"/>
  <c r="L325" i="1"/>
  <c r="L1326" i="1"/>
  <c r="L895" i="1"/>
  <c r="L952" i="1"/>
  <c r="L696" i="1"/>
  <c r="L1137" i="1"/>
  <c r="L694" i="1"/>
  <c r="L771" i="1"/>
  <c r="L1270" i="1"/>
  <c r="L2104" i="1"/>
  <c r="L1065" i="1"/>
  <c r="L978" i="1"/>
  <c r="L432" i="1"/>
  <c r="L91" i="1"/>
  <c r="L9" i="1"/>
  <c r="L699" i="1"/>
  <c r="L1345" i="1"/>
  <c r="L265" i="1"/>
  <c r="L2092" i="1"/>
  <c r="L1724" i="1"/>
  <c r="L2105" i="1"/>
  <c r="L736" i="1"/>
  <c r="L1399" i="1"/>
  <c r="L1529" i="1"/>
  <c r="L1685" i="1"/>
  <c r="L985" i="1"/>
  <c r="L2018" i="1"/>
  <c r="L849" i="1"/>
  <c r="L1479" i="1"/>
  <c r="L1158" i="1"/>
  <c r="L1573" i="1"/>
  <c r="L620" i="1"/>
  <c r="L1000" i="1"/>
  <c r="L1409" i="1"/>
  <c r="L1410" i="1"/>
  <c r="L1422" i="1"/>
  <c r="L2106" i="1"/>
  <c r="L2107" i="1"/>
  <c r="L682" i="1"/>
  <c r="L1481" i="1"/>
  <c r="L850" i="1"/>
  <c r="L1332" i="1"/>
  <c r="L1998" i="1"/>
  <c r="L1731" i="1"/>
  <c r="L190" i="1"/>
  <c r="L217" i="1"/>
  <c r="L630" i="1"/>
  <c r="L423" i="1"/>
  <c r="L1574" i="1"/>
  <c r="L522" i="1"/>
  <c r="L1642" i="1"/>
  <c r="L523" i="1"/>
  <c r="L1037" i="1"/>
  <c r="L2004" i="1"/>
  <c r="L1056" i="1"/>
  <c r="L1533" i="1"/>
  <c r="L3630" i="1"/>
  <c r="L3585" i="1"/>
  <c r="L3706" i="1"/>
  <c r="L3403" i="1"/>
  <c r="L3707" i="1"/>
  <c r="L2615" i="1"/>
  <c r="L2832" i="1"/>
  <c r="L3028" i="1"/>
  <c r="L3074" i="1"/>
  <c r="L3708" i="1"/>
  <c r="L3709" i="1"/>
  <c r="L3710" i="1"/>
  <c r="L2723" i="1"/>
  <c r="L3711" i="1"/>
  <c r="L3712" i="1"/>
  <c r="L2625" i="1"/>
  <c r="L3713" i="1"/>
  <c r="L3714" i="1"/>
  <c r="L2959" i="1"/>
  <c r="L2108" i="1"/>
  <c r="L3715" i="1"/>
  <c r="L2686" i="1"/>
  <c r="L3375" i="1"/>
  <c r="L3716" i="1"/>
  <c r="L2424" i="1"/>
  <c r="L2771" i="1"/>
  <c r="L3297" i="1"/>
  <c r="L3717" i="1"/>
  <c r="L3532" i="1"/>
  <c r="L3202" i="1"/>
  <c r="L2469" i="1"/>
  <c r="L3555" i="1"/>
  <c r="L3658" i="1"/>
  <c r="L3260" i="1"/>
  <c r="L2995" i="1"/>
  <c r="L3666" i="1"/>
  <c r="L2847" i="1"/>
  <c r="L3406" i="1"/>
  <c r="L3718" i="1"/>
  <c r="L3687" i="1"/>
  <c r="L3719" i="1"/>
  <c r="L3647" i="1"/>
  <c r="L2582" i="1"/>
  <c r="L3720" i="1"/>
  <c r="L3308" i="1"/>
  <c r="L3721" i="1"/>
  <c r="L2236" i="1"/>
  <c r="L3648" i="1"/>
  <c r="L2906" i="1"/>
  <c r="L2478" i="1"/>
  <c r="L2949" i="1"/>
  <c r="L3688" i="1"/>
  <c r="L3722" i="1"/>
  <c r="L3723" i="1"/>
  <c r="L3724" i="1"/>
  <c r="L2805" i="1"/>
  <c r="L3725" i="1"/>
  <c r="L2318" i="1"/>
  <c r="L3726" i="1"/>
  <c r="L2520" i="1"/>
  <c r="L2375" i="1"/>
  <c r="L2503" i="1"/>
  <c r="L3727" i="1"/>
  <c r="L2354" i="1"/>
  <c r="L2934" i="1"/>
  <c r="L2833" i="1"/>
  <c r="L3728" i="1"/>
  <c r="L2574" i="1"/>
  <c r="L3729" i="1"/>
  <c r="L3542" i="1"/>
  <c r="L3348" i="1"/>
  <c r="L2855" i="1"/>
  <c r="L3693" i="1"/>
  <c r="L3730" i="1"/>
  <c r="L3493" i="1"/>
  <c r="L3731" i="1"/>
  <c r="L2303" i="1"/>
  <c r="L2700" i="1"/>
  <c r="L3161" i="1"/>
  <c r="L3732" i="1"/>
  <c r="L2440" i="1"/>
  <c r="L2245" i="1"/>
  <c r="L3733" i="1"/>
  <c r="L2401" i="1"/>
  <c r="L2264" i="1"/>
  <c r="L2571" i="1"/>
  <c r="L3734" i="1"/>
  <c r="L2593" i="1"/>
  <c r="L3735" i="1"/>
  <c r="L3736" i="1"/>
  <c r="L2452" i="1"/>
  <c r="L2290" i="1"/>
  <c r="L3628" i="1"/>
  <c r="L3571" i="1"/>
  <c r="L3655" i="1"/>
  <c r="L3424" i="1"/>
  <c r="L2252" i="1"/>
  <c r="L2651" i="1"/>
  <c r="L3059" i="1"/>
  <c r="L2551" i="1"/>
  <c r="L3257" i="1"/>
  <c r="L3737" i="1"/>
  <c r="L2633" i="1"/>
  <c r="L3738" i="1"/>
  <c r="L3739" i="1"/>
  <c r="L3740" i="1"/>
  <c r="L3213" i="1"/>
  <c r="L3741" i="1"/>
  <c r="L3742" i="1"/>
  <c r="L3743" i="1"/>
  <c r="L3353" i="1"/>
  <c r="L3744" i="1"/>
  <c r="L2984" i="1"/>
  <c r="L3745" i="1"/>
  <c r="L2316" i="1"/>
  <c r="L3746" i="1"/>
  <c r="L3747" i="1"/>
  <c r="L3376" i="1"/>
  <c r="L3748" i="1"/>
  <c r="L2456" i="1"/>
  <c r="L1320" i="1"/>
  <c r="L1079" i="1"/>
  <c r="L1045" i="1"/>
  <c r="L1718" i="1"/>
  <c r="L1033" i="1"/>
  <c r="L1611" i="1"/>
  <c r="L129" i="1"/>
  <c r="L582" i="1"/>
  <c r="L1871" i="1"/>
  <c r="L1068" i="1"/>
  <c r="L1452" i="1"/>
  <c r="L734" i="1"/>
  <c r="L290" i="1"/>
  <c r="L1966" i="1"/>
  <c r="L933" i="1"/>
  <c r="L1372" i="1"/>
  <c r="L532" i="1"/>
  <c r="L1373" i="1"/>
  <c r="L275" i="1"/>
  <c r="L613" i="1"/>
  <c r="L1400" i="1"/>
  <c r="L1335" i="1"/>
  <c r="L197" i="1"/>
  <c r="L912" i="1"/>
  <c r="L910" i="1"/>
  <c r="L1129" i="1"/>
  <c r="L482" i="1"/>
  <c r="L618" i="1"/>
  <c r="L1120" i="1"/>
  <c r="L467" i="1"/>
  <c r="L439" i="1"/>
  <c r="L1520" i="1"/>
  <c r="L311" i="1"/>
  <c r="L1308" i="1"/>
  <c r="L406" i="1"/>
  <c r="L1272" i="1"/>
  <c r="L465" i="1"/>
  <c r="L1167" i="1"/>
  <c r="L448" i="1"/>
  <c r="L396" i="1"/>
  <c r="L405" i="1"/>
  <c r="L826" i="1"/>
  <c r="L1897" i="1"/>
  <c r="L1015" i="1"/>
  <c r="L1528" i="1"/>
  <c r="L206" i="1"/>
  <c r="L1227" i="1"/>
  <c r="L313" i="1"/>
  <c r="L1650" i="1"/>
  <c r="L1509" i="1"/>
  <c r="L1378" i="1"/>
  <c r="L847" i="1"/>
  <c r="L1840" i="1"/>
  <c r="L1861" i="1"/>
  <c r="L2153" i="1"/>
  <c r="L599" i="1"/>
  <c r="L891" i="1"/>
  <c r="L1983" i="1"/>
  <c r="L1238" i="1"/>
  <c r="L309" i="1"/>
  <c r="L1817" i="1"/>
  <c r="L890" i="1"/>
  <c r="L2008" i="1"/>
  <c r="L549" i="1"/>
  <c r="L205" i="1"/>
  <c r="L638" i="1"/>
  <c r="L143" i="1"/>
  <c r="L1122" i="1"/>
  <c r="L1453" i="1"/>
  <c r="L885" i="1"/>
  <c r="L1565" i="1"/>
  <c r="L1569" i="1"/>
  <c r="L1103" i="1"/>
  <c r="L1515" i="1"/>
  <c r="L93" i="1"/>
  <c r="L1889" i="1"/>
  <c r="L1032" i="1"/>
  <c r="L1953" i="1"/>
  <c r="L153" i="1"/>
  <c r="L1078" i="1"/>
  <c r="L1390" i="1"/>
  <c r="L1703" i="1"/>
  <c r="L1297" i="1"/>
  <c r="L787" i="1"/>
  <c r="L1829" i="1"/>
  <c r="L1548" i="1"/>
  <c r="L1066" i="1"/>
  <c r="L561" i="1"/>
  <c r="L1615" i="1"/>
  <c r="L1459" i="1"/>
  <c r="L1804" i="1"/>
  <c r="L1386" i="1"/>
  <c r="L1058" i="1"/>
  <c r="L744" i="1"/>
  <c r="L1896" i="1"/>
  <c r="L1693" i="1"/>
  <c r="L938" i="1"/>
  <c r="L1899" i="1"/>
  <c r="L1178" i="1"/>
  <c r="L1285" i="1"/>
  <c r="L752" i="1"/>
  <c r="L1374" i="1"/>
  <c r="L2025" i="1"/>
  <c r="L1783" i="1"/>
  <c r="L1775" i="1"/>
  <c r="L783" i="1"/>
  <c r="L347" i="1"/>
  <c r="L1115" i="1"/>
  <c r="L1666" i="1"/>
  <c r="L1385" i="1"/>
  <c r="L996" i="1"/>
  <c r="L690" i="1"/>
  <c r="L945" i="1"/>
  <c r="L1255" i="1"/>
  <c r="L1592" i="1"/>
  <c r="L951" i="1"/>
  <c r="L1700" i="1"/>
  <c r="L324" i="1"/>
  <c r="L1661" i="1"/>
  <c r="L1508" i="1"/>
  <c r="L1863" i="1"/>
  <c r="L1132" i="1"/>
  <c r="L764" i="1"/>
  <c r="L1869" i="1"/>
  <c r="L1176" i="1"/>
  <c r="L1590" i="1"/>
  <c r="L1876" i="1"/>
  <c r="L1640" i="1"/>
  <c r="L1567" i="1"/>
  <c r="L1177" i="1"/>
  <c r="L802" i="1"/>
  <c r="L1018" i="1"/>
  <c r="L738" i="1"/>
  <c r="L1381" i="1"/>
  <c r="L631" i="1"/>
  <c r="L851" i="1"/>
  <c r="L1433" i="1"/>
  <c r="L1010" i="1"/>
  <c r="L1106" i="1"/>
  <c r="L958" i="1"/>
  <c r="L516" i="1"/>
  <c r="L1516" i="1"/>
  <c r="L178" i="1"/>
  <c r="L240" i="1"/>
  <c r="L1093" i="1"/>
  <c r="L1432" i="1"/>
  <c r="L2059" i="1"/>
  <c r="L225" i="1"/>
  <c r="L716" i="1"/>
  <c r="L297" i="1"/>
  <c r="L2109" i="1"/>
  <c r="L1986" i="1"/>
  <c r="L1937" i="1"/>
  <c r="L1163" i="1"/>
  <c r="L1101" i="1"/>
  <c r="L1286" i="1"/>
  <c r="L1382" i="1"/>
  <c r="L1593" i="1"/>
  <c r="L745" i="1"/>
  <c r="L1365" i="1"/>
  <c r="L1086" i="1"/>
  <c r="L1598" i="1"/>
  <c r="L513" i="1"/>
  <c r="L1475" i="1"/>
  <c r="L1660" i="1"/>
  <c r="L1316" i="1"/>
  <c r="L1314" i="1"/>
  <c r="L1833" i="1"/>
  <c r="L1850" i="1"/>
  <c r="L556" i="1"/>
  <c r="L665" i="1"/>
  <c r="L1912" i="1"/>
  <c r="L706" i="1"/>
  <c r="L1485" i="1"/>
  <c r="L1687" i="1"/>
  <c r="L1765" i="1"/>
  <c r="L844" i="1"/>
  <c r="L2051" i="1"/>
  <c r="L1984" i="1"/>
  <c r="L2014" i="1"/>
  <c r="L3336" i="1"/>
  <c r="L3058" i="1"/>
  <c r="L3165" i="1"/>
  <c r="L3248" i="1"/>
  <c r="L2791" i="1"/>
  <c r="L3640" i="1"/>
  <c r="L3133" i="1"/>
  <c r="L3749" i="1"/>
  <c r="L2829" i="1"/>
  <c r="L3750" i="1"/>
  <c r="L3024" i="1"/>
  <c r="L2620" i="1"/>
  <c r="L2726" i="1"/>
  <c r="L3751" i="1"/>
  <c r="L2856" i="1"/>
  <c r="L3686" i="1"/>
  <c r="L3752" i="1"/>
  <c r="L3753" i="1"/>
  <c r="L2729" i="1"/>
  <c r="L3754" i="1"/>
  <c r="L3504" i="1"/>
  <c r="L3755" i="1"/>
  <c r="L2327" i="1"/>
  <c r="L3505" i="1"/>
  <c r="L2857" i="1"/>
  <c r="L3680" i="1"/>
  <c r="L2777" i="1"/>
  <c r="L3621" i="1"/>
  <c r="L2946" i="1"/>
  <c r="L3036" i="1"/>
  <c r="L3244" i="1"/>
  <c r="L3756" i="1"/>
  <c r="L2229" i="1"/>
  <c r="L3597" i="1"/>
  <c r="L3228" i="1"/>
  <c r="L3541" i="1"/>
  <c r="L3273" i="1"/>
  <c r="L3757" i="1"/>
  <c r="L2756" i="1"/>
  <c r="L3547" i="1"/>
  <c r="L3394" i="1"/>
  <c r="L3758" i="1"/>
  <c r="L3759" i="1"/>
  <c r="L3034" i="1"/>
  <c r="L3521" i="1"/>
  <c r="L2430" i="1"/>
  <c r="L3250" i="1"/>
  <c r="L2491" i="1"/>
  <c r="L3760" i="1"/>
  <c r="L3761" i="1"/>
  <c r="L3177" i="1"/>
  <c r="L2652" i="1"/>
  <c r="L2552" i="1"/>
  <c r="L2979" i="1"/>
  <c r="L3592" i="1"/>
  <c r="L3762" i="1"/>
  <c r="L3040" i="1"/>
  <c r="L3763" i="1"/>
  <c r="L3764" i="1"/>
  <c r="L2377" i="1"/>
  <c r="L2530" i="1"/>
  <c r="L2813" i="1"/>
  <c r="L3506" i="1"/>
  <c r="L2266" i="1"/>
  <c r="L3459" i="1"/>
  <c r="L2485" i="1"/>
  <c r="L3652" i="1"/>
  <c r="L3765" i="1"/>
  <c r="L3766" i="1"/>
  <c r="L3396" i="1"/>
  <c r="L3767" i="1"/>
  <c r="L3768" i="1"/>
  <c r="L3769" i="1"/>
  <c r="L3770" i="1"/>
  <c r="L3474" i="1"/>
  <c r="L3771" i="1"/>
  <c r="L3694" i="1"/>
  <c r="L3278" i="1"/>
  <c r="L2882" i="1"/>
  <c r="L2725" i="1"/>
  <c r="L2944" i="1"/>
  <c r="L3772" i="1"/>
  <c r="L3154" i="1"/>
  <c r="L3081" i="1"/>
  <c r="L3125" i="1"/>
  <c r="L3338" i="1"/>
  <c r="L3487" i="1"/>
  <c r="L2954" i="1"/>
  <c r="L3233" i="1"/>
  <c r="L3437" i="1"/>
  <c r="L3773" i="1"/>
  <c r="L2968" i="1"/>
  <c r="L3483" i="1"/>
  <c r="L2617" i="1"/>
  <c r="L2939" i="1"/>
  <c r="L2449" i="1"/>
  <c r="L3774" i="1"/>
  <c r="L3127" i="1"/>
  <c r="L3775" i="1"/>
  <c r="L2472" i="1"/>
  <c r="L1769" i="1"/>
  <c r="L1527" i="1"/>
  <c r="L1001" i="1"/>
  <c r="L825" i="1"/>
  <c r="L1251" i="1"/>
  <c r="L2110" i="1"/>
  <c r="L1023" i="1"/>
  <c r="L1947" i="1"/>
  <c r="L970" i="1"/>
  <c r="L636" i="1"/>
  <c r="L1305" i="1"/>
  <c r="L2111" i="1"/>
  <c r="L785" i="1"/>
  <c r="L2057" i="1"/>
  <c r="L1523" i="1"/>
  <c r="L1725" i="1"/>
  <c r="L907" i="1"/>
  <c r="L830" i="1"/>
  <c r="L133" i="1"/>
  <c r="L1982" i="1"/>
  <c r="L3660" i="1"/>
  <c r="L3304" i="1"/>
  <c r="L3702" i="1"/>
  <c r="L3386" i="1"/>
  <c r="L3149" i="1"/>
  <c r="L2427" i="1"/>
  <c r="L3528" i="1"/>
  <c r="L3776" i="1"/>
  <c r="L3526" i="1"/>
  <c r="L2989" i="1"/>
  <c r="L3266" i="1"/>
  <c r="L2852" i="1"/>
  <c r="L3777" i="1"/>
  <c r="L3325" i="1"/>
  <c r="L2346" i="1"/>
  <c r="L3778" i="1"/>
  <c r="L3008" i="1"/>
  <c r="L3203" i="1"/>
  <c r="L3779" i="1"/>
  <c r="L3607" i="1"/>
  <c r="L3641" i="1"/>
  <c r="L3366" i="1"/>
  <c r="L3780" i="1"/>
  <c r="L3525" i="1"/>
  <c r="L3670" i="1"/>
  <c r="L3781" i="1"/>
  <c r="L3608" i="1"/>
  <c r="L3782" i="1"/>
  <c r="L3180" i="1"/>
  <c r="L3234" i="1"/>
  <c r="L3463" i="1"/>
  <c r="L3343" i="1"/>
  <c r="L3783" i="1"/>
  <c r="L3362" i="1"/>
  <c r="L3262" i="1"/>
  <c r="L3341" i="1"/>
  <c r="L3696" i="1"/>
  <c r="L3438" i="1"/>
  <c r="L3643" i="1"/>
  <c r="L3112" i="1"/>
  <c r="L3586" i="1"/>
  <c r="L3784" i="1"/>
  <c r="L3785" i="1"/>
  <c r="L3644" i="1"/>
  <c r="L3181" i="1"/>
  <c r="L3786" i="1"/>
  <c r="L3300" i="1"/>
  <c r="L2735" i="1"/>
  <c r="L2937" i="1"/>
  <c r="L3635" i="1"/>
  <c r="L2889" i="1"/>
  <c r="L3550" i="1"/>
  <c r="L2940" i="1"/>
  <c r="L2470" i="1"/>
  <c r="L3501" i="1"/>
  <c r="L3342" i="1"/>
  <c r="L3593" i="1"/>
  <c r="L3407" i="1"/>
  <c r="L2367" i="1"/>
  <c r="L3549" i="1"/>
  <c r="L3060" i="1"/>
  <c r="L3122" i="1"/>
  <c r="L3787" i="1"/>
  <c r="L2914" i="1"/>
  <c r="L3788" i="1"/>
  <c r="L3003" i="1"/>
  <c r="L3439" i="1"/>
  <c r="L3789" i="1"/>
  <c r="L3198" i="1"/>
  <c r="L3285" i="1"/>
  <c r="L3790" i="1"/>
  <c r="L3791" i="1"/>
  <c r="L3792" i="1"/>
  <c r="L2496" i="1"/>
  <c r="L3793" i="1"/>
  <c r="L3794" i="1"/>
  <c r="L3795" i="1"/>
  <c r="L2969" i="1"/>
  <c r="L3796" i="1"/>
  <c r="L3705" i="1"/>
  <c r="L3182" i="1"/>
  <c r="L3175" i="1"/>
  <c r="L2824" i="1"/>
  <c r="L3797" i="1"/>
  <c r="L3798" i="1"/>
  <c r="L3799" i="1"/>
  <c r="L2556" i="1"/>
  <c r="L3609" i="1"/>
  <c r="L3800" i="1"/>
  <c r="L3460" i="1"/>
  <c r="L3530" i="1"/>
  <c r="L3124" i="1"/>
  <c r="L3801" i="1"/>
  <c r="L2641" i="1"/>
  <c r="L3610" i="1"/>
  <c r="L3656" i="1"/>
  <c r="L3440" i="1"/>
  <c r="L3802" i="1"/>
  <c r="L3653" i="1"/>
  <c r="L3704" i="1"/>
  <c r="L495" i="1"/>
  <c r="L879" i="1"/>
  <c r="L17" i="1"/>
  <c r="L1443" i="1"/>
  <c r="L136" i="1"/>
  <c r="L159" i="1"/>
  <c r="L614" i="1"/>
  <c r="L1356" i="1"/>
  <c r="L707" i="1"/>
  <c r="L529" i="1"/>
  <c r="L1083" i="1"/>
  <c r="L1996" i="1"/>
  <c r="L2007" i="1"/>
  <c r="L517" i="1"/>
  <c r="L166" i="1"/>
  <c r="L469" i="1"/>
  <c r="L226" i="1"/>
  <c r="L731" i="1"/>
  <c r="L1539" i="1"/>
  <c r="L1993" i="1"/>
  <c r="L2964" i="1"/>
  <c r="L3201" i="1"/>
  <c r="L3354" i="1"/>
  <c r="L3372" i="1"/>
  <c r="L2770" i="1"/>
  <c r="L2536" i="1"/>
  <c r="L3674" i="1"/>
  <c r="L2709" i="1"/>
  <c r="L2885" i="1"/>
  <c r="L2493" i="1"/>
  <c r="L2407" i="1"/>
  <c r="L2325" i="1"/>
  <c r="L2490" i="1"/>
  <c r="L3435" i="1"/>
  <c r="L3594" i="1"/>
  <c r="L2600" i="1"/>
  <c r="L3110" i="1"/>
  <c r="L2447" i="1"/>
  <c r="L2920" i="1"/>
  <c r="L2585" i="1"/>
  <c r="L2444" i="1"/>
  <c r="L3572" i="1"/>
  <c r="L3499" i="1"/>
  <c r="L3216" i="1"/>
  <c r="L2774" i="1"/>
  <c r="L2423" i="1"/>
  <c r="L3803" i="1"/>
  <c r="L2928" i="1"/>
  <c r="L2213" i="1"/>
  <c r="L2247" i="1"/>
  <c r="L2642" i="1"/>
  <c r="L3309" i="1"/>
  <c r="L2802" i="1"/>
  <c r="L2357" i="1"/>
  <c r="L3361" i="1"/>
  <c r="L3166" i="1"/>
  <c r="L3700" i="1"/>
  <c r="L2282" i="1"/>
  <c r="L2587" i="1"/>
  <c r="L2205" i="1"/>
  <c r="L2994" i="1"/>
  <c r="L2437" i="1"/>
  <c r="L2394" i="1"/>
  <c r="L2831" i="1"/>
  <c r="L3211" i="1"/>
  <c r="L3197" i="1"/>
  <c r="L3804" i="1"/>
  <c r="L2208" i="1"/>
  <c r="L2481" i="1"/>
  <c r="L3352" i="1"/>
  <c r="L3805" i="1"/>
  <c r="L2369" i="1"/>
  <c r="L3431" i="1"/>
  <c r="L3243" i="1"/>
  <c r="L2598" i="1"/>
  <c r="L2851" i="1"/>
  <c r="L2705" i="1"/>
  <c r="L3389" i="1"/>
  <c r="L3252" i="1"/>
  <c r="L3140" i="1"/>
  <c r="L499" i="1"/>
  <c r="L799" i="1"/>
  <c r="L611" i="1"/>
  <c r="L1217" i="1"/>
  <c r="L1463" i="1"/>
  <c r="L2029" i="1"/>
  <c r="L1855" i="1"/>
  <c r="L411" i="1"/>
  <c r="L1454" i="1"/>
  <c r="L632" i="1"/>
  <c r="L610" i="1"/>
  <c r="L721" i="1"/>
  <c r="L383" i="1"/>
  <c r="L832" i="1"/>
  <c r="L735" i="1"/>
  <c r="L1009" i="1"/>
  <c r="L124" i="1"/>
  <c r="L795" i="1"/>
  <c r="L1370" i="1"/>
  <c r="L391" i="1"/>
  <c r="L1333" i="1"/>
  <c r="L1754" i="1"/>
  <c r="L1148" i="1"/>
  <c r="L461" i="1"/>
  <c r="L1749" i="1"/>
  <c r="L308" i="1"/>
  <c r="L1131" i="1"/>
  <c r="L2086" i="1"/>
  <c r="L2047" i="1"/>
  <c r="L1455" i="1"/>
  <c r="L1719" i="1"/>
  <c r="L897" i="1"/>
  <c r="L1111" i="1"/>
  <c r="L671" i="1"/>
  <c r="L1607" i="1"/>
  <c r="L1795" i="1"/>
  <c r="L920" i="1"/>
  <c r="L199" i="1"/>
  <c r="L1785" i="1"/>
  <c r="L1793" i="1"/>
  <c r="L3806" i="1"/>
  <c r="L2877" i="1"/>
  <c r="L3807" i="1"/>
  <c r="L3496" i="1"/>
  <c r="L3808" i="1"/>
  <c r="L2353" i="1"/>
  <c r="L3809" i="1"/>
  <c r="L2929" i="1"/>
  <c r="L3810" i="1"/>
  <c r="L2308" i="1"/>
  <c r="L3811" i="1"/>
  <c r="L3598" i="1"/>
  <c r="L2941" i="1"/>
  <c r="L3217" i="1"/>
  <c r="L2217" i="1"/>
  <c r="L3091" i="1"/>
  <c r="L2261" i="1"/>
  <c r="L3267" i="1"/>
  <c r="L3355" i="1"/>
  <c r="L2996" i="1"/>
  <c r="L1575" i="1"/>
  <c r="L598" i="1"/>
  <c r="L2112" i="1"/>
  <c r="L458" i="1"/>
  <c r="L1726" i="1"/>
  <c r="L300" i="1"/>
  <c r="L507" i="1"/>
  <c r="L1019" i="1"/>
  <c r="L245" i="1"/>
  <c r="L1216" i="1"/>
  <c r="L493" i="1"/>
  <c r="L1596" i="1"/>
  <c r="L2013" i="1"/>
  <c r="L1692" i="1"/>
  <c r="L1472" i="1"/>
  <c r="L1105" i="1"/>
  <c r="L1867" i="1"/>
  <c r="L1325" i="1"/>
  <c r="L994" i="1"/>
  <c r="L2090" i="1"/>
  <c r="L441" i="1"/>
  <c r="L1116" i="1"/>
  <c r="L1870" i="1"/>
  <c r="L784" i="1"/>
  <c r="L2113" i="1"/>
  <c r="L1493" i="1"/>
  <c r="L1543" i="1"/>
  <c r="L1482" i="1"/>
  <c r="L2114" i="1"/>
  <c r="L1603" i="1"/>
  <c r="L1494" i="1"/>
  <c r="L1576" i="1"/>
  <c r="L444" i="1"/>
  <c r="L385" i="1"/>
  <c r="L692" i="1"/>
  <c r="L1359" i="1"/>
  <c r="L983" i="1"/>
  <c r="L553" i="1"/>
  <c r="L409" i="1"/>
  <c r="L1246" i="1"/>
  <c r="L583" i="1"/>
  <c r="L2115" i="1"/>
  <c r="L877" i="1"/>
  <c r="L307" i="1"/>
  <c r="L581" i="1"/>
  <c r="L2015" i="1"/>
  <c r="L1847" i="1"/>
  <c r="L1643" i="1"/>
  <c r="L1360" i="1"/>
  <c r="L1577" i="1"/>
  <c r="L1303" i="1"/>
  <c r="L203" i="1"/>
  <c r="L1987" i="1"/>
  <c r="L1819" i="1"/>
  <c r="L627" i="1"/>
  <c r="L925" i="1"/>
  <c r="L1933" i="1"/>
  <c r="L806" i="1"/>
  <c r="L483" i="1"/>
  <c r="L944" i="1"/>
  <c r="L834" i="1"/>
  <c r="L1874" i="1"/>
  <c r="L1553" i="1"/>
  <c r="L167" i="1"/>
  <c r="L270" i="1"/>
  <c r="L836" i="1"/>
  <c r="L803" i="1"/>
  <c r="L2116" i="1"/>
  <c r="L2117" i="1"/>
  <c r="L862" i="1"/>
  <c r="L416" i="1"/>
  <c r="L635" i="1"/>
  <c r="L1500" i="1"/>
  <c r="L2118" i="1"/>
  <c r="L909" i="1"/>
  <c r="L1632" i="1"/>
  <c r="L220" i="1"/>
  <c r="L2119" i="1"/>
  <c r="L497" i="1"/>
  <c r="L1522" i="1"/>
  <c r="L2541" i="1"/>
  <c r="L3037" i="1"/>
  <c r="L3373" i="1"/>
  <c r="L2886" i="1"/>
  <c r="L2305" i="1"/>
  <c r="L3056" i="1"/>
  <c r="L2539" i="1"/>
  <c r="L2463" i="1"/>
  <c r="L3498" i="1"/>
  <c r="L2653" i="1"/>
  <c r="L3387" i="1"/>
  <c r="L2838" i="1"/>
  <c r="L3231" i="1"/>
  <c r="L3141" i="1"/>
  <c r="L2458" i="1"/>
  <c r="L3812" i="1"/>
  <c r="L2313" i="1"/>
  <c r="L2221" i="1"/>
  <c r="L3137" i="1"/>
  <c r="L2396" i="1"/>
  <c r="L2974" i="1"/>
  <c r="L3235" i="1"/>
  <c r="L2517" i="1"/>
  <c r="L2317" i="1"/>
  <c r="L3183" i="1"/>
  <c r="L2212" i="1"/>
  <c r="L2312" i="1"/>
  <c r="L3813" i="1"/>
  <c r="L2781" i="1"/>
  <c r="L2727" i="1"/>
  <c r="L2901" i="1"/>
  <c r="L2950" i="1"/>
  <c r="L2314" i="1"/>
  <c r="L2710" i="1"/>
  <c r="L2328" i="1"/>
  <c r="L3020" i="1"/>
  <c r="L2319" i="1"/>
  <c r="L3814" i="1"/>
  <c r="L2982" i="1"/>
  <c r="L2344" i="1"/>
  <c r="L3344" i="1"/>
  <c r="L3815" i="1"/>
  <c r="L3392" i="1"/>
  <c r="L2955" i="1"/>
  <c r="L3391" i="1"/>
  <c r="L2965" i="1"/>
  <c r="L3816" i="1"/>
  <c r="L3817" i="1"/>
  <c r="L3818" i="1"/>
  <c r="L2951" i="1"/>
  <c r="L2479" i="1"/>
  <c r="L3819" i="1"/>
  <c r="L3214" i="1"/>
  <c r="L2796" i="1"/>
  <c r="L3820" i="1"/>
  <c r="L2820" i="1"/>
  <c r="L3821" i="1"/>
  <c r="L3291" i="1"/>
  <c r="L2854" i="1"/>
  <c r="L3314" i="1"/>
  <c r="L3822" i="1"/>
  <c r="L2391" i="1"/>
  <c r="L2504" i="1"/>
  <c r="L3042" i="1"/>
  <c r="L2679" i="1"/>
  <c r="L2997" i="1"/>
  <c r="L3823" i="1"/>
  <c r="L3824" i="1"/>
  <c r="L2681" i="1"/>
  <c r="L3825" i="1"/>
  <c r="L2336" i="1"/>
  <c r="L2800" i="1"/>
  <c r="L2604" i="1"/>
  <c r="L2815" i="1"/>
  <c r="L2399" i="1"/>
  <c r="L3117" i="1"/>
  <c r="L3826" i="1"/>
  <c r="L3155" i="1"/>
  <c r="L3370" i="1"/>
  <c r="L3113" i="1"/>
  <c r="L2557" i="1"/>
  <c r="L3031" i="1"/>
  <c r="L2738" i="1"/>
  <c r="L2722" i="1"/>
  <c r="L2627" i="1"/>
  <c r="L3016" i="1"/>
  <c r="L3070" i="1"/>
  <c r="L3827" i="1"/>
  <c r="L2648" i="1"/>
  <c r="L3128" i="1"/>
  <c r="L2421" i="1"/>
  <c r="L2335" i="1"/>
  <c r="L2320" i="1"/>
  <c r="L3223" i="1"/>
  <c r="L2294" i="1"/>
  <c r="L2827" i="1"/>
  <c r="L3089" i="1"/>
  <c r="L3068" i="1"/>
  <c r="L2671" i="1"/>
  <c r="L2332" i="1"/>
  <c r="L2285" i="1"/>
  <c r="L2301" i="1"/>
  <c r="L2415" i="1"/>
  <c r="L3164" i="1"/>
  <c r="L3242" i="1"/>
  <c r="L3152" i="1"/>
  <c r="L2602" i="1"/>
  <c r="L2546" i="1"/>
  <c r="L3135" i="1"/>
  <c r="L2280" i="1"/>
  <c r="L2286" i="1"/>
  <c r="L3425" i="1"/>
  <c r="L2362" i="1"/>
  <c r="L3053" i="1"/>
  <c r="L3301" i="1"/>
  <c r="L3005" i="1"/>
  <c r="L3069" i="1"/>
  <c r="L2371" i="1"/>
  <c r="L2251" i="1"/>
  <c r="L2204" i="1"/>
  <c r="L2599" i="1"/>
  <c r="L3639" i="1"/>
  <c r="L3620" i="1"/>
  <c r="L2404" i="1"/>
  <c r="L3167" i="1"/>
  <c r="L2811" i="1"/>
  <c r="L2636" i="1"/>
  <c r="L2629" i="1"/>
  <c r="L3828" i="1"/>
  <c r="L2562" i="1"/>
  <c r="L3502" i="1"/>
  <c r="L2896" i="1"/>
  <c r="L3331" i="1"/>
  <c r="L2453" i="1"/>
  <c r="L3029" i="1"/>
  <c r="L2778" i="1"/>
  <c r="L3099" i="1"/>
  <c r="L3138" i="1"/>
  <c r="L2244" i="1"/>
  <c r="L2767" i="1"/>
  <c r="L3041" i="1"/>
  <c r="L1578" i="1"/>
  <c r="L2403" i="1"/>
  <c r="L2573" i="1"/>
  <c r="L2206" i="1"/>
  <c r="L2211" i="1"/>
  <c r="L2819" i="1"/>
  <c r="L2291" i="1"/>
  <c r="L3405" i="1"/>
  <c r="L2630" i="1"/>
  <c r="L3456" i="1"/>
  <c r="L3365" i="1"/>
  <c r="L5" i="1"/>
  <c r="L2363" i="1"/>
  <c r="L2397" i="1"/>
  <c r="L2998" i="1"/>
  <c r="L2981" i="1"/>
  <c r="L2473" i="1"/>
  <c r="L2961" i="1"/>
  <c r="L2278" i="1"/>
  <c r="L241" i="1"/>
  <c r="L107" i="1"/>
  <c r="L993" i="1"/>
  <c r="L200" i="1"/>
  <c r="L894" i="1"/>
  <c r="L1193" i="1"/>
  <c r="L2095" i="1"/>
  <c r="L1659" i="1"/>
  <c r="L924" i="1"/>
  <c r="L1107" i="1"/>
  <c r="L112" i="1"/>
  <c r="L1334" i="1"/>
  <c r="L1266" i="1"/>
  <c r="L1683" i="1"/>
  <c r="L642" i="1"/>
  <c r="L1318" i="1"/>
  <c r="L1084" i="1"/>
  <c r="L1770" i="1"/>
  <c r="L485" i="1"/>
  <c r="L666" i="1"/>
  <c r="L3395" i="1"/>
  <c r="L3829" i="1"/>
  <c r="L3104" i="1"/>
  <c r="L2748" i="1"/>
  <c r="L3529" i="1"/>
  <c r="L3002" i="1"/>
  <c r="L3830" i="1"/>
  <c r="L3560" i="1"/>
  <c r="L3121" i="1"/>
  <c r="L3831" i="1"/>
  <c r="L3832" i="1"/>
  <c r="L3833" i="1"/>
  <c r="L3834" i="1"/>
  <c r="L3184" i="1"/>
  <c r="L3835" i="1"/>
  <c r="L3836" i="1"/>
  <c r="L3837" i="1"/>
  <c r="L3838" i="1"/>
  <c r="L3839" i="1"/>
  <c r="L3840" i="1"/>
  <c r="L3185" i="1"/>
  <c r="L3841" i="1"/>
  <c r="L2200" i="1"/>
  <c r="L3842" i="1"/>
  <c r="L2737" i="1"/>
  <c r="L2991" i="1"/>
  <c r="L2935" i="1"/>
  <c r="L2442" i="1"/>
  <c r="L3477" i="1"/>
  <c r="L2334" i="1"/>
  <c r="L3268" i="1"/>
  <c r="L3843" i="1"/>
  <c r="L3543" i="1"/>
  <c r="L3130" i="1"/>
  <c r="L2809" i="1"/>
  <c r="L2887" i="1"/>
  <c r="L2231" i="1"/>
  <c r="L2405" i="1"/>
  <c r="L2772" i="1"/>
  <c r="L3004" i="1"/>
  <c r="L2733" i="1"/>
  <c r="L3619" i="1"/>
  <c r="L3302" i="1"/>
  <c r="L3229" i="1"/>
  <c r="L3844" i="1"/>
  <c r="L2932" i="1"/>
  <c r="L3531" i="1"/>
  <c r="L3845" i="1"/>
  <c r="L2609" i="1"/>
  <c r="L2765" i="1"/>
  <c r="L3580" i="1"/>
  <c r="L2639" i="1"/>
  <c r="L3172" i="1"/>
  <c r="L2613" i="1"/>
  <c r="L2538" i="1"/>
  <c r="L2853" i="1"/>
  <c r="L2544" i="1"/>
  <c r="L3567" i="1"/>
  <c r="L2780" i="1"/>
  <c r="L3315" i="1"/>
  <c r="L3009" i="1"/>
  <c r="L3570" i="1"/>
  <c r="L2844" i="1"/>
  <c r="L3100" i="1"/>
  <c r="L2870" i="1"/>
  <c r="L3473" i="1"/>
  <c r="L2311" i="1"/>
  <c r="L3846" i="1"/>
  <c r="L2976" i="1"/>
  <c r="L3333" i="1"/>
  <c r="L3310" i="1"/>
  <c r="L3573" i="1"/>
  <c r="L2356" i="1"/>
  <c r="L3316" i="1"/>
  <c r="L3464" i="1"/>
  <c r="L3485" i="1"/>
  <c r="L3582" i="1"/>
  <c r="L2754" i="1"/>
  <c r="L3023" i="1"/>
  <c r="L3421" i="1"/>
  <c r="L3847" i="1"/>
  <c r="L3642" i="1"/>
  <c r="L3848" i="1"/>
  <c r="L3427" i="1"/>
  <c r="L3330" i="1"/>
  <c r="L3849" i="1"/>
  <c r="L3317" i="1"/>
  <c r="L3093" i="1"/>
  <c r="L3507" i="1"/>
  <c r="L3500" i="1"/>
  <c r="L3428" i="1"/>
  <c r="L3850" i="1"/>
  <c r="L2605" i="1"/>
  <c r="L3279" i="1"/>
  <c r="L3675" i="1"/>
  <c r="L2858" i="1"/>
  <c r="L2806" i="1"/>
  <c r="L2324" i="1"/>
  <c r="L3371" i="1"/>
  <c r="L3548" i="1"/>
  <c r="L3851" i="1"/>
  <c r="L3852" i="1"/>
  <c r="L3853" i="1"/>
  <c r="L3350" i="1"/>
  <c r="L3854" i="1"/>
  <c r="L3488" i="1"/>
  <c r="L2742" i="1"/>
  <c r="L3855" i="1"/>
  <c r="L3327" i="1"/>
  <c r="L3478" i="1"/>
  <c r="L2707" i="1"/>
  <c r="L3856" i="1"/>
  <c r="L2823" i="1"/>
  <c r="L3286" i="1"/>
  <c r="L2803" i="1"/>
  <c r="L3251" i="1"/>
  <c r="L3857" i="1"/>
  <c r="L3105" i="1"/>
  <c r="L3332" i="1"/>
  <c r="L3858" i="1"/>
  <c r="L2919" i="1"/>
  <c r="L3859" i="1"/>
  <c r="L3554" i="1"/>
  <c r="L3860" i="1"/>
  <c r="L3861" i="1"/>
  <c r="L2509" i="1"/>
  <c r="L2532" i="1"/>
  <c r="L3098" i="1"/>
  <c r="L2825" i="1"/>
  <c r="L3461" i="1"/>
  <c r="L3356" i="1"/>
  <c r="L3508" i="1"/>
  <c r="L3862" i="1"/>
  <c r="L3603" i="1"/>
  <c r="L2818" i="1"/>
  <c r="L2977" i="1"/>
  <c r="L3669" i="1"/>
  <c r="L3863" i="1"/>
  <c r="L3661" i="1"/>
  <c r="L2843" i="1"/>
  <c r="L2655" i="1"/>
  <c r="L3657" i="1"/>
  <c r="L2899" i="1"/>
  <c r="L2910" i="1"/>
  <c r="L1503" i="1"/>
  <c r="L1465" i="1"/>
  <c r="L1371" i="1"/>
  <c r="L1566" i="1"/>
  <c r="L381" i="1"/>
  <c r="L1306" i="1"/>
  <c r="L572" i="1"/>
  <c r="L1233" i="1"/>
  <c r="L145" i="1"/>
  <c r="L1591" i="1"/>
  <c r="L119" i="1"/>
  <c r="L573" i="1"/>
  <c r="L165" i="1"/>
  <c r="L182" i="1"/>
  <c r="L174" i="1"/>
  <c r="L1875" i="1"/>
  <c r="L732" i="1"/>
  <c r="L1736" i="1"/>
  <c r="L261" i="1"/>
  <c r="L1734" i="1"/>
  <c r="L1676" i="1"/>
  <c r="L1944" i="1"/>
  <c r="L987" i="1"/>
  <c r="L1562" i="1"/>
  <c r="L413" i="1"/>
  <c r="L1424" i="1"/>
  <c r="L180" i="1"/>
  <c r="L1909" i="1"/>
  <c r="L655" i="1"/>
  <c r="L1761" i="1"/>
  <c r="L616" i="1"/>
  <c r="L45" i="1"/>
  <c r="L480" i="1"/>
  <c r="L1712" i="1"/>
  <c r="L331" i="1"/>
  <c r="L390" i="1"/>
  <c r="L1605" i="1"/>
  <c r="L1119" i="1"/>
  <c r="L158" i="1"/>
  <c r="L1092" i="1"/>
  <c r="L2784" i="1"/>
  <c r="L2890" i="1"/>
  <c r="L2918" i="1"/>
  <c r="L3864" i="1"/>
  <c r="L2406" i="1"/>
  <c r="L3204" i="1"/>
  <c r="L3865" i="1"/>
  <c r="L3866" i="1"/>
  <c r="L3236" i="1"/>
  <c r="L2659" i="1"/>
  <c r="L3867" i="1"/>
  <c r="L2983" i="1"/>
  <c r="L3868" i="1"/>
  <c r="L3869" i="1"/>
  <c r="L2547" i="1"/>
  <c r="L3870" i="1"/>
  <c r="L2966" i="1"/>
  <c r="L2263" i="1"/>
  <c r="L3307" i="1"/>
  <c r="L2612" i="1"/>
  <c r="L1600" i="1"/>
  <c r="L840" i="1"/>
  <c r="L931" i="1"/>
  <c r="L797" i="1"/>
  <c r="L445" i="1"/>
  <c r="L1541" i="1"/>
  <c r="L259" i="1"/>
  <c r="L1808" i="1"/>
  <c r="L547" i="1"/>
  <c r="L4" i="1"/>
  <c r="L263" i="1"/>
  <c r="L249" i="1"/>
  <c r="L915" i="1"/>
  <c r="L140" i="1"/>
  <c r="L228" i="1"/>
  <c r="L1558" i="1"/>
  <c r="L1035" i="1"/>
  <c r="L1885" i="1"/>
  <c r="L737" i="1"/>
  <c r="L882" i="1"/>
  <c r="L361" i="1"/>
  <c r="L880" i="1"/>
  <c r="L2006" i="1"/>
  <c r="L1809" i="1"/>
  <c r="L941" i="1"/>
  <c r="L1254" i="1"/>
  <c r="L997" i="1"/>
  <c r="L1810" i="1"/>
  <c r="L1425" i="1"/>
  <c r="L1624" i="1"/>
  <c r="L419" i="1"/>
  <c r="L375" i="1"/>
  <c r="L1546" i="1"/>
  <c r="L1416" i="1"/>
  <c r="L420" i="1"/>
  <c r="L1142" i="1"/>
  <c r="L1138" i="1"/>
  <c r="L1149" i="1"/>
  <c r="L776" i="1"/>
  <c r="L232" i="1"/>
  <c r="L1921" i="1"/>
  <c r="L1824" i="1"/>
  <c r="L1273" i="1"/>
  <c r="L194" i="1"/>
  <c r="L2011" i="1"/>
  <c r="L751" i="1"/>
  <c r="L1259" i="1"/>
  <c r="L481" i="1"/>
  <c r="L1186" i="1"/>
  <c r="L1760" i="1"/>
  <c r="L804" i="1"/>
  <c r="L1790" i="1"/>
  <c r="L519" i="1"/>
  <c r="L1211" i="1"/>
  <c r="L1526" i="1"/>
  <c r="L767" i="1"/>
  <c r="L574" i="1"/>
  <c r="L1695" i="1"/>
  <c r="L2120" i="1"/>
  <c r="L640" i="1"/>
  <c r="L2323" i="1"/>
  <c r="L2443" i="1"/>
  <c r="L2225" i="1"/>
  <c r="L2663" i="1"/>
  <c r="L2669" i="1"/>
  <c r="L1099" i="1"/>
  <c r="L2583" i="1"/>
  <c r="L2383" i="1"/>
  <c r="L3289" i="1"/>
  <c r="L2390" i="1"/>
  <c r="L3158" i="1"/>
  <c r="L2315" i="1"/>
  <c r="L3695" i="1"/>
  <c r="L2821" i="1"/>
  <c r="L2589" i="1"/>
  <c r="L2594" i="1"/>
  <c r="L3313" i="1"/>
  <c r="L3136" i="1"/>
  <c r="L3390" i="1"/>
  <c r="L2741" i="1"/>
  <c r="L2718" i="1"/>
  <c r="L3022" i="1"/>
  <c r="L3157" i="1"/>
  <c r="L2927" i="1"/>
  <c r="L3030" i="1"/>
  <c r="L3230" i="1"/>
  <c r="L2477" i="1"/>
  <c r="L3126" i="1"/>
  <c r="L3871" i="1"/>
  <c r="L3872" i="1"/>
  <c r="L2687" i="1"/>
  <c r="L2525" i="1"/>
  <c r="L2203" i="1"/>
  <c r="L2268" i="1"/>
  <c r="L2945" i="1"/>
  <c r="L2795" i="1"/>
  <c r="L3873" i="1"/>
  <c r="L2216" i="1"/>
  <c r="L3441" i="1"/>
  <c r="L1751" i="1"/>
  <c r="L98" i="1"/>
  <c r="L753" i="1"/>
  <c r="L466" i="1"/>
  <c r="L1762" i="1"/>
  <c r="L1799" i="1"/>
  <c r="L244" i="1"/>
  <c r="L1571" i="1"/>
  <c r="L1880" i="1"/>
  <c r="L565" i="1"/>
  <c r="L586" i="1"/>
  <c r="L641" i="1"/>
  <c r="L793" i="1"/>
  <c r="L294" i="1"/>
  <c r="L739" i="1"/>
  <c r="L1112" i="1"/>
  <c r="L967" i="1"/>
  <c r="L326" i="1"/>
  <c r="L725" i="1"/>
  <c r="L1231" i="1"/>
  <c r="L2121" i="1"/>
  <c r="L893" i="1"/>
  <c r="L2044" i="1"/>
  <c r="L710" i="1"/>
  <c r="L1016" i="1"/>
  <c r="L1151" i="1"/>
  <c r="L1470" i="1"/>
  <c r="L1612" i="1"/>
  <c r="L1355" i="1"/>
  <c r="L768" i="1"/>
  <c r="L1491" i="1"/>
  <c r="L278" i="1"/>
  <c r="L338" i="1"/>
  <c r="L184" i="1"/>
  <c r="L957" i="1"/>
  <c r="L246" i="1"/>
  <c r="L1114" i="1"/>
  <c r="L82" i="1"/>
  <c r="L1353" i="1"/>
  <c r="L1549" i="1"/>
  <c r="L230" i="1"/>
  <c r="L765" i="1"/>
  <c r="L1165" i="1"/>
  <c r="L218" i="1"/>
  <c r="L559" i="1"/>
  <c r="L577" i="1"/>
  <c r="L484" i="1"/>
  <c r="L1230" i="1"/>
  <c r="L1171" i="1"/>
  <c r="L1039" i="1"/>
  <c r="L1743" i="1"/>
  <c r="L798" i="1"/>
  <c r="L1102" i="1"/>
  <c r="L1342" i="1"/>
  <c r="L1030" i="1"/>
  <c r="L1200" i="1"/>
  <c r="L717" i="1"/>
  <c r="L357" i="1"/>
  <c r="L68" i="1"/>
  <c r="L1226" i="1"/>
  <c r="L1720" i="1"/>
  <c r="L3096" i="1"/>
  <c r="L3345" i="1"/>
  <c r="L3489" i="1"/>
  <c r="L3318" i="1"/>
  <c r="L2782" i="1"/>
  <c r="L3874" i="1"/>
  <c r="L3622" i="1"/>
  <c r="L3422" i="1"/>
  <c r="L2884" i="1"/>
  <c r="L2859" i="1"/>
  <c r="L3442" i="1"/>
  <c r="L2540" i="1"/>
  <c r="L3875" i="1"/>
  <c r="L3147" i="1"/>
  <c r="L3443" i="1"/>
  <c r="L2785" i="1"/>
  <c r="L2987" i="1"/>
  <c r="L3509" i="1"/>
  <c r="L3503" i="1"/>
  <c r="L3377" i="1"/>
  <c r="L2513" i="1"/>
  <c r="L3876" i="1"/>
  <c r="L3877" i="1"/>
  <c r="L2752" i="1"/>
  <c r="L2888" i="1"/>
  <c r="L3878" i="1"/>
  <c r="L2759" i="1"/>
  <c r="L2386" i="1"/>
  <c r="L3879" i="1"/>
  <c r="L2792" i="1"/>
  <c r="L2717" i="1"/>
  <c r="L3510" i="1"/>
  <c r="L3246" i="1"/>
  <c r="L2432" i="1"/>
  <c r="L2970" i="1"/>
  <c r="L2797" i="1"/>
  <c r="L3659" i="1"/>
  <c r="L3160" i="1"/>
  <c r="L3880" i="1"/>
  <c r="L3881" i="1"/>
  <c r="L3882" i="1"/>
  <c r="L3883" i="1"/>
  <c r="L3884" i="1"/>
  <c r="L3629" i="1"/>
  <c r="L3885" i="1"/>
  <c r="L3886" i="1"/>
  <c r="L3699" i="1"/>
  <c r="L3646" i="1"/>
  <c r="L3887" i="1"/>
  <c r="L3888" i="1"/>
  <c r="L3215" i="1"/>
  <c r="L2695" i="1"/>
  <c r="L2978" i="1"/>
  <c r="L3889" i="1"/>
  <c r="L3890" i="1"/>
  <c r="L3891" i="1"/>
  <c r="L3892" i="1"/>
  <c r="L1890" i="1"/>
  <c r="L1261" i="1"/>
  <c r="L464" i="1"/>
  <c r="L370" i="1"/>
  <c r="L78" i="1"/>
  <c r="L1300" i="1"/>
  <c r="L984" i="1"/>
  <c r="L1742" i="1"/>
  <c r="L1269" i="1"/>
  <c r="L747" i="1"/>
  <c r="L1597" i="1"/>
  <c r="L536" i="1"/>
  <c r="L828" i="1"/>
  <c r="L1088" i="1"/>
  <c r="L279" i="1"/>
  <c r="L51" i="1"/>
  <c r="L1123" i="1"/>
  <c r="L24" i="1"/>
  <c r="L552" i="1"/>
  <c r="L929" i="1"/>
  <c r="L3050" i="1"/>
  <c r="L3511" i="1"/>
  <c r="L3263" i="1"/>
  <c r="L3893" i="1"/>
  <c r="L3038" i="1"/>
  <c r="L3419" i="1"/>
  <c r="L3894" i="1"/>
  <c r="L3025" i="1"/>
  <c r="L3895" i="1"/>
  <c r="L2393" i="1"/>
  <c r="L2753" i="1"/>
  <c r="L3253" i="1"/>
  <c r="L3896" i="1"/>
  <c r="L2739" i="1"/>
  <c r="L3897" i="1"/>
  <c r="L3898" i="1"/>
  <c r="L3662" i="1"/>
  <c r="L3071" i="1"/>
  <c r="L3411" i="1"/>
  <c r="L2454" i="1"/>
  <c r="L363" i="1"/>
  <c r="L1848" i="1"/>
  <c r="L1298" i="1"/>
  <c r="L160" i="1"/>
  <c r="L1618" i="1"/>
  <c r="L1121" i="1"/>
  <c r="L223" i="1"/>
  <c r="L1143" i="1"/>
  <c r="L774" i="1"/>
  <c r="L1914" i="1"/>
  <c r="L1104" i="1"/>
  <c r="L57" i="1"/>
  <c r="L449" i="1"/>
  <c r="L1398" i="1"/>
  <c r="L397" i="1"/>
  <c r="L1253" i="1"/>
  <c r="L376" i="1"/>
  <c r="L242" i="1"/>
  <c r="L1639" i="1"/>
  <c r="L1630" i="1"/>
  <c r="L1364" i="1"/>
  <c r="L535" i="1"/>
  <c r="L757" i="1"/>
  <c r="L238" i="1"/>
  <c r="L323" i="1"/>
  <c r="L838" i="1"/>
  <c r="L1164" i="1"/>
  <c r="L155" i="1"/>
  <c r="L1974" i="1"/>
  <c r="L576" i="1"/>
  <c r="L314" i="1"/>
  <c r="L74" i="1"/>
  <c r="L487" i="1"/>
  <c r="L84" i="1"/>
  <c r="L606" i="1"/>
  <c r="L186" i="1"/>
  <c r="L306" i="1"/>
  <c r="L1710" i="1"/>
  <c r="L569" i="1"/>
  <c r="L917" i="1"/>
  <c r="L3587" i="1"/>
  <c r="L2911" i="1"/>
  <c r="L3335" i="1"/>
  <c r="L3899" i="1"/>
  <c r="L3588" i="1"/>
  <c r="L2410" i="1"/>
  <c r="L3900" i="1"/>
  <c r="L2747" i="1"/>
  <c r="L2368" i="1"/>
  <c r="L2624" i="1"/>
  <c r="L3901" i="1"/>
  <c r="L2269" i="1"/>
  <c r="L3902" i="1"/>
  <c r="L3903" i="1"/>
  <c r="L3904" i="1"/>
  <c r="L2289" i="1"/>
  <c r="L2912" i="1"/>
  <c r="L2880" i="1"/>
  <c r="L3378" i="1"/>
  <c r="L2922" i="1"/>
  <c r="L3277" i="1"/>
  <c r="L3905" i="1"/>
  <c r="L3120" i="1"/>
  <c r="L3512" i="1"/>
  <c r="L3010" i="1"/>
  <c r="L2499" i="1"/>
  <c r="L2903" i="1"/>
  <c r="L2621" i="1"/>
  <c r="L3906" i="1"/>
  <c r="L2309" i="1"/>
  <c r="L3284" i="1"/>
  <c r="L2860" i="1"/>
  <c r="L3017" i="1"/>
  <c r="L2850" i="1"/>
  <c r="L2471" i="1"/>
  <c r="L2634" i="1"/>
  <c r="L3305" i="1"/>
  <c r="L2684" i="1"/>
  <c r="L3222" i="1"/>
  <c r="L3907" i="1"/>
  <c r="L3319" i="1"/>
  <c r="L2732" i="1"/>
  <c r="L3536" i="1"/>
  <c r="L3908" i="1"/>
  <c r="L2207" i="1"/>
  <c r="L3909" i="1"/>
  <c r="L3636" i="1"/>
  <c r="L3910" i="1"/>
  <c r="L3911" i="1"/>
  <c r="L3092" i="1"/>
  <c r="L2409" i="1"/>
  <c r="L3912" i="1"/>
  <c r="L3634" i="1"/>
  <c r="L2510" i="1"/>
  <c r="L3400" i="1"/>
  <c r="L3032" i="1"/>
  <c r="L3913" i="1"/>
  <c r="L3490" i="1"/>
  <c r="L3914" i="1"/>
  <c r="L2776" i="1"/>
  <c r="L1277" i="1"/>
  <c r="L2060" i="1"/>
  <c r="L2089" i="1"/>
  <c r="L800" i="1"/>
  <c r="L1973" i="1"/>
  <c r="L1919" i="1"/>
  <c r="L488" i="1"/>
  <c r="L1882" i="1"/>
  <c r="L904" i="1"/>
  <c r="L162" i="1"/>
  <c r="L748" i="1"/>
  <c r="L1187" i="1"/>
  <c r="L1841" i="1"/>
  <c r="L1699" i="1"/>
  <c r="L1021" i="1"/>
  <c r="L1560" i="1"/>
  <c r="L479" i="1"/>
  <c r="L1487" i="1"/>
  <c r="L594" i="1"/>
  <c r="L1060" i="1"/>
  <c r="L817" i="1"/>
  <c r="L1816" i="1"/>
  <c r="L1911" i="1"/>
  <c r="L914" i="1"/>
  <c r="L412" i="1"/>
  <c r="L1898" i="1"/>
  <c r="L930" i="1"/>
  <c r="L1934" i="1"/>
  <c r="L1613" i="1"/>
  <c r="L169" i="1"/>
  <c r="L407" i="1"/>
  <c r="L1825" i="1"/>
  <c r="L2122" i="1"/>
  <c r="L1999" i="1"/>
  <c r="L740" i="1"/>
  <c r="L1621" i="1"/>
  <c r="L1599" i="1"/>
  <c r="L1495" i="1"/>
  <c r="L2123" i="1"/>
  <c r="L349" i="1"/>
  <c r="L1856" i="1"/>
  <c r="L2124" i="1"/>
  <c r="L760" i="1"/>
  <c r="L1213" i="1"/>
  <c r="L1141" i="1"/>
  <c r="L1172" i="1"/>
  <c r="L1517" i="1"/>
  <c r="L741" i="1"/>
  <c r="L1991" i="1"/>
  <c r="L515" i="1"/>
  <c r="L1960" i="1"/>
  <c r="L1977" i="1"/>
  <c r="L322" i="1"/>
  <c r="L861" i="1"/>
  <c r="L505" i="1"/>
  <c r="L2031" i="1"/>
  <c r="L1504" i="1"/>
  <c r="L608" i="1"/>
  <c r="L1073" i="1"/>
  <c r="L22" i="1"/>
  <c r="L1723" i="1"/>
  <c r="L1707" i="1"/>
  <c r="L1287" i="1"/>
  <c r="L794" i="1"/>
  <c r="L872" i="1"/>
  <c r="L380" i="1"/>
  <c r="L705" i="1"/>
  <c r="L1708" i="1"/>
  <c r="L530" i="1"/>
  <c r="L1713" i="1"/>
  <c r="L1975" i="1"/>
  <c r="L1064" i="1"/>
  <c r="L667" i="1"/>
  <c r="L254" i="1"/>
  <c r="L550" i="1"/>
  <c r="L979" i="1"/>
  <c r="L1113" i="1"/>
  <c r="L902" i="1"/>
  <c r="L318" i="1"/>
  <c r="L922" i="1"/>
  <c r="L1853" i="1"/>
  <c r="L3915" i="1"/>
  <c r="L2488" i="1"/>
  <c r="L1229" i="1"/>
  <c r="L1686" i="1"/>
  <c r="L3369" i="1"/>
  <c r="L2388" i="1"/>
  <c r="L2292" i="1"/>
  <c r="L2125" i="1"/>
  <c r="L2450" i="1"/>
  <c r="L2374" i="1"/>
  <c r="L2274" i="1"/>
  <c r="L2730" i="1"/>
  <c r="L3561" i="1"/>
  <c r="L2657" i="1"/>
  <c r="L3916" i="1"/>
  <c r="L2515" i="1"/>
  <c r="L3917" i="1"/>
  <c r="L2897" i="1"/>
  <c r="L2441" i="1"/>
  <c r="L3454" i="1"/>
  <c r="L3665" i="1"/>
  <c r="L3178" i="1"/>
  <c r="L2227" i="1"/>
  <c r="L3918" i="1"/>
  <c r="L3919" i="1"/>
  <c r="L2721" i="1"/>
  <c r="L3920" i="1"/>
  <c r="L2873" i="1"/>
  <c r="L3275" i="1"/>
  <c r="L2696" i="1"/>
  <c r="L3921" i="1"/>
  <c r="L3094" i="1"/>
  <c r="L2763" i="1"/>
  <c r="L3429" i="1"/>
  <c r="L2773" i="1"/>
  <c r="L2298" i="1"/>
  <c r="L3432" i="1"/>
  <c r="L3210" i="1"/>
  <c r="L2830" i="1"/>
  <c r="L3922" i="1"/>
  <c r="L3584" i="1"/>
  <c r="L2804" i="1"/>
  <c r="L3296" i="1"/>
  <c r="L2706" i="1"/>
  <c r="L2370" i="1"/>
  <c r="L3589" i="1"/>
  <c r="L2219" i="1"/>
  <c r="L3923" i="1"/>
  <c r="L3924" i="1"/>
  <c r="L3925" i="1"/>
  <c r="L3926" i="1"/>
  <c r="L3927" i="1"/>
  <c r="L3606" i="1"/>
  <c r="L2677" i="1"/>
  <c r="L3255" i="1"/>
  <c r="L2500" i="1"/>
  <c r="L3357" i="1"/>
  <c r="L3513" i="1"/>
  <c r="L3928" i="1"/>
  <c r="L1140" i="1"/>
  <c r="L1247" i="1"/>
  <c r="L2016" i="1"/>
  <c r="L900" i="1"/>
  <c r="L1022" i="1"/>
  <c r="L459" i="1"/>
  <c r="L1502" i="1"/>
  <c r="L650" i="1"/>
  <c r="L780" i="1"/>
  <c r="L255" i="1"/>
  <c r="L1680" i="1"/>
  <c r="L175" i="1"/>
  <c r="L1288" i="1"/>
  <c r="L1160" i="1"/>
  <c r="L852" i="1"/>
  <c r="L1689" i="1"/>
  <c r="L962" i="1"/>
  <c r="L999" i="1"/>
  <c r="L1388" i="1"/>
  <c r="L366" i="1"/>
  <c r="L417" i="1"/>
  <c r="L38" i="1"/>
  <c r="L1794" i="1"/>
  <c r="L2528" i="1"/>
  <c r="L2241" i="1"/>
  <c r="L4067" i="1"/>
  <c r="L2288" i="1"/>
  <c r="L2924" i="1"/>
  <c r="L2990" i="1"/>
  <c r="L2250" i="1"/>
  <c r="L2497" i="1"/>
  <c r="L2581" i="1"/>
  <c r="L2812" i="1"/>
  <c r="L2287" i="1"/>
  <c r="L2226" i="1"/>
  <c r="L2793" i="1"/>
  <c r="L2623" i="1"/>
  <c r="L3066" i="1"/>
  <c r="L2352" i="1"/>
  <c r="L2322" i="1"/>
  <c r="L2445" i="1"/>
  <c r="L2584" i="1"/>
  <c r="L2464" i="1"/>
  <c r="L2321" i="1"/>
  <c r="L2514" i="1"/>
  <c r="L2276" i="1"/>
  <c r="L2588" i="1"/>
  <c r="L3123" i="1"/>
  <c r="L3324" i="1"/>
  <c r="L2869" i="1"/>
  <c r="L2926" i="1"/>
  <c r="L2233" i="1"/>
  <c r="L3131" i="1"/>
  <c r="L2675" i="1"/>
  <c r="L2333" i="1"/>
  <c r="L2482" i="1"/>
  <c r="L2222" i="1"/>
  <c r="L2622" i="1"/>
  <c r="L3085" i="1"/>
  <c r="L2511" i="1"/>
  <c r="L2619" i="1"/>
  <c r="L2272" i="1"/>
  <c r="L2395" i="1"/>
  <c r="L2359" i="1"/>
  <c r="L2350" i="1"/>
  <c r="L2975" i="1"/>
  <c r="L2676" i="1"/>
  <c r="L2307" i="1"/>
  <c r="L2682" i="1"/>
  <c r="L2942" i="1"/>
  <c r="L3537" i="1"/>
  <c r="L2628" i="1"/>
  <c r="L3929" i="1"/>
  <c r="L2270" i="1"/>
  <c r="L3930" i="1"/>
  <c r="L3057" i="1"/>
  <c r="L2257" i="1"/>
  <c r="L3931" i="1"/>
  <c r="L3052" i="1"/>
  <c r="L2799" i="1"/>
  <c r="L575" i="1"/>
  <c r="L2126" i="1"/>
  <c r="L966" i="1"/>
  <c r="L2079" i="1"/>
  <c r="L1488" i="1"/>
  <c r="L1922" i="1"/>
  <c r="L1980" i="1"/>
  <c r="L2061" i="1"/>
  <c r="L359" i="1"/>
  <c r="L1835" i="1"/>
  <c r="L1665" i="1"/>
  <c r="L506" i="1"/>
  <c r="L172" i="1"/>
  <c r="L913" i="1"/>
  <c r="L1579" i="1"/>
  <c r="L258" i="1"/>
  <c r="L128" i="1"/>
  <c r="L2063" i="1"/>
  <c r="L243" i="1"/>
  <c r="L1239" i="1"/>
  <c r="L1812" i="1"/>
  <c r="L742" i="1"/>
  <c r="L766" i="1"/>
  <c r="L1857" i="1"/>
  <c r="L2127" i="1"/>
  <c r="L546" i="1"/>
  <c r="L823" i="1"/>
  <c r="L1339" i="1"/>
  <c r="L2032" i="1"/>
  <c r="L1838" i="1"/>
  <c r="L2076" i="1"/>
  <c r="L932" i="1"/>
  <c r="L1798" i="1"/>
  <c r="L1768" i="1"/>
  <c r="L426" i="1"/>
  <c r="L1883" i="1"/>
  <c r="L2128" i="1"/>
  <c r="L1248" i="1"/>
  <c r="L615" i="1"/>
  <c r="L590" i="1"/>
  <c r="L3932" i="1"/>
  <c r="L2758" i="1"/>
  <c r="L3358" i="1"/>
  <c r="L2296" i="1"/>
  <c r="L3679" i="1"/>
  <c r="L3320" i="1"/>
  <c r="L3562" i="1"/>
  <c r="L2871" i="1"/>
  <c r="L3933" i="1"/>
  <c r="L2704" i="1"/>
  <c r="L2214" i="1"/>
  <c r="L3168" i="1"/>
  <c r="L3334" i="1"/>
  <c r="L3627" i="1"/>
  <c r="L3311" i="1"/>
  <c r="L3934" i="1"/>
  <c r="L3935" i="1"/>
  <c r="L3936" i="1"/>
  <c r="L3494" i="1"/>
  <c r="L2519" i="1"/>
  <c r="L329" i="1"/>
  <c r="L1938" i="1"/>
  <c r="L1510" i="1"/>
  <c r="L571" i="1"/>
  <c r="L948" i="1"/>
  <c r="L1776" i="1"/>
  <c r="L1127" i="1"/>
  <c r="L365" i="1"/>
  <c r="L1389" i="1"/>
  <c r="L489" i="1"/>
  <c r="L1456" i="1"/>
  <c r="L560" i="1"/>
  <c r="L1580" i="1"/>
  <c r="L1005" i="1"/>
  <c r="L1818" i="1"/>
  <c r="L770" i="1"/>
  <c r="L1733" i="1"/>
  <c r="L491" i="1"/>
  <c r="L595" i="1"/>
  <c r="L1219" i="1"/>
  <c r="L2993" i="1"/>
  <c r="L3150" i="1"/>
  <c r="L2281" i="1"/>
  <c r="L3514" i="1"/>
  <c r="L3462" i="1"/>
  <c r="L2297" i="1"/>
  <c r="L3399" i="1"/>
  <c r="L3088" i="1"/>
  <c r="L2610" i="1"/>
  <c r="L2326" i="1"/>
  <c r="L3604" i="1"/>
  <c r="L2242" i="1"/>
  <c r="L3134" i="1"/>
  <c r="L2736" i="1"/>
  <c r="L3101" i="1"/>
  <c r="L3312" i="1"/>
  <c r="L2256" i="1"/>
  <c r="L3176" i="1"/>
  <c r="L2277" i="1"/>
  <c r="L2295" i="1"/>
  <c r="L557" i="1"/>
  <c r="L971" i="1"/>
  <c r="L196" i="1"/>
  <c r="L1011" i="1"/>
  <c r="L1169" i="1"/>
  <c r="L268" i="1"/>
  <c r="L1644" i="1"/>
  <c r="L1658" i="1"/>
  <c r="L2037" i="1"/>
  <c r="L700" i="1"/>
  <c r="L824" i="1"/>
  <c r="L1361" i="1"/>
  <c r="L330" i="1"/>
  <c r="L775" i="1"/>
  <c r="L1271" i="1"/>
  <c r="L946" i="1"/>
  <c r="L283" i="1"/>
  <c r="L964" i="1"/>
  <c r="L1152" i="1"/>
  <c r="L340" i="1"/>
  <c r="L719" i="1"/>
  <c r="L541" i="1"/>
  <c r="L14" i="1"/>
  <c r="L44" i="1"/>
  <c r="L110" i="1"/>
  <c r="L452" i="1"/>
  <c r="L1985" i="1"/>
  <c r="L43" i="1"/>
  <c r="L1423" i="1"/>
  <c r="L257" i="1"/>
  <c r="L229" i="1"/>
  <c r="L264" i="1"/>
  <c r="L209" i="1"/>
  <c r="L49" i="1"/>
  <c r="L90" i="1"/>
  <c r="L142" i="1"/>
  <c r="L356" i="1"/>
  <c r="L18" i="1"/>
  <c r="L400" i="1"/>
  <c r="L916" i="1"/>
  <c r="L28" i="1"/>
  <c r="L271" i="1"/>
  <c r="L703" i="1"/>
  <c r="L176" i="1"/>
  <c r="L173" i="1"/>
  <c r="L239" i="1"/>
  <c r="L101" i="1"/>
  <c r="L151" i="1"/>
  <c r="L56" i="1"/>
  <c r="L27" i="1"/>
  <c r="L171" i="1"/>
  <c r="L50" i="1"/>
  <c r="L177" i="1"/>
  <c r="L100" i="1"/>
  <c r="L237" i="1"/>
  <c r="L111" i="1"/>
  <c r="L89" i="1"/>
  <c r="L30" i="1"/>
  <c r="L992" i="1"/>
  <c r="L103" i="1"/>
  <c r="L2849" i="1"/>
  <c r="L3937" i="1"/>
  <c r="L2892" i="1"/>
  <c r="L2501" i="1"/>
  <c r="L2957" i="1"/>
  <c r="L3563" i="1"/>
  <c r="L2299" i="1"/>
  <c r="L3349" i="1"/>
  <c r="L3186" i="1"/>
  <c r="L2559" i="1"/>
  <c r="L2787" i="1"/>
  <c r="L3484" i="1"/>
  <c r="L3938" i="1"/>
  <c r="L3939" i="1"/>
  <c r="L2766" i="1"/>
  <c r="L3940" i="1"/>
  <c r="L3941" i="1"/>
  <c r="L2439" i="1"/>
  <c r="L3249" i="1"/>
  <c r="L2640" i="1"/>
  <c r="L96" i="1"/>
  <c r="L222" i="1"/>
  <c r="L126" i="1"/>
  <c r="L202" i="1"/>
  <c r="L772" i="1"/>
  <c r="L189" i="1"/>
  <c r="L969" i="1"/>
  <c r="L928" i="1"/>
  <c r="L130" i="1"/>
  <c r="L121" i="1"/>
  <c r="L40" i="1"/>
  <c r="L201" i="1"/>
  <c r="L70" i="1"/>
  <c r="L6" i="1"/>
  <c r="L1059" i="1"/>
  <c r="L37" i="1"/>
  <c r="L750" i="1"/>
  <c r="L1757" i="1"/>
  <c r="L73" i="1"/>
  <c r="L272" i="1"/>
  <c r="L156" i="1"/>
  <c r="L746" i="1"/>
  <c r="L377" i="1"/>
  <c r="L55" i="1"/>
  <c r="L256" i="1"/>
  <c r="L588" i="1"/>
  <c r="L843" i="1"/>
  <c r="L715" i="1"/>
  <c r="L102" i="1"/>
  <c r="L208" i="1"/>
  <c r="L837" i="1"/>
  <c r="L131" i="1"/>
  <c r="L310" i="1"/>
  <c r="L92" i="1"/>
  <c r="L233" i="1"/>
  <c r="L617" i="1"/>
  <c r="L135" i="1"/>
  <c r="L83" i="1"/>
  <c r="L563" i="1"/>
  <c r="L188" i="1"/>
  <c r="L296" i="1"/>
  <c r="L779" i="1"/>
  <c r="L66" i="1"/>
  <c r="L1279" i="1"/>
  <c r="L41" i="1"/>
  <c r="L821" i="1"/>
  <c r="L1672" i="1"/>
  <c r="L456" i="1"/>
  <c r="L845" i="1"/>
  <c r="L75" i="1"/>
  <c r="L637" i="1"/>
  <c r="L105" i="1"/>
  <c r="L1915" i="1"/>
  <c r="L1042" i="1"/>
  <c r="L358" i="1"/>
  <c r="L430" i="1"/>
  <c r="L250" i="1"/>
  <c r="L353" i="1"/>
  <c r="L501" i="1"/>
  <c r="L266" i="1"/>
  <c r="L1296" i="1"/>
  <c r="L991" i="1"/>
  <c r="L460" i="1"/>
  <c r="L274" i="1"/>
  <c r="L262" i="1"/>
  <c r="L219" i="1"/>
  <c r="L704" i="1"/>
  <c r="L1476" i="1"/>
  <c r="L663" i="1"/>
  <c r="L123" i="1"/>
  <c r="L157" i="1"/>
  <c r="L1147" i="1"/>
  <c r="L440" i="1"/>
  <c r="L1727" i="1"/>
  <c r="L15" i="1"/>
  <c r="L58" i="1"/>
  <c r="L974" i="1"/>
  <c r="L623" i="1"/>
  <c r="L147" i="1"/>
  <c r="L65" i="1"/>
  <c r="L1003" i="1"/>
  <c r="L1146" i="1"/>
  <c r="L1050" i="1"/>
  <c r="L1274" i="1"/>
  <c r="L778" i="1"/>
  <c r="L1972" i="1"/>
  <c r="L1622" i="1"/>
  <c r="L973" i="1"/>
  <c r="L835" i="1"/>
  <c r="L986" i="1"/>
  <c r="L833" i="1"/>
  <c r="L1879" i="1"/>
  <c r="L1732" i="1"/>
  <c r="L827" i="1"/>
  <c r="L2129" i="1"/>
  <c r="L1820" i="1"/>
  <c r="L2130" i="1"/>
  <c r="L2033" i="1"/>
  <c r="L607" i="1"/>
  <c r="L558" i="1"/>
  <c r="L1054" i="1"/>
  <c r="L566" i="1"/>
  <c r="L475" i="1"/>
  <c r="L652" i="1"/>
  <c r="L181" i="1"/>
  <c r="L1357" i="1"/>
  <c r="L1312" i="1"/>
  <c r="L1341" i="1"/>
  <c r="L1393" i="1"/>
  <c r="L2030" i="1"/>
  <c r="L1395" i="1"/>
  <c r="L2131" i="1"/>
  <c r="L1507" i="1"/>
  <c r="L1519" i="1"/>
  <c r="L210" i="1"/>
  <c r="L1936" i="1"/>
  <c r="L463" i="1"/>
  <c r="L579" i="1"/>
  <c r="L1961" i="1"/>
  <c r="L1941" i="1"/>
  <c r="L3299" i="1"/>
  <c r="L3363" i="1"/>
  <c r="L2711" i="1"/>
  <c r="L2702" i="1"/>
  <c r="L3119" i="1"/>
  <c r="L3564" i="1"/>
  <c r="L2411" i="1"/>
  <c r="L3465" i="1"/>
  <c r="L2654" i="1"/>
  <c r="L3436" i="1"/>
  <c r="L2861" i="1"/>
  <c r="L3048" i="1"/>
  <c r="L3102" i="1"/>
  <c r="L3086" i="1"/>
  <c r="L2724" i="1"/>
  <c r="L3553" i="1"/>
  <c r="L2417" i="1"/>
  <c r="L2635" i="1"/>
  <c r="L2836" i="1"/>
  <c r="L3497" i="1"/>
  <c r="L3942" i="1"/>
  <c r="L2822" i="1"/>
  <c r="L2674" i="1"/>
  <c r="L3090" i="1"/>
  <c r="L2398" i="1"/>
  <c r="L3611" i="1"/>
  <c r="L3270" i="1"/>
  <c r="L3061" i="1"/>
  <c r="L3943" i="1"/>
  <c r="L3232" i="1"/>
  <c r="L3409" i="1"/>
  <c r="L3466" i="1"/>
  <c r="L3651" i="1"/>
  <c r="L3237" i="1"/>
  <c r="L3033" i="1"/>
  <c r="L3001" i="1"/>
  <c r="L2419" i="1"/>
  <c r="L2798" i="1"/>
  <c r="L3256" i="1"/>
  <c r="L3218" i="1"/>
  <c r="L968" i="1"/>
  <c r="L1089" i="1"/>
  <c r="L609" i="1"/>
  <c r="L1709" i="1"/>
  <c r="L537" i="1"/>
  <c r="L470" i="1"/>
  <c r="L853" i="1"/>
  <c r="L812" i="1"/>
  <c r="L2132" i="1"/>
  <c r="L299" i="1"/>
  <c r="L1418" i="1"/>
  <c r="L2133" i="1"/>
  <c r="L702" i="1"/>
  <c r="L1674" i="1"/>
  <c r="L187" i="1"/>
  <c r="L720" i="1"/>
  <c r="L2067" i="1"/>
  <c r="L538" i="1"/>
  <c r="L378" i="1"/>
  <c r="L1352" i="1"/>
  <c r="L437" i="1"/>
  <c r="L63" i="1"/>
  <c r="L72" i="1"/>
  <c r="L152" i="1"/>
  <c r="L12" i="1"/>
  <c r="L1202" i="1"/>
  <c r="L31" i="1"/>
  <c r="L85" i="1"/>
  <c r="L67" i="1"/>
  <c r="L289" i="1"/>
  <c r="L867" i="1"/>
  <c r="L29" i="1"/>
  <c r="L79" i="1"/>
  <c r="L60" i="1"/>
  <c r="L839" i="1"/>
  <c r="L1031" i="1"/>
  <c r="L35" i="1"/>
  <c r="L602" i="1"/>
  <c r="L468" i="1"/>
  <c r="L59" i="1"/>
  <c r="L95" i="1"/>
  <c r="L48" i="1"/>
  <c r="L1208" i="1"/>
  <c r="L603" i="1"/>
  <c r="L442" i="1"/>
  <c r="L1698" i="1"/>
  <c r="L2134" i="1"/>
  <c r="L1827" i="1"/>
  <c r="L446" i="1"/>
  <c r="L1118" i="1"/>
  <c r="L267" i="1"/>
  <c r="L1012" i="1"/>
  <c r="L260" i="1"/>
  <c r="L144" i="1"/>
  <c r="L403" i="1"/>
  <c r="L1449" i="1"/>
  <c r="L1895" i="1"/>
  <c r="L791" i="1"/>
  <c r="L1842" i="1"/>
  <c r="L1906" i="1"/>
  <c r="L1284" i="1"/>
  <c r="L372" i="1"/>
  <c r="L1444" i="1"/>
  <c r="L193" i="1"/>
  <c r="L36" i="1"/>
  <c r="L1267" i="1"/>
  <c r="L395" i="1"/>
  <c r="L25" i="1"/>
  <c r="L339" i="1"/>
  <c r="L726" i="1"/>
  <c r="L23" i="1"/>
  <c r="L69" i="1"/>
  <c r="L115" i="1"/>
  <c r="L26" i="1"/>
  <c r="L435" i="1"/>
  <c r="L61" i="1"/>
  <c r="L106" i="1"/>
  <c r="L551" i="1"/>
  <c r="L669" i="1"/>
  <c r="L164" i="1"/>
  <c r="L42" i="1"/>
  <c r="L20" i="1"/>
  <c r="L3" i="1"/>
  <c r="L99" i="1"/>
  <c r="L10" i="1"/>
  <c r="L2068" i="1"/>
  <c r="L1540" i="1"/>
  <c r="L1350" i="1"/>
  <c r="L352" i="1"/>
  <c r="L33" i="1"/>
  <c r="L580" i="1"/>
  <c r="L161" i="1"/>
  <c r="L1077" i="1"/>
  <c r="L76" i="1"/>
  <c r="L149" i="1"/>
  <c r="L214" i="1"/>
  <c r="L54" i="1"/>
  <c r="L473" i="1"/>
  <c r="L11" i="1"/>
  <c r="L117" i="1"/>
  <c r="L46" i="1"/>
  <c r="L425" i="1"/>
  <c r="L972" i="1"/>
  <c r="L303" i="1"/>
  <c r="L138" i="1"/>
  <c r="L120" i="1"/>
  <c r="L97" i="1"/>
  <c r="L1714" i="1"/>
  <c r="L13" i="1"/>
  <c r="L47" i="1"/>
  <c r="L154" i="1"/>
  <c r="L21" i="1"/>
  <c r="L216" i="1"/>
  <c r="L870" i="1"/>
  <c r="L86" i="1"/>
  <c r="L1442" i="1"/>
  <c r="L521" i="1"/>
  <c r="L163" i="1"/>
  <c r="L428" i="1"/>
  <c r="L88" i="1"/>
  <c r="L288" i="1"/>
  <c r="L287" i="1"/>
  <c r="L1946" i="1"/>
  <c r="L1413" i="1"/>
  <c r="L814" i="1"/>
  <c r="L2080" i="1"/>
  <c r="L860" i="1"/>
  <c r="L2071" i="1"/>
  <c r="L1337" i="1"/>
  <c r="L1570" i="1"/>
  <c r="L327" i="1"/>
  <c r="L1344" i="1"/>
  <c r="L1278" i="1"/>
  <c r="L476" i="1"/>
  <c r="L743" i="1"/>
  <c r="L453" i="1"/>
  <c r="L1989" i="1"/>
  <c r="L1486" i="1"/>
  <c r="L109" i="1"/>
  <c r="L1884" i="1"/>
  <c r="L585" i="1"/>
  <c r="L343" i="1"/>
  <c r="L1220" i="1"/>
  <c r="L1971" i="1"/>
  <c r="L1892" i="1"/>
  <c r="L1369" i="1"/>
  <c r="L1384" i="1"/>
  <c r="L1877" i="1"/>
  <c r="L1380" i="1"/>
  <c r="L80" i="1"/>
  <c r="L1568" i="1"/>
  <c r="L1301" i="1"/>
  <c r="L315" i="1"/>
  <c r="L398" i="1"/>
  <c r="L1715" i="1"/>
  <c r="L1572" i="1"/>
  <c r="L1581" i="1"/>
  <c r="L822" i="1"/>
  <c r="L1315" i="1"/>
  <c r="L1252" i="1"/>
  <c r="L2329" i="1"/>
  <c r="L2958" i="1"/>
  <c r="L2273" i="1"/>
  <c r="L2508" i="1"/>
  <c r="L2761" i="1"/>
  <c r="L3258" i="1"/>
  <c r="L62" i="1"/>
  <c r="L179" i="1"/>
  <c r="L1436" i="1"/>
  <c r="L1738" i="1"/>
  <c r="L494" i="1"/>
  <c r="L1404" i="1"/>
  <c r="L231" i="1"/>
  <c r="L1791" i="1"/>
  <c r="L1753" i="1"/>
  <c r="L64" i="1"/>
  <c r="L1156" i="1"/>
  <c r="L1905" i="1"/>
  <c r="L141" i="1"/>
  <c r="L1446" i="1"/>
  <c r="L3944" i="1"/>
  <c r="L3945" i="1"/>
  <c r="L2971" i="1"/>
  <c r="L3515" i="1"/>
  <c r="L3946" i="1"/>
  <c r="L3546" i="1"/>
  <c r="L3106" i="1"/>
  <c r="L3364" i="1"/>
  <c r="L3947" i="1"/>
  <c r="L3948" i="1"/>
  <c r="L3298" i="1"/>
  <c r="L3949" i="1"/>
  <c r="L3950" i="1"/>
  <c r="L3539" i="1"/>
  <c r="L3271" i="1"/>
  <c r="L3951" i="1"/>
  <c r="L3952" i="1"/>
  <c r="L3953" i="1"/>
  <c r="L2603" i="1"/>
  <c r="L3574" i="1"/>
  <c r="L3954" i="1"/>
  <c r="L2414" i="1"/>
  <c r="L3955" i="1"/>
  <c r="L3956" i="1"/>
  <c r="L3957" i="1"/>
  <c r="L2694" i="1"/>
  <c r="L3129" i="1"/>
  <c r="L3412" i="1"/>
  <c r="L3958" i="1"/>
  <c r="L3384" i="1"/>
  <c r="L3959" i="1"/>
  <c r="L2947" i="1"/>
  <c r="L3668" i="1"/>
  <c r="L3568" i="1"/>
  <c r="L3960" i="1"/>
  <c r="L2680" i="1"/>
  <c r="L3961" i="1"/>
  <c r="L3962" i="1"/>
  <c r="L3963" i="1"/>
  <c r="L3367" i="1"/>
  <c r="L3079" i="1"/>
  <c r="L3011" i="1"/>
  <c r="L2891" i="1"/>
  <c r="L3238" i="1"/>
  <c r="L3148" i="1"/>
  <c r="L3964" i="1"/>
  <c r="L3274" i="1"/>
  <c r="L3142" i="1"/>
  <c r="L3458" i="1"/>
  <c r="L3965" i="1"/>
  <c r="L3491" i="1"/>
  <c r="L3966" i="1"/>
  <c r="L3565" i="1"/>
  <c r="L3551" i="1"/>
  <c r="L3967" i="1"/>
  <c r="L3444" i="1"/>
  <c r="L3968" i="1"/>
  <c r="L3969" i="1"/>
  <c r="L3970" i="1"/>
  <c r="L3971" i="1"/>
  <c r="L3261" i="1"/>
  <c r="L3339" i="1"/>
  <c r="L2560" i="1"/>
  <c r="L3972" i="1"/>
  <c r="L2475" i="1"/>
  <c r="L2310" i="1"/>
  <c r="L2451" i="1"/>
  <c r="L3445" i="1"/>
  <c r="L3076" i="1"/>
  <c r="L3973" i="1"/>
  <c r="L3290" i="1"/>
  <c r="L3974" i="1"/>
  <c r="L3224" i="1"/>
  <c r="L2963" i="1"/>
  <c r="L3303" i="1"/>
  <c r="L3600" i="1"/>
  <c r="L3975" i="1"/>
  <c r="L3612" i="1"/>
  <c r="L3976" i="1"/>
  <c r="L2601" i="1"/>
  <c r="L3623" i="1"/>
  <c r="L3446" i="1"/>
  <c r="L3637" i="1"/>
  <c r="L3146" i="1"/>
  <c r="L3596" i="1"/>
  <c r="L3977" i="1"/>
  <c r="L3689" i="1"/>
  <c r="L3684" i="1"/>
  <c r="L3116" i="1"/>
  <c r="L3269" i="1"/>
  <c r="L3690" i="1"/>
  <c r="L3631" i="1"/>
  <c r="L3978" i="1"/>
  <c r="L3486" i="1"/>
  <c r="L3326" i="1"/>
  <c r="L3581" i="1"/>
  <c r="L3979" i="1"/>
  <c r="L3379" i="1"/>
  <c r="L3980" i="1"/>
  <c r="L3447" i="1"/>
  <c r="L1299" i="1"/>
  <c r="L727" i="1"/>
  <c r="L248" i="1"/>
  <c r="L1258" i="1"/>
  <c r="L328" i="1"/>
  <c r="L355" i="1"/>
  <c r="L81" i="1"/>
  <c r="L1328" i="1"/>
  <c r="L1289" i="1"/>
  <c r="L1834" i="1"/>
  <c r="L977" i="1"/>
  <c r="L587" i="1"/>
  <c r="L422" i="1"/>
  <c r="L1949" i="1"/>
  <c r="L295" i="1"/>
  <c r="L298" i="1"/>
  <c r="L1750" i="1"/>
  <c r="L1175" i="1"/>
  <c r="L1755" i="1"/>
  <c r="L1958" i="1"/>
  <c r="L1601" i="1"/>
  <c r="L1150" i="1"/>
  <c r="L953" i="1"/>
  <c r="L1130" i="1"/>
  <c r="L302" i="1"/>
  <c r="L2135" i="1"/>
  <c r="L898" i="1"/>
  <c r="L1349" i="1"/>
  <c r="L1036" i="1"/>
  <c r="L1656" i="1"/>
  <c r="L673" i="1"/>
  <c r="L570" i="1"/>
  <c r="L2136" i="1"/>
  <c r="L2096" i="1"/>
  <c r="L1518" i="1"/>
  <c r="L1490" i="1"/>
  <c r="L337" i="1"/>
  <c r="L687" i="1"/>
  <c r="L592" i="1"/>
  <c r="L2137" i="1"/>
  <c r="L1069" i="1"/>
  <c r="L2072" i="1"/>
  <c r="L1034" i="1"/>
  <c r="L875" i="1"/>
  <c r="L1649" i="1"/>
  <c r="L168" i="1"/>
  <c r="L2082" i="1"/>
  <c r="L1376" i="1"/>
  <c r="L584" i="1"/>
  <c r="L813" i="1"/>
  <c r="L1652" i="1"/>
  <c r="L754" i="1"/>
  <c r="L661" i="1"/>
  <c r="L1918" i="1"/>
  <c r="L686" i="1"/>
  <c r="L2138" i="1"/>
  <c r="L1074" i="1"/>
  <c r="L1451" i="1"/>
  <c r="L247" i="1"/>
  <c r="L1051" i="1"/>
  <c r="L3006" i="1"/>
  <c r="L3535" i="1"/>
  <c r="L3981" i="1"/>
  <c r="L3982" i="1"/>
  <c r="L3983" i="1"/>
  <c r="L3292" i="1"/>
  <c r="L3984" i="1"/>
  <c r="L3985" i="1"/>
  <c r="L3171" i="1"/>
  <c r="L3479" i="1"/>
  <c r="L3986" i="1"/>
  <c r="L3987" i="1"/>
  <c r="L3988" i="1"/>
  <c r="L3082" i="1"/>
  <c r="L2537" i="1"/>
  <c r="L3989" i="1"/>
  <c r="L2719" i="1"/>
  <c r="L3990" i="1"/>
  <c r="L3569" i="1"/>
  <c r="L3991" i="1"/>
  <c r="L1214" i="1"/>
  <c r="L2139" i="1"/>
  <c r="L401" i="1"/>
  <c r="L1828" i="1"/>
  <c r="L2035" i="1"/>
  <c r="L1063" i="1"/>
  <c r="L1767" i="1"/>
  <c r="L1347" i="1"/>
  <c r="L1557" i="1"/>
  <c r="L2140" i="1"/>
  <c r="L2019" i="1"/>
  <c r="L718" i="1"/>
  <c r="L1153" i="1"/>
  <c r="L1496" i="1"/>
  <c r="L1604" i="1"/>
  <c r="L963" i="1"/>
  <c r="L1188" i="1"/>
  <c r="L1057" i="1"/>
  <c r="L2048" i="1"/>
  <c r="L1636" i="1"/>
  <c r="L1358" i="1"/>
  <c r="L1619" i="1"/>
  <c r="L402" i="1"/>
  <c r="L1952" i="1"/>
  <c r="L269" i="1"/>
  <c r="L1109" i="1"/>
  <c r="L863" i="1"/>
  <c r="L1801" i="1"/>
  <c r="L1690" i="1"/>
  <c r="L1948" i="1"/>
  <c r="L1697" i="1"/>
  <c r="L1396" i="1"/>
  <c r="L410" i="1"/>
  <c r="L792" i="1"/>
  <c r="L1340" i="1"/>
  <c r="L1458" i="1"/>
  <c r="L901" i="1"/>
  <c r="L1240" i="1"/>
  <c r="L1124" i="1"/>
  <c r="L2073" i="1"/>
  <c r="L3992" i="1"/>
  <c r="L3254" i="1"/>
  <c r="L3993" i="1"/>
  <c r="L3994" i="1"/>
  <c r="L3187" i="1"/>
  <c r="L3995" i="1"/>
  <c r="L3408" i="1"/>
  <c r="L3321" i="1"/>
  <c r="L3039" i="1"/>
  <c r="L3220" i="1"/>
  <c r="L3413" i="1"/>
  <c r="L3996" i="1"/>
  <c r="L3997" i="1"/>
  <c r="L3998" i="1"/>
  <c r="L3999" i="1"/>
  <c r="L4000" i="1"/>
  <c r="L4001" i="1"/>
  <c r="L4002" i="1"/>
  <c r="L3482" i="1"/>
  <c r="L3293" i="1"/>
  <c r="L2691" i="1"/>
  <c r="L3698" i="1"/>
  <c r="L3322" i="1"/>
  <c r="L4003" i="1"/>
  <c r="L3467" i="1"/>
  <c r="L3468" i="1"/>
  <c r="L3021" i="1"/>
  <c r="L2917" i="1"/>
  <c r="L3649" i="1"/>
  <c r="L4004" i="1"/>
  <c r="L3087" i="1"/>
  <c r="L3469" i="1"/>
  <c r="L4005" i="1"/>
  <c r="L3697" i="1"/>
  <c r="L2645" i="1"/>
  <c r="L2466" i="1"/>
  <c r="L2826" i="1"/>
  <c r="L2331" i="1"/>
  <c r="L3196" i="1"/>
  <c r="L2789" i="1"/>
  <c r="L52" i="1"/>
  <c r="L118" i="1"/>
  <c r="L1846" i="1"/>
  <c r="L1559" i="1"/>
  <c r="L1331" i="1"/>
  <c r="L1181" i="1"/>
  <c r="L87" i="1"/>
  <c r="L212" i="1"/>
  <c r="L132" i="1"/>
  <c r="L518" i="1"/>
  <c r="L8" i="1"/>
  <c r="L333" i="1"/>
  <c r="L1917" i="1"/>
  <c r="L1786" i="1"/>
  <c r="L350" i="1"/>
  <c r="L1004" i="1"/>
  <c r="L39" i="1"/>
  <c r="L1468" i="1"/>
  <c r="L281" i="1"/>
  <c r="L500" i="1"/>
  <c r="L478" i="1"/>
  <c r="L625" i="1"/>
  <c r="L1025" i="1"/>
  <c r="L19" i="1"/>
  <c r="L34" i="1"/>
  <c r="L1096" i="1"/>
  <c r="L53" i="1"/>
  <c r="L1168" i="1"/>
  <c r="L684" i="1"/>
  <c r="L394" i="1"/>
  <c r="L1002" i="1"/>
  <c r="L554" i="1"/>
  <c r="L104" i="1"/>
  <c r="L1421" i="1"/>
  <c r="L2141" i="1"/>
  <c r="L282" i="1"/>
  <c r="L364" i="1"/>
  <c r="L1815" i="1"/>
  <c r="L369" i="1"/>
  <c r="L1450" i="1"/>
  <c r="L3188" i="1"/>
  <c r="L4006" i="1"/>
  <c r="L2373" i="1"/>
  <c r="L3054" i="1"/>
  <c r="L2699" i="1"/>
  <c r="L2751" i="1"/>
  <c r="L3115" i="1"/>
  <c r="L3209" i="1"/>
  <c r="L3520" i="1"/>
  <c r="L3295" i="1"/>
  <c r="L3073" i="1"/>
  <c r="L3207" i="1"/>
  <c r="L2662" i="1"/>
  <c r="L3559" i="1"/>
  <c r="L2505" i="1"/>
  <c r="L2666" i="1"/>
  <c r="L2535" i="1"/>
  <c r="L3524" i="1"/>
  <c r="L2988" i="1"/>
  <c r="L3523" i="1"/>
  <c r="L1681" i="1"/>
  <c r="L1366" i="1"/>
  <c r="L1531" i="1"/>
  <c r="L1633" i="1"/>
  <c r="L786" i="1"/>
  <c r="L389" i="1"/>
  <c r="L1154" i="1"/>
  <c r="L341" i="1"/>
  <c r="L749" i="1"/>
  <c r="L2807" i="1"/>
  <c r="L2670" i="1"/>
  <c r="L2376" i="1"/>
  <c r="L2425" i="1"/>
  <c r="L2230" i="1"/>
  <c r="L2769" i="1"/>
  <c r="L2265" i="1"/>
  <c r="L2555" i="1"/>
  <c r="L3633" i="1"/>
  <c r="L3383" i="1"/>
  <c r="L3212" i="1"/>
  <c r="L3272" i="1"/>
  <c r="L2418" i="1"/>
  <c r="L3420" i="1"/>
  <c r="L3156" i="1"/>
  <c r="L3613" i="1"/>
  <c r="L4007" i="1"/>
  <c r="L4008" i="1"/>
  <c r="L3481" i="1"/>
  <c r="L3685" i="1"/>
  <c r="L2688" i="1"/>
  <c r="L3557" i="1"/>
  <c r="L3264" i="1"/>
  <c r="L3239" i="1"/>
  <c r="L3681" i="1"/>
  <c r="L3329" i="1"/>
  <c r="L2828" i="1"/>
  <c r="L2438" i="1"/>
  <c r="L3385" i="1"/>
  <c r="L4009" i="1"/>
  <c r="L3265" i="1"/>
  <c r="L2284" i="1"/>
  <c r="L2364" i="1"/>
  <c r="L1608" i="1"/>
  <c r="L2814" i="1"/>
  <c r="L2693" i="1"/>
  <c r="L1087" i="1"/>
  <c r="L108" i="1"/>
  <c r="L204" i="1"/>
  <c r="L1826" i="1"/>
  <c r="L427" i="1"/>
  <c r="L1967" i="1"/>
  <c r="L621" i="1"/>
  <c r="L1758" i="1"/>
  <c r="L947" i="1"/>
  <c r="L170" i="1"/>
  <c r="L859" i="1"/>
  <c r="L846" i="1"/>
  <c r="L1616" i="1"/>
  <c r="L1241" i="1"/>
  <c r="L911" i="1"/>
  <c r="L16" i="1"/>
  <c r="L183" i="1"/>
  <c r="L526" i="1"/>
  <c r="L139" i="1"/>
  <c r="L490" i="1"/>
  <c r="L1447" i="1"/>
  <c r="L71" i="1"/>
  <c r="L253" i="1"/>
  <c r="L1542" i="1"/>
  <c r="L346" i="1"/>
  <c r="L1555" i="1"/>
  <c r="L908" i="1"/>
  <c r="L1324" i="1"/>
  <c r="L2" i="1"/>
  <c r="L32" i="1"/>
  <c r="L790" i="1"/>
  <c r="L192" i="1"/>
  <c r="L462" i="1"/>
  <c r="L94" i="1"/>
  <c r="L1645" i="1"/>
  <c r="L3337" i="1"/>
  <c r="L2408" i="1"/>
  <c r="L4010" i="1"/>
  <c r="L2845" i="1"/>
  <c r="L2486" i="1"/>
  <c r="L2435" i="1"/>
  <c r="L2422" i="1"/>
  <c r="L3169" i="1"/>
  <c r="L3163" i="1"/>
  <c r="L4011" i="1"/>
  <c r="L4012" i="1"/>
  <c r="L2664" i="1"/>
  <c r="L2534" i="1"/>
  <c r="L4013" i="1"/>
  <c r="L2259" i="1"/>
  <c r="L2701" i="1"/>
  <c r="L3280" i="1"/>
  <c r="L2658" i="1"/>
  <c r="L2697" i="1"/>
  <c r="L4014" i="1"/>
  <c r="L3259" i="1"/>
  <c r="L3247" i="1"/>
  <c r="L3423" i="1"/>
  <c r="L3159" i="1"/>
  <c r="L4015" i="1"/>
  <c r="L3062" i="1"/>
  <c r="L3219" i="1"/>
  <c r="L2606" i="1"/>
  <c r="L3414" i="1"/>
  <c r="L2703" i="1"/>
  <c r="L4016" i="1"/>
  <c r="L4017" i="1"/>
  <c r="L3457" i="1"/>
  <c r="L2607" i="1"/>
  <c r="L2972" i="1"/>
  <c r="L2762" i="1"/>
  <c r="L3380" i="1"/>
  <c r="L2448" i="1"/>
  <c r="L3047" i="1"/>
  <c r="L4018" i="1"/>
  <c r="L1473" i="1"/>
  <c r="L854" i="1"/>
  <c r="L1006" i="1"/>
  <c r="L883" i="1"/>
  <c r="L1521" i="1"/>
  <c r="L918" i="1"/>
  <c r="L868" i="1"/>
  <c r="L1728" i="1"/>
  <c r="L1900" i="1"/>
  <c r="L1471" i="1"/>
  <c r="L1729" i="1"/>
  <c r="L1322" i="1"/>
  <c r="L1159" i="1"/>
  <c r="L450" i="1"/>
  <c r="L1556" i="1"/>
  <c r="L975" i="1"/>
  <c r="L1706" i="1"/>
  <c r="L1858" i="1"/>
  <c r="L943" i="1"/>
  <c r="L601" i="1"/>
  <c r="L597" i="1"/>
  <c r="L1802" i="1"/>
  <c r="L678" i="1"/>
  <c r="L989" i="1"/>
  <c r="L1189" i="1"/>
  <c r="L1095" i="1"/>
  <c r="L722" i="1"/>
  <c r="L2054" i="1"/>
  <c r="L1739" i="1"/>
  <c r="L1280" i="1"/>
  <c r="L2043" i="1"/>
  <c r="L1053" i="1"/>
  <c r="L685" i="1"/>
  <c r="L1311" i="1"/>
  <c r="L195" i="1"/>
  <c r="L514" i="1"/>
  <c r="L644" i="1"/>
  <c r="L1419" i="1"/>
  <c r="L1511" i="1"/>
  <c r="L567" i="1"/>
  <c r="L2142" i="1"/>
  <c r="L2143" i="1"/>
  <c r="L769" i="1"/>
  <c r="L934" i="1"/>
  <c r="L1646" i="1"/>
  <c r="L1309" i="1"/>
  <c r="L841" i="1"/>
  <c r="L2024" i="1"/>
  <c r="L1394" i="1"/>
  <c r="L2144" i="1"/>
  <c r="L1155" i="1"/>
  <c r="L998" i="1"/>
  <c r="L1275" i="1"/>
  <c r="L348" i="1"/>
  <c r="L284" i="1"/>
  <c r="L1307" i="1"/>
  <c r="L2145" i="1"/>
  <c r="L842" i="1"/>
  <c r="L1117" i="1"/>
  <c r="L1583" i="1"/>
  <c r="L3189" i="1"/>
  <c r="L4019" i="1"/>
  <c r="L4020" i="1"/>
  <c r="L2835" i="1"/>
  <c r="L2387" i="1"/>
  <c r="L4021" i="1"/>
  <c r="L4022" i="1"/>
  <c r="L3448" i="1"/>
  <c r="L3190" i="1"/>
  <c r="L2915" i="1"/>
  <c r="L4023" i="1"/>
  <c r="L3072" i="1"/>
  <c r="L4024" i="1"/>
  <c r="L2304" i="1"/>
  <c r="L2267" i="1"/>
  <c r="L2872" i="1"/>
  <c r="L2526" i="1"/>
  <c r="L4025" i="1"/>
  <c r="L3083" i="1"/>
  <c r="L2794" i="1"/>
  <c r="L2384" i="1"/>
  <c r="L3340" i="1"/>
  <c r="L3575" i="1"/>
  <c r="L3103" i="1"/>
  <c r="L4026" i="1"/>
  <c r="L3206" i="1"/>
  <c r="L2516" i="1"/>
  <c r="L2302" i="1"/>
  <c r="L3208" i="1"/>
  <c r="L2596" i="1"/>
  <c r="L2879" i="1"/>
  <c r="L4027" i="1"/>
  <c r="L2337" i="1"/>
  <c r="L2837" i="1"/>
  <c r="L3583" i="1"/>
  <c r="L4028" i="1"/>
  <c r="L2683" i="1"/>
  <c r="L3051" i="1"/>
  <c r="L3410" i="1"/>
  <c r="L2468" i="1"/>
  <c r="L4029" i="1"/>
  <c r="L2372" i="1"/>
  <c r="L2533" i="1"/>
  <c r="L3351" i="1"/>
  <c r="L2379" i="1"/>
  <c r="L2862" i="1"/>
  <c r="L3470" i="1"/>
  <c r="L4030" i="1"/>
  <c r="L2338" i="1"/>
  <c r="L3173" i="1"/>
  <c r="L2986" i="1"/>
  <c r="L2734" i="1"/>
  <c r="L3323" i="1"/>
  <c r="L4031" i="1"/>
  <c r="L2881" i="1"/>
  <c r="L2507" i="1"/>
  <c r="L2883" i="1"/>
  <c r="L2898" i="1"/>
  <c r="L4032" i="1"/>
  <c r="L2232" i="1"/>
  <c r="L3240" i="1"/>
  <c r="L3624" i="1"/>
  <c r="L3245" i="1"/>
  <c r="L2863" i="1"/>
  <c r="L2548" i="1"/>
  <c r="L2728" i="1"/>
  <c r="L3533" i="1"/>
  <c r="L2985" i="1"/>
  <c r="L3645" i="1"/>
  <c r="L3682" i="1"/>
  <c r="L2347" i="1"/>
  <c r="L2614" i="1"/>
  <c r="L3614" i="1"/>
  <c r="L3676" i="1"/>
  <c r="L2234" i="1"/>
  <c r="L2764" i="1"/>
  <c r="L2487" i="1"/>
  <c r="L2428" i="1"/>
  <c r="L2750" i="1"/>
  <c r="L2433" i="1"/>
  <c r="L656" i="1"/>
  <c r="L2146" i="1"/>
  <c r="L2147" i="1"/>
  <c r="L1653" i="1"/>
  <c r="L1735" i="1"/>
  <c r="L755" i="1"/>
  <c r="L629" i="1"/>
  <c r="L2148" i="1"/>
  <c r="L1777" i="1"/>
  <c r="L1935" i="1"/>
  <c r="L1426" i="1"/>
  <c r="L1484" i="1"/>
  <c r="L1694" i="1"/>
  <c r="L1290" i="1"/>
  <c r="L1939" i="1"/>
  <c r="L674" i="1"/>
  <c r="L596" i="1"/>
  <c r="L1864" i="1"/>
  <c r="L1682" i="1"/>
  <c r="L1348" i="1"/>
  <c r="L3677" i="1"/>
  <c r="L2512" i="1"/>
  <c r="L4033" i="1"/>
  <c r="L3191" i="1"/>
  <c r="L4034" i="1"/>
  <c r="L3516" i="1"/>
  <c r="L2893" i="1"/>
  <c r="L3672" i="1"/>
  <c r="L3012" i="1"/>
  <c r="L4035" i="1"/>
  <c r="L3044" i="1"/>
  <c r="L2760" i="1"/>
  <c r="L3476" i="1"/>
  <c r="L4036" i="1"/>
  <c r="L2240" i="1"/>
  <c r="L2563" i="1"/>
  <c r="L3075" i="1"/>
  <c r="L4037" i="1"/>
  <c r="L4038" i="1"/>
  <c r="L4039" i="1"/>
  <c r="L1206" i="1"/>
  <c r="L807" i="1"/>
  <c r="L1363" i="1"/>
  <c r="L1970" i="1"/>
  <c r="L1237" i="1"/>
  <c r="L1040" i="1"/>
  <c r="L1028" i="1"/>
  <c r="L1427" i="1"/>
  <c r="L373" i="1"/>
  <c r="L1428" i="1"/>
  <c r="L2062" i="1"/>
  <c r="L1469" i="1"/>
  <c r="L320" i="1"/>
  <c r="L1787" i="1"/>
  <c r="L2065" i="1"/>
  <c r="L335" i="1"/>
  <c r="L1043" i="1"/>
  <c r="L653" i="1"/>
  <c r="L1859" i="1"/>
  <c r="L1223" i="1"/>
  <c r="L658" i="1"/>
  <c r="L1778" i="1"/>
  <c r="L471" i="1"/>
  <c r="L2026" i="1"/>
  <c r="L810" i="1"/>
  <c r="L1460" i="1"/>
  <c r="L1166" i="1"/>
  <c r="L2149" i="1"/>
  <c r="L312" i="1"/>
  <c r="L2150" i="1"/>
  <c r="L1648" i="1"/>
  <c r="L1538" i="1"/>
  <c r="L2039" i="1"/>
  <c r="L77" i="1"/>
  <c r="L1501" i="1"/>
  <c r="L332" i="1"/>
  <c r="L1610" i="1"/>
  <c r="L1663" i="1"/>
  <c r="L887" i="1"/>
  <c r="L2151" i="1"/>
  <c r="L122" i="1"/>
  <c r="L1263" i="1"/>
  <c r="L1901" i="1"/>
  <c r="L1072" i="1"/>
  <c r="L831" i="1"/>
  <c r="L1310" i="1"/>
  <c r="L304" i="1"/>
  <c r="L1902" i="1"/>
  <c r="L864" i="1"/>
  <c r="L393" i="1"/>
  <c r="L773" i="1"/>
  <c r="L927" i="1"/>
  <c r="L399" i="1"/>
  <c r="L1055" i="1"/>
  <c r="L1654" i="1"/>
  <c r="L1711" i="1"/>
  <c r="L1440" i="1"/>
  <c r="L1968" i="1"/>
  <c r="L816" i="1"/>
  <c r="L1992" i="1"/>
  <c r="L961" i="1"/>
  <c r="L1942" i="1"/>
  <c r="L1669" i="1"/>
  <c r="L191" i="1"/>
  <c r="L134" i="1"/>
  <c r="L502" i="1"/>
  <c r="L619" i="1"/>
  <c r="L354" i="1"/>
  <c r="L1201" i="1"/>
  <c r="L1377" i="1"/>
  <c r="L2152" i="1"/>
  <c r="L695" i="1"/>
  <c r="L472" i="1"/>
  <c r="L1080" i="1"/>
  <c r="L1245" i="1"/>
  <c r="L708" i="1"/>
  <c r="L227" i="1"/>
  <c r="L2000" i="1"/>
  <c r="L1249" i="1"/>
  <c r="L1329" i="1"/>
  <c r="L1162" i="1"/>
  <c r="L675" i="1"/>
  <c r="L1185" i="1"/>
  <c r="L1221" i="1"/>
  <c r="L604" i="1"/>
  <c r="L276" i="1"/>
  <c r="L454" i="1"/>
  <c r="L362" i="1"/>
  <c r="L1383" i="1"/>
  <c r="L1429" i="1"/>
  <c r="L2465" i="1"/>
  <c r="L3480" i="1"/>
  <c r="L3359" i="1"/>
  <c r="L4040" i="1"/>
  <c r="L3671" i="1"/>
  <c r="L4041" i="1"/>
  <c r="L4042" i="1"/>
  <c r="L3625" i="1"/>
  <c r="L2967" i="1"/>
  <c r="L3475" i="1"/>
  <c r="L4043" i="1"/>
  <c r="L2224" i="1"/>
  <c r="L2529" i="1"/>
  <c r="L2672" i="1"/>
  <c r="L3576" i="1"/>
  <c r="L2650" i="1"/>
  <c r="L3013" i="1"/>
  <c r="L3540" i="1"/>
  <c r="L2611" i="1"/>
  <c r="L2938" i="1"/>
  <c r="L2238" i="1"/>
  <c r="L3626" i="1"/>
  <c r="L3605" i="1"/>
  <c r="L3527" i="1"/>
  <c r="L2746" i="1"/>
  <c r="L2595" i="1"/>
  <c r="L3328" i="1"/>
  <c r="L3495" i="1"/>
  <c r="L3221" i="1"/>
  <c r="L3617" i="1"/>
  <c r="L3433" i="1"/>
  <c r="L4044" i="1"/>
  <c r="L3401" i="1"/>
  <c r="L2660" i="1"/>
  <c r="L3019" i="1"/>
  <c r="L3415" i="1"/>
  <c r="L3287" i="1"/>
  <c r="L3455" i="1"/>
  <c r="L2467" i="1"/>
  <c r="L2848" i="1"/>
  <c r="L2576" i="1"/>
  <c r="L3153" i="1"/>
  <c r="L2474" i="1"/>
  <c r="L3601" i="1"/>
  <c r="L3374" i="1"/>
  <c r="L2913" i="1"/>
  <c r="L2558" i="1"/>
  <c r="L2925" i="1"/>
  <c r="L2618" i="1"/>
  <c r="L2592" i="1"/>
  <c r="L2649" i="1"/>
  <c r="L2330" i="1"/>
  <c r="L3404" i="1"/>
  <c r="L2402" i="1"/>
  <c r="L2300" i="1"/>
  <c r="L2904" i="1"/>
  <c r="L2524" i="1"/>
  <c r="L3558" i="1"/>
  <c r="L2455" i="1"/>
  <c r="L3577" i="1"/>
  <c r="L2436" i="1"/>
  <c r="L2876" i="1"/>
  <c r="L2895" i="1"/>
  <c r="L4045" i="1"/>
  <c r="L2973" i="1"/>
  <c r="L2248" i="1"/>
  <c r="L3517" i="1"/>
  <c r="L3388" i="1"/>
  <c r="L3566" i="1"/>
  <c r="L3650" i="1"/>
  <c r="L3281" i="1"/>
  <c r="L2246" i="1"/>
  <c r="L2220" i="1"/>
  <c r="L3683" i="1"/>
  <c r="L4046" i="1"/>
  <c r="L2902" i="1"/>
  <c r="L4047" i="1"/>
  <c r="L1256" i="1"/>
  <c r="L3241" i="1"/>
  <c r="L2923" i="1"/>
  <c r="L2580" i="1"/>
  <c r="L3590" i="1"/>
  <c r="L1291" i="1"/>
  <c r="L2476" i="1"/>
  <c r="L2506" i="1"/>
  <c r="L681" i="1"/>
  <c r="L2943" i="1"/>
  <c r="L4048" i="1"/>
  <c r="L2840" i="1"/>
  <c r="L3200" i="1"/>
  <c r="L2260" i="1"/>
  <c r="L3097" i="1"/>
  <c r="L4049" i="1"/>
  <c r="L2210" i="1"/>
  <c r="L4050" i="1"/>
  <c r="L2698" i="1"/>
  <c r="L921" i="1"/>
  <c r="L626" i="1"/>
  <c r="L1582" i="1"/>
  <c r="L1923" i="1"/>
  <c r="L2020" i="1"/>
  <c r="L1434" i="1"/>
  <c r="L114" i="1"/>
  <c r="L1067" i="1"/>
  <c r="L280" i="1"/>
  <c r="L1807" i="1"/>
  <c r="L1924" i="1"/>
  <c r="L1024" i="1"/>
  <c r="L589" i="1"/>
  <c r="L1836" i="1"/>
  <c r="L1483" i="1"/>
  <c r="L697" i="1"/>
  <c r="L1128" i="1"/>
  <c r="L1368" i="1"/>
  <c r="L371" i="1"/>
  <c r="L382" i="1"/>
  <c r="L956" i="1"/>
  <c r="L763" i="1"/>
  <c r="L1664" i="1"/>
  <c r="L1090" i="1"/>
  <c r="L1242" i="1"/>
  <c r="L988" i="1"/>
  <c r="L1667" i="1"/>
  <c r="L1907" i="1"/>
  <c r="L1207" i="1"/>
  <c r="L995" i="1"/>
  <c r="L923" i="1"/>
  <c r="L334" i="1"/>
  <c r="L1020" i="1"/>
  <c r="L865" i="1"/>
  <c r="L1235" i="1"/>
  <c r="L1940" i="1"/>
  <c r="L1236" i="1"/>
  <c r="L1351" i="1"/>
  <c r="L2154" i="1"/>
  <c r="L1763" i="1"/>
  <c r="L949" i="1"/>
  <c r="L2228" i="1"/>
  <c r="L2643" i="1"/>
  <c r="L4051" i="1"/>
  <c r="L2907" i="1"/>
  <c r="L3179" i="1"/>
  <c r="L2656" i="1"/>
  <c r="L4052" i="1"/>
  <c r="L2243" i="1"/>
  <c r="L3552" i="1"/>
  <c r="L2665" i="1"/>
  <c r="L3368" i="1"/>
  <c r="L2258" i="1"/>
  <c r="L3691" i="1"/>
  <c r="L3143" i="1"/>
  <c r="L2253" i="1"/>
  <c r="L2457" i="1"/>
  <c r="L4053" i="1"/>
  <c r="L2933" i="1"/>
  <c r="L4054" i="1"/>
  <c r="L2283" i="1"/>
  <c r="L1625" i="1"/>
  <c r="L874" i="1"/>
  <c r="L730" i="1"/>
  <c r="L866" i="1"/>
  <c r="L712" i="1"/>
  <c r="L2069" i="1"/>
  <c r="L1766" i="1"/>
  <c r="L2027" i="1"/>
  <c r="L2083" i="1"/>
  <c r="L960" i="1"/>
  <c r="L1771" i="1"/>
  <c r="L2070" i="1"/>
  <c r="L1950" i="1"/>
  <c r="L1634" i="1"/>
  <c r="L758" i="1"/>
  <c r="L1212" i="1"/>
  <c r="L1781" i="1"/>
  <c r="L1744" i="1"/>
  <c r="L1564" i="1"/>
  <c r="L756" i="1"/>
  <c r="L1746" i="1"/>
  <c r="L1302" i="1"/>
  <c r="L1194" i="1"/>
  <c r="L379" i="1"/>
  <c r="L624" i="1"/>
  <c r="L888" i="1"/>
  <c r="L2022" i="1"/>
  <c r="L1651" i="1"/>
  <c r="L1990" i="1"/>
  <c r="L1959" i="1"/>
  <c r="L1085" i="1"/>
  <c r="L1437" i="1"/>
  <c r="L1994" i="1"/>
  <c r="L981" i="1"/>
  <c r="L691" i="1"/>
  <c r="L1688" i="1"/>
  <c r="L1677" i="1"/>
  <c r="L1554" i="1"/>
  <c r="L1125" i="1"/>
  <c r="L1439" i="1"/>
  <c r="L1957" i="1"/>
  <c r="L1506" i="1"/>
  <c r="L1832" i="1"/>
  <c r="L1145" i="1"/>
  <c r="L680" i="1"/>
  <c r="L1805" i="1"/>
  <c r="L1881" i="1"/>
  <c r="L317" i="1"/>
  <c r="L668" i="1"/>
  <c r="L1406" i="1"/>
  <c r="L1478" i="1"/>
  <c r="L1415" i="1"/>
  <c r="L1222" i="1"/>
  <c r="L2009" i="1"/>
  <c r="L1662" i="1"/>
  <c r="L1091" i="1"/>
  <c r="L1668" i="1"/>
  <c r="L368" i="1"/>
  <c r="L622" i="1"/>
  <c r="L1772" i="1"/>
  <c r="L672" i="1"/>
  <c r="L1843" i="1"/>
  <c r="L1821" i="1"/>
  <c r="L643" i="1"/>
  <c r="L424" i="1"/>
  <c r="L1336" i="1"/>
  <c r="L1873" i="1"/>
  <c r="L2042" i="1"/>
  <c r="L937" i="1"/>
  <c r="L1257" i="1"/>
  <c r="L1635" i="1"/>
  <c r="L1014" i="1"/>
  <c r="L1670" i="1"/>
  <c r="L811" i="1"/>
  <c r="L1705" i="1"/>
  <c r="L1513" i="1"/>
  <c r="L1830" i="1"/>
  <c r="L1094" i="1"/>
  <c r="L1811" i="1"/>
  <c r="L2155" i="1"/>
  <c r="L2045" i="1"/>
  <c r="L600" i="1"/>
  <c r="L818" i="1"/>
  <c r="L1026" i="1"/>
  <c r="L150" i="1"/>
  <c r="L345" i="1"/>
  <c r="L905" i="1"/>
  <c r="L1684" i="1"/>
  <c r="L496" i="1"/>
  <c r="L2078" i="1"/>
  <c r="L1814" i="1"/>
  <c r="L955" i="1"/>
  <c r="L564" i="1"/>
  <c r="L591" i="1"/>
  <c r="L1637" i="1"/>
  <c r="L965" i="1"/>
  <c r="L1536" i="1"/>
  <c r="L1784" i="1"/>
  <c r="L316" i="1"/>
  <c r="L1379" i="1"/>
  <c r="L796" i="1"/>
  <c r="L388" i="1"/>
  <c r="L2077" i="1"/>
  <c r="L1195" i="1"/>
  <c r="L2087" i="1"/>
  <c r="L959" i="1"/>
  <c r="L235" i="1"/>
  <c r="L1190" i="1"/>
  <c r="L2075" i="1"/>
  <c r="L1414" i="1"/>
  <c r="L733" i="1"/>
  <c r="L1292" i="1"/>
  <c r="L1925" i="1"/>
  <c r="L1338" i="1"/>
  <c r="L1839" i="1"/>
  <c r="L729" i="1"/>
  <c r="L1822" i="1"/>
  <c r="L1081" i="1"/>
  <c r="L1865" i="1"/>
  <c r="L1886" i="1"/>
  <c r="L474" i="1"/>
  <c r="L939" i="1"/>
  <c r="L1408" i="1"/>
  <c r="L1535" i="1"/>
  <c r="L2156" i="1"/>
  <c r="L1532" i="1"/>
  <c r="L539" i="1"/>
  <c r="L2036" i="1"/>
  <c r="L2157" i="1"/>
  <c r="L1173" i="1"/>
  <c r="L1764" i="1"/>
  <c r="L1550" i="1"/>
  <c r="L544" i="1"/>
  <c r="L2158" i="1"/>
  <c r="L1823" i="1"/>
  <c r="L336" i="1"/>
  <c r="L1849" i="1"/>
  <c r="L645" i="1"/>
  <c r="L1191" i="1"/>
  <c r="L873" i="1"/>
  <c r="L2040" i="1"/>
  <c r="L431" i="1"/>
  <c r="L1545" i="1"/>
  <c r="L1910" i="1"/>
  <c r="L1327" i="1"/>
  <c r="L125" i="1"/>
  <c r="L1792" i="1"/>
  <c r="L711" i="1"/>
  <c r="L1860" i="1"/>
  <c r="L1926" i="1"/>
  <c r="L1673" i="1"/>
  <c r="L1411" i="1"/>
  <c r="L1862" i="1"/>
  <c r="L1046" i="1"/>
  <c r="L221" i="1"/>
  <c r="L1854" i="1"/>
  <c r="L1435" i="1"/>
  <c r="L1584" i="1"/>
  <c r="L215" i="1"/>
  <c r="L892" i="1"/>
  <c r="L1530" i="1"/>
  <c r="L1595" i="1"/>
  <c r="L919" i="1"/>
  <c r="L540" i="1"/>
  <c r="L1626" i="1"/>
  <c r="L2049" i="1"/>
  <c r="L1391" i="1"/>
  <c r="L2159" i="1"/>
  <c r="L2093" i="1"/>
  <c r="L1913" i="1"/>
  <c r="L1319" i="1"/>
  <c r="L1614" i="1"/>
  <c r="L1544" i="1"/>
  <c r="L1756" i="1"/>
  <c r="L1965" i="1"/>
  <c r="L1110" i="1"/>
  <c r="L2094" i="1"/>
  <c r="L2160" i="1"/>
  <c r="L1497" i="1"/>
  <c r="L936" i="1"/>
  <c r="L1602" i="1"/>
  <c r="L1007" i="1"/>
  <c r="L1740" i="1"/>
  <c r="L213" i="1"/>
  <c r="L2161" i="1"/>
  <c r="L1445" i="1"/>
  <c r="L510" i="1"/>
  <c r="L291" i="1"/>
  <c r="L1552" i="1"/>
  <c r="L1097" i="1"/>
  <c r="L1133" i="1"/>
  <c r="L1609" i="1"/>
  <c r="L2017" i="1"/>
  <c r="L1800" i="1"/>
  <c r="L1197" i="1"/>
  <c r="L2162" i="1"/>
  <c r="L805" i="1"/>
  <c r="L548" i="1"/>
  <c r="L2038" i="1"/>
  <c r="L1354" i="1"/>
  <c r="L234" i="1"/>
  <c r="L777" i="1"/>
  <c r="L1264" i="1"/>
  <c r="L1620" i="1"/>
  <c r="L2163" i="1"/>
  <c r="L646" i="1"/>
  <c r="L1627" i="1"/>
  <c r="L2164" i="1"/>
  <c r="L871" i="1"/>
  <c r="L2098" i="1"/>
  <c r="L1943" i="1"/>
  <c r="L1392" i="1"/>
  <c r="L545" i="1"/>
  <c r="L1904" i="1"/>
  <c r="L1232" i="1"/>
  <c r="L527" i="1"/>
  <c r="L1617" i="1"/>
  <c r="L1675" i="1"/>
  <c r="L1283" i="1"/>
  <c r="L2165" i="1"/>
  <c r="L1696" i="1"/>
  <c r="L647" i="1"/>
  <c r="L1260" i="1"/>
  <c r="L2166" i="1"/>
  <c r="L1204" i="1"/>
  <c r="L2046" i="1"/>
  <c r="L1457" i="1"/>
  <c r="L1098" i="1"/>
  <c r="L1438" i="1"/>
  <c r="L1927" i="1"/>
  <c r="L1561" i="1"/>
  <c r="L578" i="1"/>
  <c r="L1477" i="1"/>
  <c r="L1716" i="1"/>
  <c r="L2167" i="1"/>
  <c r="L286" i="1"/>
  <c r="L146" i="1"/>
  <c r="L2168" i="1"/>
  <c r="L1281" i="1"/>
  <c r="L1304" i="1"/>
  <c r="L1198" i="1"/>
  <c r="L344" i="1"/>
  <c r="L443" i="1"/>
  <c r="L1891" i="1"/>
  <c r="L436" i="1"/>
  <c r="L664" i="1"/>
  <c r="L1969" i="1"/>
  <c r="L1981" i="1"/>
  <c r="L273" i="1"/>
  <c r="L524" i="1"/>
  <c r="L762" i="1"/>
  <c r="L713" i="1"/>
  <c r="L277" i="1"/>
  <c r="L534" i="1"/>
  <c r="L251" i="1"/>
  <c r="L1638" i="1"/>
  <c r="L1748" i="1"/>
  <c r="L1671" i="1"/>
  <c r="L698" i="1"/>
  <c r="L1928" i="1"/>
  <c r="L808" i="1"/>
  <c r="L1049" i="1"/>
  <c r="L451" i="1"/>
  <c r="L224" i="1"/>
  <c r="L1779" i="1"/>
  <c r="L2169" i="1"/>
  <c r="L1929" i="1"/>
  <c r="L1052" i="1"/>
  <c r="L1585" i="1"/>
  <c r="L980" i="1"/>
  <c r="L1070" i="1"/>
  <c r="L679" i="1"/>
  <c r="L508" i="1"/>
  <c r="L889" i="1"/>
  <c r="L542" i="1"/>
  <c r="L387" i="1"/>
  <c r="L1017" i="1"/>
  <c r="L1988" i="1"/>
  <c r="L415" i="1"/>
  <c r="L683" i="1"/>
  <c r="L819" i="1"/>
  <c r="L1076" i="1"/>
  <c r="L688" i="1"/>
  <c r="L392" i="1"/>
  <c r="L1474" i="1"/>
  <c r="L2170" i="1"/>
  <c r="L2171" i="1"/>
  <c r="L1362" i="1"/>
  <c r="L761" i="1"/>
  <c r="L1250" i="1"/>
  <c r="L1737" i="1"/>
  <c r="L1461" i="1"/>
  <c r="L1405" i="1"/>
  <c r="L1978" i="1"/>
  <c r="L1467" i="1"/>
  <c r="L1323" i="1"/>
  <c r="L2172" i="1"/>
  <c r="L1606" i="1"/>
  <c r="L1844" i="1"/>
  <c r="L1547" i="1"/>
  <c r="L305" i="1"/>
  <c r="L1402" i="1"/>
  <c r="L1995" i="1"/>
  <c r="L1894" i="1"/>
  <c r="L2173" i="1"/>
  <c r="L903" i="1"/>
  <c r="L1192" i="1"/>
  <c r="L1701" i="1"/>
  <c r="L2174" i="1"/>
  <c r="L2175" i="1"/>
  <c r="L1182" i="1"/>
  <c r="L1868" i="1"/>
  <c r="L1962" i="1"/>
  <c r="L351" i="1"/>
  <c r="L2176" i="1"/>
  <c r="L1038" i="1"/>
  <c r="L1831" i="1"/>
  <c r="L1430" i="1"/>
  <c r="L1788" i="1"/>
  <c r="L935" i="1"/>
  <c r="L1903" i="1"/>
  <c r="L612" i="1"/>
  <c r="L2177" i="1"/>
  <c r="L676" i="1"/>
  <c r="L884" i="1"/>
  <c r="L714" i="1"/>
  <c r="L404" i="1"/>
  <c r="L1657" i="1"/>
  <c r="L433" i="1"/>
  <c r="L301" i="1"/>
  <c r="L662" i="1"/>
  <c r="L869" i="1"/>
  <c r="L788" i="1"/>
  <c r="L1498" i="1"/>
  <c r="L1759" i="1"/>
  <c r="L1524" i="1"/>
  <c r="L2178" i="1"/>
  <c r="L2021" i="1"/>
  <c r="L1752" i="1"/>
  <c r="L1008" i="1"/>
  <c r="L1796" i="1"/>
  <c r="L1789" i="1"/>
  <c r="L1512" i="1"/>
  <c r="L1803" i="1"/>
  <c r="L2179" i="1"/>
  <c r="L1407" i="1"/>
  <c r="L1048" i="1"/>
  <c r="L2180" i="1"/>
  <c r="L2010" i="1"/>
  <c r="L2088" i="1"/>
  <c r="L498" i="1"/>
  <c r="L1628" i="1"/>
  <c r="L1268" i="1"/>
  <c r="L1741" i="1"/>
  <c r="L455" i="1"/>
  <c r="L1462" i="1"/>
  <c r="L2001" i="1"/>
  <c r="L633" i="1"/>
  <c r="L1514" i="1"/>
  <c r="L1244" i="1"/>
  <c r="L1134" i="1"/>
  <c r="L2005" i="1"/>
  <c r="L1013" i="1"/>
  <c r="L801" i="1"/>
  <c r="L2181" i="1"/>
  <c r="L1691" i="1"/>
  <c r="L1417" i="1"/>
  <c r="L1872" i="1"/>
  <c r="L2182" i="1"/>
  <c r="L648" i="1"/>
  <c r="L2091" i="1"/>
  <c r="L2183" i="1"/>
  <c r="L1029" i="1"/>
  <c r="L2184" i="1"/>
  <c r="L148" i="1"/>
  <c r="L1265" i="1"/>
  <c r="L976" i="1"/>
  <c r="L881" i="1"/>
  <c r="L1215" i="1"/>
  <c r="L709" i="1"/>
  <c r="L2002" i="1"/>
  <c r="L689" i="1"/>
  <c r="L2081" i="1"/>
  <c r="L319" i="1"/>
  <c r="L693" i="1"/>
  <c r="L1157" i="1"/>
  <c r="L728" i="1"/>
  <c r="L899" i="1"/>
  <c r="L1313" i="1"/>
  <c r="L1717" i="1"/>
  <c r="L1179" i="1"/>
  <c r="L252" i="1"/>
  <c r="L649" i="1"/>
  <c r="L1551" i="1"/>
  <c r="L2084" i="1"/>
  <c r="L342" i="1"/>
  <c r="L1071" i="1"/>
  <c r="L292" i="1"/>
  <c r="L639" i="1"/>
  <c r="L1464" i="1"/>
  <c r="L2185" i="1"/>
  <c r="L434" i="1"/>
  <c r="L374" i="1"/>
  <c r="L568" i="1"/>
  <c r="L492" i="1"/>
  <c r="L2186" i="1"/>
  <c r="L1954" i="1"/>
  <c r="L1367" i="1"/>
  <c r="L759" i="1"/>
  <c r="L886" i="1"/>
  <c r="L1930" i="1"/>
  <c r="L1061" i="1"/>
  <c r="L1480" i="1"/>
  <c r="L1199" i="1"/>
  <c r="L2074" i="1"/>
  <c r="L855" i="1"/>
  <c r="L1505" i="1"/>
  <c r="L1702" i="1"/>
  <c r="L1806" i="1"/>
  <c r="L2187" i="1"/>
  <c r="L4055" i="1"/>
  <c r="L3703" i="1"/>
  <c r="L3591" i="1"/>
  <c r="L2262" i="1"/>
  <c r="L2521" i="1"/>
  <c r="L2358" i="1"/>
  <c r="L2894" i="1"/>
  <c r="L2349" i="1"/>
  <c r="L4056" i="1"/>
  <c r="L2392" i="1"/>
  <c r="L2801" i="1"/>
  <c r="L3678" i="1"/>
  <c r="L2834" i="1"/>
  <c r="L4057" i="1"/>
  <c r="L3045" i="1"/>
  <c r="L4058" i="1"/>
  <c r="L2568" i="1"/>
  <c r="L3518" i="1"/>
  <c r="L2874" i="1"/>
  <c r="L2816" i="1"/>
  <c r="L2023" i="1"/>
  <c r="L1586" i="1"/>
  <c r="L2188" i="1"/>
  <c r="L1587" i="1"/>
  <c r="L185" i="1"/>
  <c r="L2003" i="1"/>
  <c r="L321" i="1"/>
  <c r="L950" i="1"/>
  <c r="L1441" i="1"/>
  <c r="L1144" i="1"/>
  <c r="L1979" i="1"/>
  <c r="L1782" i="1"/>
  <c r="L2189" i="1"/>
  <c r="L1135" i="1"/>
  <c r="L1852" i="1"/>
  <c r="L1588" i="1"/>
  <c r="L1218" i="1"/>
  <c r="L982" i="1"/>
  <c r="L2190" i="1"/>
  <c r="L1655" i="1"/>
  <c r="L1629" i="1"/>
  <c r="L543" i="1"/>
  <c r="L1210" i="1"/>
  <c r="L1945" i="1"/>
  <c r="L1837" i="1"/>
  <c r="L1041" i="1"/>
  <c r="L2191" i="1"/>
  <c r="L528" i="1"/>
  <c r="L660" i="1"/>
  <c r="L1679" i="1"/>
  <c r="L1730" i="1"/>
  <c r="L1180" i="1"/>
  <c r="L1075" i="1"/>
  <c r="L1100" i="1"/>
  <c r="L531" i="1"/>
  <c r="L1139" i="1"/>
  <c r="L533" i="1"/>
  <c r="L1448" i="1"/>
  <c r="L1851" i="1"/>
  <c r="L2053" i="1"/>
  <c r="L1224" i="1"/>
  <c r="L906" i="1"/>
  <c r="L856" i="1"/>
  <c r="L677" i="1"/>
  <c r="L723" i="1"/>
  <c r="L654" i="1"/>
  <c r="L1330" i="1"/>
  <c r="L2066" i="1"/>
  <c r="L418" i="1"/>
  <c r="L1293" i="1"/>
  <c r="L1161" i="1"/>
  <c r="L1955" i="1"/>
  <c r="L820" i="1"/>
  <c r="L2034" i="1"/>
  <c r="L1225" i="1"/>
  <c r="L781" i="1"/>
  <c r="L562" i="1"/>
  <c r="L1631" i="1"/>
  <c r="L815" i="1"/>
  <c r="L285" i="1"/>
  <c r="L137" i="1"/>
  <c r="L1276" i="1"/>
  <c r="L520" i="1"/>
  <c r="L1027" i="1"/>
  <c r="L429" i="1"/>
  <c r="L1845" i="1"/>
  <c r="L1745" i="1"/>
  <c r="L1721" i="1"/>
  <c r="L408" i="1"/>
  <c r="L1963" i="1"/>
  <c r="L198" i="1"/>
  <c r="L236" i="1"/>
  <c r="L1537" i="1"/>
  <c r="L1956" i="1"/>
  <c r="L1126" i="1"/>
  <c r="L1780" i="1"/>
  <c r="L1722" i="1"/>
  <c r="L701" i="1"/>
  <c r="L113" i="1"/>
  <c r="L1964" i="1"/>
  <c r="L2731" i="1"/>
  <c r="L2779" i="1"/>
  <c r="L2712" i="1"/>
  <c r="L2673" i="1"/>
  <c r="L2586" i="1"/>
  <c r="L4059" i="1"/>
  <c r="L2416" i="1"/>
  <c r="L2626" i="1"/>
  <c r="L3282" i="1"/>
  <c r="L2494" i="1"/>
  <c r="L2542" i="1"/>
  <c r="L2518" i="1"/>
  <c r="L2545" i="1"/>
  <c r="L4060" i="1"/>
  <c r="L3063" i="1"/>
  <c r="L4061" i="1"/>
  <c r="L4062" i="1"/>
  <c r="L2713" i="1"/>
  <c r="L3027" i="1"/>
  <c r="L3192" i="1"/>
  <c r="L1623" i="1"/>
  <c r="L1499" i="1"/>
  <c r="L2012" i="1"/>
  <c r="L605" i="1"/>
  <c r="L1062" i="1"/>
  <c r="L1641" i="1"/>
  <c r="L857" i="1"/>
  <c r="L651" i="1"/>
  <c r="L1908" i="1"/>
  <c r="L1262" i="1"/>
  <c r="L1747" i="1"/>
  <c r="L1170" i="1"/>
  <c r="L1916" i="1"/>
  <c r="L2192" i="1"/>
  <c r="L1412" i="1"/>
  <c r="L2193" i="1"/>
  <c r="L2194" i="1"/>
  <c r="L1047" i="1"/>
  <c r="L1704" i="1"/>
  <c r="L940" i="1"/>
  <c r="L1317" i="1"/>
  <c r="L2195" i="1"/>
  <c r="L2196" i="1"/>
  <c r="L477" i="1"/>
  <c r="L1174" i="1"/>
  <c r="L1282" i="1"/>
  <c r="L2197" i="1"/>
  <c r="L2050" i="1"/>
  <c r="L1375" i="1"/>
  <c r="L504" i="1"/>
  <c r="L1489" i="1"/>
  <c r="L1589" i="1"/>
  <c r="L858" i="1"/>
  <c r="L1203" i="1"/>
  <c r="L1813" i="1"/>
  <c r="L659" i="1"/>
  <c r="L990" i="1"/>
  <c r="L447" i="1"/>
  <c r="L1136" i="1"/>
  <c r="L2041" i="1"/>
  <c r="L3283" i="1"/>
  <c r="L2948" i="1"/>
  <c r="L4063" i="1"/>
  <c r="L4064" i="1"/>
  <c r="L3402" i="1"/>
  <c r="L2239" i="1"/>
  <c r="L3193" i="1"/>
  <c r="L3095" i="1"/>
  <c r="L3673" i="1"/>
  <c r="L2201" i="1"/>
  <c r="L3111" i="1"/>
  <c r="L2908" i="1"/>
  <c r="L2909" i="1"/>
  <c r="L2749" i="1"/>
  <c r="L4065" i="1"/>
  <c r="L2527" i="1"/>
  <c r="L4066" i="1"/>
  <c r="L3692" i="1"/>
  <c r="L3544" i="1"/>
  <c r="L2400" i="1"/>
  <c r="L2198" i="1"/>
  <c r="L1887" i="1"/>
  <c r="L809" i="1"/>
  <c r="L116" i="1"/>
  <c r="L1209" i="1"/>
  <c r="L1931" i="1"/>
  <c r="L525" i="1"/>
  <c r="L2097" i="1"/>
  <c r="L876" i="1"/>
  <c r="L1346" i="1"/>
  <c r="L207" i="1"/>
  <c r="L1401" i="1"/>
  <c r="L503" i="1"/>
  <c r="L1534" i="1"/>
  <c r="L1184" i="1"/>
  <c r="L1431" i="1"/>
  <c r="L1294" i="1"/>
  <c r="L1466" i="1"/>
  <c r="L878" i="1"/>
  <c r="L438" i="1"/>
  <c r="L2199" i="1"/>
  <c r="L2058" i="1"/>
  <c r="L211" i="1"/>
  <c r="L1420" i="1"/>
  <c r="L1525" i="1"/>
  <c r="L942" i="1"/>
  <c r="L1234" i="1"/>
  <c r="L384" i="1"/>
  <c r="L1082" i="1"/>
  <c r="L1773" i="1"/>
  <c r="L1951" i="1"/>
  <c r="L1888" i="1"/>
  <c r="L7" i="1"/>
  <c r="L2743" i="1"/>
  <c r="L2484" i="1"/>
  <c r="L2498" i="1"/>
  <c r="L2306" i="1"/>
  <c r="L3049" i="1"/>
  <c r="L2992" i="1"/>
  <c r="L2572" i="1"/>
  <c r="L2569" i="1"/>
  <c r="L2786" i="1"/>
  <c r="L2921" i="1"/>
  <c r="L2366" i="1"/>
  <c r="L3449" i="1"/>
  <c r="L3599" i="1"/>
  <c r="L2570" i="1"/>
  <c r="L3014" i="1"/>
  <c r="L3615" i="1"/>
  <c r="L2846" i="1"/>
  <c r="L3064" i="1"/>
  <c r="L3578" i="1"/>
  <c r="L2549" i="1"/>
  <c r="L2864" i="1"/>
  <c r="L3638" i="1"/>
  <c r="L4068" i="1"/>
  <c r="L3151" i="1"/>
  <c r="L2431" i="1"/>
  <c r="L3306" i="1"/>
  <c r="L2638" i="1"/>
  <c r="L3450" i="1"/>
  <c r="L2931" i="1"/>
  <c r="L2597" i="1"/>
  <c r="L2999" i="1"/>
  <c r="L4069" i="1"/>
  <c r="L4070" i="1"/>
  <c r="L4071" i="1"/>
  <c r="L4072" i="1"/>
  <c r="L2255" i="1"/>
  <c r="L2868" i="1"/>
  <c r="L3556" i="1"/>
  <c r="L4073" i="1"/>
  <c r="L2631" i="1"/>
  <c r="L2865" i="1"/>
  <c r="L4074" i="1"/>
  <c r="L4075" i="1"/>
  <c r="L4076" i="1"/>
  <c r="L4077" i="1"/>
  <c r="L4078" i="1"/>
  <c r="L3084" i="1"/>
  <c r="L2429" i="1"/>
  <c r="L3109" i="1"/>
  <c r="L2561" i="1"/>
  <c r="L2380" i="1"/>
  <c r="L4079" i="1"/>
  <c r="L2492" i="1"/>
  <c r="L2930" i="1"/>
  <c r="L2866" i="1"/>
  <c r="L2690" i="1"/>
  <c r="L2554" i="1"/>
  <c r="L2378" i="1"/>
  <c r="L3144" i="1"/>
  <c r="L2841" i="1"/>
  <c r="L3225" i="1"/>
  <c r="L2271" i="1"/>
  <c r="L4080" i="1"/>
  <c r="L3595" i="1"/>
  <c r="L2661" i="1"/>
  <c r="L2223" i="1"/>
  <c r="L2590" i="1"/>
  <c r="L2744" i="1"/>
  <c r="L3426" i="1"/>
  <c r="L2962" i="1"/>
  <c r="L2343" i="1"/>
  <c r="L3663" i="1"/>
  <c r="L2714" i="1"/>
  <c r="L2351" i="1"/>
  <c r="L3381" i="1"/>
  <c r="L4081" i="1"/>
  <c r="L3397" i="1"/>
  <c r="L3451" i="1"/>
  <c r="L3080" i="1"/>
  <c r="L2842" i="1"/>
  <c r="L4082" i="1"/>
  <c r="L2757" i="1"/>
  <c r="L2647" i="1"/>
  <c r="L2591" i="1"/>
  <c r="L2715" i="1"/>
  <c r="L3393" i="1"/>
  <c r="L3194" i="1"/>
  <c r="L2632" i="1"/>
  <c r="L3035" i="1"/>
  <c r="L4083" i="1"/>
  <c r="L4084" i="1"/>
  <c r="L3654" i="1"/>
  <c r="L2578" i="1"/>
  <c r="L2678" i="1"/>
  <c r="L2293" i="1"/>
  <c r="L4085" i="1"/>
  <c r="L2202" i="1"/>
  <c r="L2644" i="1"/>
  <c r="L3519" i="1"/>
  <c r="L3430" i="1"/>
  <c r="L3205" i="1"/>
  <c r="L4086" i="1"/>
  <c r="L2355" i="1"/>
  <c r="L4087" i="1"/>
  <c r="L3416" i="1"/>
  <c r="L2952" i="1"/>
  <c r="L2936" i="1"/>
  <c r="L4088" i="1"/>
  <c r="L2577" i="1"/>
  <c r="L3288" i="1"/>
  <c r="L3701" i="1"/>
  <c r="L3522" i="1"/>
  <c r="L4089" i="1"/>
  <c r="L4090" i="1"/>
  <c r="L2460" i="1"/>
  <c r="L4091" i="1"/>
  <c r="L3602" i="1"/>
  <c r="L2381" i="1"/>
  <c r="L2459" i="1"/>
  <c r="L3107" i="1"/>
  <c r="L3346" i="1"/>
  <c r="L2953" i="1"/>
  <c r="L4092" i="1"/>
  <c r="L2810" i="1"/>
  <c r="L2608" i="1"/>
  <c r="L3294" i="1"/>
  <c r="L2462" i="1"/>
  <c r="L2692" i="1"/>
  <c r="L2775" i="1"/>
  <c r="L3538" i="1"/>
  <c r="L3199" i="1"/>
  <c r="L2502" i="1"/>
  <c r="L2209" i="1"/>
  <c r="L2385" i="1"/>
  <c r="L4093" i="1"/>
  <c r="L2275" i="1"/>
  <c r="L3114" i="1"/>
  <c r="L2689" i="1"/>
  <c r="L3078" i="1"/>
  <c r="L2543" i="1"/>
  <c r="L2905" i="1"/>
  <c r="L2522" i="1"/>
  <c r="L2361" i="1"/>
  <c r="L2808" i="1"/>
  <c r="L2382" i="1"/>
  <c r="L2720" i="1"/>
  <c r="L2339" i="1"/>
  <c r="L3046" i="1"/>
  <c r="L4094" i="1"/>
  <c r="L2900" i="1"/>
  <c r="L2523" i="1"/>
  <c r="L2839" i="1"/>
  <c r="L3667" i="1"/>
  <c r="L3417" i="1"/>
  <c r="L2360" i="1"/>
  <c r="L2565" i="1"/>
  <c r="L4095" i="1"/>
  <c r="L2249" i="1"/>
  <c r="L2566" i="1"/>
  <c r="L3492" i="1"/>
  <c r="L2340" i="1"/>
  <c r="L3077" i="1"/>
  <c r="L2708" i="1"/>
  <c r="L3452" i="1"/>
  <c r="L3132" i="1"/>
  <c r="L3664" i="1"/>
  <c r="L3418" i="1"/>
  <c r="L2817" i="1"/>
  <c r="L2916" i="1"/>
  <c r="L2461" i="1"/>
  <c r="L2768" i="1"/>
  <c r="L4096" i="1"/>
  <c r="L3139" i="1"/>
  <c r="L4097" i="1"/>
  <c r="L3632" i="1"/>
  <c r="L2616" i="1"/>
  <c r="L3174" i="1"/>
  <c r="L2745" i="1"/>
  <c r="L3227" i="1"/>
  <c r="L2564" i="1"/>
  <c r="L3226" i="1"/>
  <c r="L2218" i="1"/>
  <c r="L4098" i="1"/>
  <c r="L3145" i="1"/>
  <c r="L2867" i="1"/>
  <c r="L4099" i="1"/>
  <c r="L2783" i="1"/>
  <c r="L2420" i="1"/>
  <c r="L4100" i="1"/>
  <c r="L2575" i="1"/>
  <c r="L4101" i="1"/>
  <c r="L2790" i="1"/>
  <c r="L2446" i="1"/>
  <c r="L3108" i="1"/>
  <c r="L2345" i="1"/>
  <c r="L2279" i="1"/>
  <c r="L2667" i="1"/>
  <c r="L2646" i="1"/>
  <c r="L2237" i="1"/>
  <c r="L2389" i="1"/>
  <c r="L3347" i="1"/>
  <c r="L3434" i="1"/>
  <c r="L4102" i="1"/>
  <c r="L2342" i="1"/>
  <c r="L3616" i="1"/>
  <c r="L2755" i="1"/>
  <c r="L3043" i="1"/>
  <c r="L2550" i="1"/>
  <c r="L3534" i="1"/>
  <c r="L3545" i="1"/>
  <c r="L4103" i="1"/>
  <c r="L2341" i="1"/>
  <c r="L2483" i="1"/>
  <c r="L4104" i="1"/>
  <c r="L2553" i="1"/>
  <c r="L2254" i="1"/>
  <c r="L2480" i="1"/>
  <c r="L3007" i="1"/>
  <c r="L3015" i="1"/>
  <c r="L2980" i="1"/>
  <c r="L4105" i="1"/>
  <c r="L3018" i="1"/>
  <c r="L3118" i="1"/>
  <c r="L2531" i="1"/>
  <c r="L3276" i="1"/>
  <c r="L3471" i="1"/>
  <c r="L2235" i="1"/>
  <c r="L3195" i="1"/>
  <c r="L2365" i="1"/>
  <c r="L2567" i="1"/>
  <c r="L4106" i="1"/>
  <c r="L3360" i="1"/>
  <c r="L3170" i="1"/>
  <c r="L2434" i="1"/>
  <c r="L2412" i="1"/>
  <c r="L4107" i="1"/>
  <c r="L2740" i="1"/>
  <c r="L4108" i="1"/>
  <c r="L3472" i="1"/>
  <c r="L4109" i="1"/>
  <c r="L2579" i="1"/>
  <c r="L3065" i="1"/>
  <c r="L2489" i="1"/>
  <c r="L3382" i="1"/>
  <c r="L3398" i="1"/>
  <c r="L2878" i="1"/>
  <c r="L4110" i="1"/>
  <c r="L2685" i="1"/>
  <c r="L2875" i="1"/>
  <c r="L2956" i="1"/>
  <c r="L2637" i="1"/>
  <c r="L3618" i="1"/>
  <c r="L3026" i="1"/>
  <c r="L2348" i="1"/>
  <c r="L3000" i="1"/>
  <c r="L2668" i="1"/>
  <c r="L4111" i="1"/>
  <c r="L4112" i="1"/>
  <c r="L3162" i="1"/>
  <c r="L4113" i="1"/>
  <c r="L4114" i="1"/>
  <c r="L2426" i="1"/>
  <c r="L2716" i="1"/>
  <c r="L2495" i="1"/>
  <c r="L2788" i="1"/>
  <c r="L2215" i="1"/>
  <c r="L3055" i="1"/>
  <c r="L3067" i="1"/>
  <c r="L4115" i="1"/>
  <c r="L2413" i="1"/>
  <c r="L2960" i="1"/>
  <c r="L3579" i="1"/>
  <c r="L3453" i="1"/>
  <c r="L555" i="1"/>
  <c r="J509" i="1"/>
  <c r="J1492" i="1"/>
  <c r="J1594" i="1"/>
  <c r="J789" i="1"/>
  <c r="J1196" i="1"/>
  <c r="J1397" i="1"/>
  <c r="J1893" i="1"/>
  <c r="J2085" i="1"/>
  <c r="J724" i="1"/>
  <c r="J1997" i="1"/>
  <c r="J829" i="1"/>
  <c r="J367" i="1"/>
  <c r="J386" i="1"/>
  <c r="J1932" i="1"/>
  <c r="J1387" i="1"/>
  <c r="J2055" i="1"/>
  <c r="J1976" i="1"/>
  <c r="J1403" i="1"/>
  <c r="J486" i="1"/>
  <c r="J2056" i="1"/>
  <c r="J1228" i="1"/>
  <c r="J926" i="1"/>
  <c r="J896" i="1"/>
  <c r="J1243" i="1"/>
  <c r="J593" i="1"/>
  <c r="J414" i="1"/>
  <c r="J1108" i="1"/>
  <c r="J2028" i="1"/>
  <c r="J782" i="1"/>
  <c r="J1878" i="1"/>
  <c r="J2099" i="1"/>
  <c r="J2052" i="1"/>
  <c r="J1774" i="1"/>
  <c r="J634" i="1"/>
  <c r="J360" i="1"/>
  <c r="J511" i="1"/>
  <c r="J293" i="1"/>
  <c r="J1183" i="1"/>
  <c r="J628" i="1"/>
  <c r="J1866" i="1"/>
  <c r="J2100" i="1"/>
  <c r="J512" i="1"/>
  <c r="J127" i="1"/>
  <c r="J2101" i="1"/>
  <c r="J848" i="1"/>
  <c r="J1563" i="1"/>
  <c r="J1321" i="1"/>
  <c r="J1295" i="1"/>
  <c r="J2102" i="1"/>
  <c r="J2103" i="1"/>
  <c r="J670" i="1"/>
  <c r="J954" i="1"/>
  <c r="J1205" i="1"/>
  <c r="J1920" i="1"/>
  <c r="J657" i="1"/>
  <c r="J1343" i="1"/>
  <c r="J1797" i="1"/>
  <c r="J1678" i="1"/>
  <c r="J2064" i="1"/>
  <c r="J1647" i="1"/>
  <c r="J457" i="1"/>
  <c r="J421" i="1"/>
  <c r="J1044" i="1"/>
  <c r="J325" i="1"/>
  <c r="J1326" i="1"/>
  <c r="J895" i="1"/>
  <c r="J952" i="1"/>
  <c r="J696" i="1"/>
  <c r="J1137" i="1"/>
  <c r="J694" i="1"/>
  <c r="J771" i="1"/>
  <c r="J1270" i="1"/>
  <c r="J2104" i="1"/>
  <c r="J1065" i="1"/>
  <c r="J978" i="1"/>
  <c r="J432" i="1"/>
  <c r="J91" i="1"/>
  <c r="J9" i="1"/>
  <c r="J699" i="1"/>
  <c r="J1345" i="1"/>
  <c r="J265" i="1"/>
  <c r="J2092" i="1"/>
  <c r="J1724" i="1"/>
  <c r="J2105" i="1"/>
  <c r="J736" i="1"/>
  <c r="J1399" i="1"/>
  <c r="J1529" i="1"/>
  <c r="J1685" i="1"/>
  <c r="J985" i="1"/>
  <c r="J2018" i="1"/>
  <c r="J849" i="1"/>
  <c r="J1479" i="1"/>
  <c r="J1158" i="1"/>
  <c r="J1573" i="1"/>
  <c r="J620" i="1"/>
  <c r="J1000" i="1"/>
  <c r="J1409" i="1"/>
  <c r="J1410" i="1"/>
  <c r="J1422" i="1"/>
  <c r="J2106" i="1"/>
  <c r="J2107" i="1"/>
  <c r="J682" i="1"/>
  <c r="J1481" i="1"/>
  <c r="J850" i="1"/>
  <c r="J1332" i="1"/>
  <c r="J1998" i="1"/>
  <c r="J1731" i="1"/>
  <c r="J190" i="1"/>
  <c r="J217" i="1"/>
  <c r="J630" i="1"/>
  <c r="J423" i="1"/>
  <c r="J1574" i="1"/>
  <c r="J522" i="1"/>
  <c r="J1642" i="1"/>
  <c r="J523" i="1"/>
  <c r="J1037" i="1"/>
  <c r="J2004" i="1"/>
  <c r="J1056" i="1"/>
  <c r="J1533" i="1"/>
  <c r="J3630" i="1"/>
  <c r="J3585" i="1"/>
  <c r="J3706" i="1"/>
  <c r="J3403" i="1"/>
  <c r="J3707" i="1"/>
  <c r="J2615" i="1"/>
  <c r="J2832" i="1"/>
  <c r="J3028" i="1"/>
  <c r="J3074" i="1"/>
  <c r="J3708" i="1"/>
  <c r="J3709" i="1"/>
  <c r="J3710" i="1"/>
  <c r="J2723" i="1"/>
  <c r="J3711" i="1"/>
  <c r="J3712" i="1"/>
  <c r="J2625" i="1"/>
  <c r="J3713" i="1"/>
  <c r="J3714" i="1"/>
  <c r="J2959" i="1"/>
  <c r="J2108" i="1"/>
  <c r="J3715" i="1"/>
  <c r="J2686" i="1"/>
  <c r="J3375" i="1"/>
  <c r="J3716" i="1"/>
  <c r="J2424" i="1"/>
  <c r="J2771" i="1"/>
  <c r="J3297" i="1"/>
  <c r="J3717" i="1"/>
  <c r="J3532" i="1"/>
  <c r="J3202" i="1"/>
  <c r="J2469" i="1"/>
  <c r="J3555" i="1"/>
  <c r="J3658" i="1"/>
  <c r="J3260" i="1"/>
  <c r="J2995" i="1"/>
  <c r="J3666" i="1"/>
  <c r="J2847" i="1"/>
  <c r="J3406" i="1"/>
  <c r="J3718" i="1"/>
  <c r="J3687" i="1"/>
  <c r="J3719" i="1"/>
  <c r="J3647" i="1"/>
  <c r="J2582" i="1"/>
  <c r="J3720" i="1"/>
  <c r="J3308" i="1"/>
  <c r="J3721" i="1"/>
  <c r="J2236" i="1"/>
  <c r="J3648" i="1"/>
  <c r="J2906" i="1"/>
  <c r="J2478" i="1"/>
  <c r="J2949" i="1"/>
  <c r="J3688" i="1"/>
  <c r="J3722" i="1"/>
  <c r="J3723" i="1"/>
  <c r="J3724" i="1"/>
  <c r="J2805" i="1"/>
  <c r="J3725" i="1"/>
  <c r="J2318" i="1"/>
  <c r="J3726" i="1"/>
  <c r="J2520" i="1"/>
  <c r="J2375" i="1"/>
  <c r="J2503" i="1"/>
  <c r="J3727" i="1"/>
  <c r="J2354" i="1"/>
  <c r="J2934" i="1"/>
  <c r="J2833" i="1"/>
  <c r="J3728" i="1"/>
  <c r="J2574" i="1"/>
  <c r="J3729" i="1"/>
  <c r="J3542" i="1"/>
  <c r="J3348" i="1"/>
  <c r="J2855" i="1"/>
  <c r="J3693" i="1"/>
  <c r="J3730" i="1"/>
  <c r="J3493" i="1"/>
  <c r="J3731" i="1"/>
  <c r="J2303" i="1"/>
  <c r="J2700" i="1"/>
  <c r="J3161" i="1"/>
  <c r="J3732" i="1"/>
  <c r="J2440" i="1"/>
  <c r="J2245" i="1"/>
  <c r="J3733" i="1"/>
  <c r="J2401" i="1"/>
  <c r="J2264" i="1"/>
  <c r="J2571" i="1"/>
  <c r="J3734" i="1"/>
  <c r="J2593" i="1"/>
  <c r="J3735" i="1"/>
  <c r="J3736" i="1"/>
  <c r="J2452" i="1"/>
  <c r="J2290" i="1"/>
  <c r="J3628" i="1"/>
  <c r="J3571" i="1"/>
  <c r="J3655" i="1"/>
  <c r="J3424" i="1"/>
  <c r="J2252" i="1"/>
  <c r="J2651" i="1"/>
  <c r="J3059" i="1"/>
  <c r="J2551" i="1"/>
  <c r="J3257" i="1"/>
  <c r="J3737" i="1"/>
  <c r="J2633" i="1"/>
  <c r="J3738" i="1"/>
  <c r="J3739" i="1"/>
  <c r="J3740" i="1"/>
  <c r="J3213" i="1"/>
  <c r="J3741" i="1"/>
  <c r="J3742" i="1"/>
  <c r="J3743" i="1"/>
  <c r="J3353" i="1"/>
  <c r="J3744" i="1"/>
  <c r="J2984" i="1"/>
  <c r="J3745" i="1"/>
  <c r="J2316" i="1"/>
  <c r="J3746" i="1"/>
  <c r="J3747" i="1"/>
  <c r="J3376" i="1"/>
  <c r="J3748" i="1"/>
  <c r="J2456" i="1"/>
  <c r="J1320" i="1"/>
  <c r="J1079" i="1"/>
  <c r="J1045" i="1"/>
  <c r="J1718" i="1"/>
  <c r="J1033" i="1"/>
  <c r="J1611" i="1"/>
  <c r="J129" i="1"/>
  <c r="J582" i="1"/>
  <c r="J1871" i="1"/>
  <c r="J1068" i="1"/>
  <c r="J1452" i="1"/>
  <c r="J734" i="1"/>
  <c r="J290" i="1"/>
  <c r="J1966" i="1"/>
  <c r="J933" i="1"/>
  <c r="J1372" i="1"/>
  <c r="J532" i="1"/>
  <c r="J1373" i="1"/>
  <c r="J275" i="1"/>
  <c r="J613" i="1"/>
  <c r="J1400" i="1"/>
  <c r="J1335" i="1"/>
  <c r="J197" i="1"/>
  <c r="J912" i="1"/>
  <c r="J910" i="1"/>
  <c r="J1129" i="1"/>
  <c r="J482" i="1"/>
  <c r="J618" i="1"/>
  <c r="J1120" i="1"/>
  <c r="J467" i="1"/>
  <c r="J439" i="1"/>
  <c r="J1520" i="1"/>
  <c r="J311" i="1"/>
  <c r="J1308" i="1"/>
  <c r="J406" i="1"/>
  <c r="J1272" i="1"/>
  <c r="J465" i="1"/>
  <c r="J1167" i="1"/>
  <c r="J448" i="1"/>
  <c r="J396" i="1"/>
  <c r="J405" i="1"/>
  <c r="J826" i="1"/>
  <c r="J1897" i="1"/>
  <c r="J1015" i="1"/>
  <c r="J1528" i="1"/>
  <c r="J206" i="1"/>
  <c r="J1227" i="1"/>
  <c r="J313" i="1"/>
  <c r="J1650" i="1"/>
  <c r="J1509" i="1"/>
  <c r="J1378" i="1"/>
  <c r="J847" i="1"/>
  <c r="J1840" i="1"/>
  <c r="J1861" i="1"/>
  <c r="J2153" i="1"/>
  <c r="J599" i="1"/>
  <c r="J891" i="1"/>
  <c r="J1983" i="1"/>
  <c r="J1238" i="1"/>
  <c r="J309" i="1"/>
  <c r="J1817" i="1"/>
  <c r="J890" i="1"/>
  <c r="J2008" i="1"/>
  <c r="J549" i="1"/>
  <c r="J205" i="1"/>
  <c r="J638" i="1"/>
  <c r="J143" i="1"/>
  <c r="J1122" i="1"/>
  <c r="J1453" i="1"/>
  <c r="J885" i="1"/>
  <c r="J1565" i="1"/>
  <c r="J1569" i="1"/>
  <c r="J1103" i="1"/>
  <c r="J1515" i="1"/>
  <c r="J93" i="1"/>
  <c r="J1889" i="1"/>
  <c r="J1032" i="1"/>
  <c r="J1953" i="1"/>
  <c r="J153" i="1"/>
  <c r="J1078" i="1"/>
  <c r="J1390" i="1"/>
  <c r="J1703" i="1"/>
  <c r="J1297" i="1"/>
  <c r="J787" i="1"/>
  <c r="J1829" i="1"/>
  <c r="J1548" i="1"/>
  <c r="J1066" i="1"/>
  <c r="J561" i="1"/>
  <c r="J1615" i="1"/>
  <c r="J1459" i="1"/>
  <c r="J1804" i="1"/>
  <c r="J1386" i="1"/>
  <c r="J1058" i="1"/>
  <c r="J744" i="1"/>
  <c r="J1896" i="1"/>
  <c r="J1693" i="1"/>
  <c r="J938" i="1"/>
  <c r="J1899" i="1"/>
  <c r="J1178" i="1"/>
  <c r="J1285" i="1"/>
  <c r="J752" i="1"/>
  <c r="J1374" i="1"/>
  <c r="J2025" i="1"/>
  <c r="J1783" i="1"/>
  <c r="J1775" i="1"/>
  <c r="J783" i="1"/>
  <c r="J347" i="1"/>
  <c r="J1115" i="1"/>
  <c r="J1666" i="1"/>
  <c r="J1385" i="1"/>
  <c r="J996" i="1"/>
  <c r="J690" i="1"/>
  <c r="J945" i="1"/>
  <c r="J1255" i="1"/>
  <c r="J1592" i="1"/>
  <c r="J951" i="1"/>
  <c r="J1700" i="1"/>
  <c r="J324" i="1"/>
  <c r="J1661" i="1"/>
  <c r="J1508" i="1"/>
  <c r="J1863" i="1"/>
  <c r="J1132" i="1"/>
  <c r="J764" i="1"/>
  <c r="J1869" i="1"/>
  <c r="J1176" i="1"/>
  <c r="J1590" i="1"/>
  <c r="J1876" i="1"/>
  <c r="J1640" i="1"/>
  <c r="J1567" i="1"/>
  <c r="J1177" i="1"/>
  <c r="J802" i="1"/>
  <c r="J1018" i="1"/>
  <c r="J738" i="1"/>
  <c r="J1381" i="1"/>
  <c r="J631" i="1"/>
  <c r="J851" i="1"/>
  <c r="J1433" i="1"/>
  <c r="J1010" i="1"/>
  <c r="J1106" i="1"/>
  <c r="J958" i="1"/>
  <c r="J516" i="1"/>
  <c r="J1516" i="1"/>
  <c r="J178" i="1"/>
  <c r="J240" i="1"/>
  <c r="J1093" i="1"/>
  <c r="J1432" i="1"/>
  <c r="J2059" i="1"/>
  <c r="J225" i="1"/>
  <c r="J716" i="1"/>
  <c r="J297" i="1"/>
  <c r="J2109" i="1"/>
  <c r="J1986" i="1"/>
  <c r="J1937" i="1"/>
  <c r="J1163" i="1"/>
  <c r="J1101" i="1"/>
  <c r="J1286" i="1"/>
  <c r="J1382" i="1"/>
  <c r="J1593" i="1"/>
  <c r="J745" i="1"/>
  <c r="J1365" i="1"/>
  <c r="J1086" i="1"/>
  <c r="J1598" i="1"/>
  <c r="J513" i="1"/>
  <c r="J1475" i="1"/>
  <c r="J1660" i="1"/>
  <c r="J1316" i="1"/>
  <c r="J1314" i="1"/>
  <c r="J1833" i="1"/>
  <c r="J1850" i="1"/>
  <c r="J556" i="1"/>
  <c r="J665" i="1"/>
  <c r="J1912" i="1"/>
  <c r="J706" i="1"/>
  <c r="J1485" i="1"/>
  <c r="J1687" i="1"/>
  <c r="J1765" i="1"/>
  <c r="J844" i="1"/>
  <c r="J2051" i="1"/>
  <c r="J1984" i="1"/>
  <c r="J2014" i="1"/>
  <c r="J3336" i="1"/>
  <c r="J3058" i="1"/>
  <c r="J3165" i="1"/>
  <c r="J3248" i="1"/>
  <c r="J2791" i="1"/>
  <c r="J3640" i="1"/>
  <c r="J3133" i="1"/>
  <c r="J3749" i="1"/>
  <c r="J2829" i="1"/>
  <c r="J3750" i="1"/>
  <c r="J3024" i="1"/>
  <c r="J2620" i="1"/>
  <c r="J2726" i="1"/>
  <c r="J3751" i="1"/>
  <c r="J2856" i="1"/>
  <c r="J3686" i="1"/>
  <c r="J3752" i="1"/>
  <c r="J3753" i="1"/>
  <c r="J2729" i="1"/>
  <c r="J3754" i="1"/>
  <c r="J3504" i="1"/>
  <c r="J3755" i="1"/>
  <c r="J2327" i="1"/>
  <c r="J3505" i="1"/>
  <c r="J2857" i="1"/>
  <c r="J3680" i="1"/>
  <c r="J2777" i="1"/>
  <c r="J3621" i="1"/>
  <c r="J2946" i="1"/>
  <c r="J3036" i="1"/>
  <c r="J3244" i="1"/>
  <c r="J3756" i="1"/>
  <c r="J2229" i="1"/>
  <c r="J3597" i="1"/>
  <c r="J3228" i="1"/>
  <c r="J3541" i="1"/>
  <c r="J3273" i="1"/>
  <c r="J3757" i="1"/>
  <c r="J2756" i="1"/>
  <c r="J3547" i="1"/>
  <c r="J3394" i="1"/>
  <c r="J3758" i="1"/>
  <c r="J3759" i="1"/>
  <c r="J3034" i="1"/>
  <c r="J3521" i="1"/>
  <c r="J2430" i="1"/>
  <c r="J3250" i="1"/>
  <c r="J2491" i="1"/>
  <c r="J3760" i="1"/>
  <c r="J3761" i="1"/>
  <c r="J3177" i="1"/>
  <c r="J2652" i="1"/>
  <c r="J2552" i="1"/>
  <c r="J2979" i="1"/>
  <c r="J3592" i="1"/>
  <c r="J3762" i="1"/>
  <c r="J3040" i="1"/>
  <c r="J3763" i="1"/>
  <c r="J3764" i="1"/>
  <c r="J2377" i="1"/>
  <c r="J2530" i="1"/>
  <c r="J2813" i="1"/>
  <c r="J3506" i="1"/>
  <c r="J2266" i="1"/>
  <c r="J3459" i="1"/>
  <c r="J2485" i="1"/>
  <c r="J3652" i="1"/>
  <c r="J3765" i="1"/>
  <c r="J3766" i="1"/>
  <c r="J3396" i="1"/>
  <c r="J3767" i="1"/>
  <c r="J3768" i="1"/>
  <c r="J3769" i="1"/>
  <c r="J3770" i="1"/>
  <c r="J3474" i="1"/>
  <c r="J3771" i="1"/>
  <c r="J3694" i="1"/>
  <c r="J3278" i="1"/>
  <c r="J2882" i="1"/>
  <c r="J2725" i="1"/>
  <c r="J2944" i="1"/>
  <c r="J3772" i="1"/>
  <c r="J3154" i="1"/>
  <c r="J3081" i="1"/>
  <c r="J3125" i="1"/>
  <c r="J3338" i="1"/>
  <c r="J3487" i="1"/>
  <c r="J2954" i="1"/>
  <c r="J3233" i="1"/>
  <c r="J3437" i="1"/>
  <c r="J3773" i="1"/>
  <c r="J2968" i="1"/>
  <c r="J3483" i="1"/>
  <c r="J2617" i="1"/>
  <c r="J2939" i="1"/>
  <c r="J2449" i="1"/>
  <c r="J3774" i="1"/>
  <c r="J3127" i="1"/>
  <c r="J3775" i="1"/>
  <c r="J2472" i="1"/>
  <c r="J1769" i="1"/>
  <c r="J1527" i="1"/>
  <c r="J1001" i="1"/>
  <c r="J825" i="1"/>
  <c r="J1251" i="1"/>
  <c r="J2110" i="1"/>
  <c r="J1023" i="1"/>
  <c r="J1947" i="1"/>
  <c r="J970" i="1"/>
  <c r="J636" i="1"/>
  <c r="J1305" i="1"/>
  <c r="J2111" i="1"/>
  <c r="J785" i="1"/>
  <c r="J2057" i="1"/>
  <c r="J1523" i="1"/>
  <c r="J1725" i="1"/>
  <c r="J907" i="1"/>
  <c r="J830" i="1"/>
  <c r="J133" i="1"/>
  <c r="J1982" i="1"/>
  <c r="J3660" i="1"/>
  <c r="J3304" i="1"/>
  <c r="J3702" i="1"/>
  <c r="J3386" i="1"/>
  <c r="J3149" i="1"/>
  <c r="J2427" i="1"/>
  <c r="J3528" i="1"/>
  <c r="J3776" i="1"/>
  <c r="J3526" i="1"/>
  <c r="J2989" i="1"/>
  <c r="J3266" i="1"/>
  <c r="J2852" i="1"/>
  <c r="J3777" i="1"/>
  <c r="J3325" i="1"/>
  <c r="J2346" i="1"/>
  <c r="J3778" i="1"/>
  <c r="J3008" i="1"/>
  <c r="J3203" i="1"/>
  <c r="J3779" i="1"/>
  <c r="J3607" i="1"/>
  <c r="J3641" i="1"/>
  <c r="J3366" i="1"/>
  <c r="J3780" i="1"/>
  <c r="J3525" i="1"/>
  <c r="J3670" i="1"/>
  <c r="J3781" i="1"/>
  <c r="J3608" i="1"/>
  <c r="J3782" i="1"/>
  <c r="J3180" i="1"/>
  <c r="J3234" i="1"/>
  <c r="J3463" i="1"/>
  <c r="J3343" i="1"/>
  <c r="J3783" i="1"/>
  <c r="J3362" i="1"/>
  <c r="J3262" i="1"/>
  <c r="J3341" i="1"/>
  <c r="J3696" i="1"/>
  <c r="J3438" i="1"/>
  <c r="J3643" i="1"/>
  <c r="J3112" i="1"/>
  <c r="J3586" i="1"/>
  <c r="J3784" i="1"/>
  <c r="J3785" i="1"/>
  <c r="J3644" i="1"/>
  <c r="J3181" i="1"/>
  <c r="J3786" i="1"/>
  <c r="J3300" i="1"/>
  <c r="J2735" i="1"/>
  <c r="J2937" i="1"/>
  <c r="J3635" i="1"/>
  <c r="J2889" i="1"/>
  <c r="J3550" i="1"/>
  <c r="J2940" i="1"/>
  <c r="J2470" i="1"/>
  <c r="J3501" i="1"/>
  <c r="J3342" i="1"/>
  <c r="J3593" i="1"/>
  <c r="J3407" i="1"/>
  <c r="J2367" i="1"/>
  <c r="J3549" i="1"/>
  <c r="J3060" i="1"/>
  <c r="J3122" i="1"/>
  <c r="J3787" i="1"/>
  <c r="J2914" i="1"/>
  <c r="J3788" i="1"/>
  <c r="J3003" i="1"/>
  <c r="J3439" i="1"/>
  <c r="J3789" i="1"/>
  <c r="J3198" i="1"/>
  <c r="J3285" i="1"/>
  <c r="J3790" i="1"/>
  <c r="J3791" i="1"/>
  <c r="J3792" i="1"/>
  <c r="J2496" i="1"/>
  <c r="J3793" i="1"/>
  <c r="J3794" i="1"/>
  <c r="J3795" i="1"/>
  <c r="J2969" i="1"/>
  <c r="J3796" i="1"/>
  <c r="J3705" i="1"/>
  <c r="J3182" i="1"/>
  <c r="J3175" i="1"/>
  <c r="J2824" i="1"/>
  <c r="J3797" i="1"/>
  <c r="J3798" i="1"/>
  <c r="J3799" i="1"/>
  <c r="J2556" i="1"/>
  <c r="J3609" i="1"/>
  <c r="J3800" i="1"/>
  <c r="J3460" i="1"/>
  <c r="J3530" i="1"/>
  <c r="J3124" i="1"/>
  <c r="J3801" i="1"/>
  <c r="J2641" i="1"/>
  <c r="J3610" i="1"/>
  <c r="J3656" i="1"/>
  <c r="J3440" i="1"/>
  <c r="J3802" i="1"/>
  <c r="J3653" i="1"/>
  <c r="J3704" i="1"/>
  <c r="J495" i="1"/>
  <c r="J879" i="1"/>
  <c r="J17" i="1"/>
  <c r="J1443" i="1"/>
  <c r="J136" i="1"/>
  <c r="J159" i="1"/>
  <c r="J614" i="1"/>
  <c r="J1356" i="1"/>
  <c r="J707" i="1"/>
  <c r="J529" i="1"/>
  <c r="J1083" i="1"/>
  <c r="J1996" i="1"/>
  <c r="J2007" i="1"/>
  <c r="J517" i="1"/>
  <c r="J166" i="1"/>
  <c r="J469" i="1"/>
  <c r="J226" i="1"/>
  <c r="J731" i="1"/>
  <c r="J1539" i="1"/>
  <c r="J1993" i="1"/>
  <c r="J2964" i="1"/>
  <c r="J3201" i="1"/>
  <c r="J3354" i="1"/>
  <c r="J3372" i="1"/>
  <c r="J2770" i="1"/>
  <c r="J2536" i="1"/>
  <c r="J3674" i="1"/>
  <c r="J2709" i="1"/>
  <c r="J2885" i="1"/>
  <c r="J2493" i="1"/>
  <c r="J2407" i="1"/>
  <c r="J2325" i="1"/>
  <c r="J2490" i="1"/>
  <c r="J3435" i="1"/>
  <c r="J3594" i="1"/>
  <c r="J2600" i="1"/>
  <c r="J3110" i="1"/>
  <c r="J2447" i="1"/>
  <c r="J2920" i="1"/>
  <c r="J2585" i="1"/>
  <c r="J2444" i="1"/>
  <c r="J3572" i="1"/>
  <c r="J3499" i="1"/>
  <c r="J3216" i="1"/>
  <c r="J2774" i="1"/>
  <c r="J2423" i="1"/>
  <c r="J3803" i="1"/>
  <c r="J2928" i="1"/>
  <c r="J2213" i="1"/>
  <c r="J2247" i="1"/>
  <c r="J2642" i="1"/>
  <c r="J3309" i="1"/>
  <c r="J2802" i="1"/>
  <c r="J2357" i="1"/>
  <c r="J3361" i="1"/>
  <c r="J3166" i="1"/>
  <c r="J3700" i="1"/>
  <c r="J2282" i="1"/>
  <c r="J2587" i="1"/>
  <c r="J2205" i="1"/>
  <c r="J2994" i="1"/>
  <c r="J2437" i="1"/>
  <c r="J2394" i="1"/>
  <c r="J2831" i="1"/>
  <c r="J3211" i="1"/>
  <c r="J3197" i="1"/>
  <c r="J3804" i="1"/>
  <c r="J2208" i="1"/>
  <c r="J2481" i="1"/>
  <c r="J3352" i="1"/>
  <c r="J3805" i="1"/>
  <c r="J2369" i="1"/>
  <c r="J3431" i="1"/>
  <c r="J3243" i="1"/>
  <c r="J2598" i="1"/>
  <c r="J2851" i="1"/>
  <c r="J2705" i="1"/>
  <c r="J3389" i="1"/>
  <c r="J3252" i="1"/>
  <c r="J3140" i="1"/>
  <c r="J499" i="1"/>
  <c r="J799" i="1"/>
  <c r="J611" i="1"/>
  <c r="J1217" i="1"/>
  <c r="J1463" i="1"/>
  <c r="J2029" i="1"/>
  <c r="J1855" i="1"/>
  <c r="J411" i="1"/>
  <c r="J1454" i="1"/>
  <c r="J632" i="1"/>
  <c r="J610" i="1"/>
  <c r="J721" i="1"/>
  <c r="J383" i="1"/>
  <c r="J832" i="1"/>
  <c r="J735" i="1"/>
  <c r="J1009" i="1"/>
  <c r="J124" i="1"/>
  <c r="J795" i="1"/>
  <c r="J1370" i="1"/>
  <c r="J391" i="1"/>
  <c r="J1333" i="1"/>
  <c r="J1754" i="1"/>
  <c r="J1148" i="1"/>
  <c r="J461" i="1"/>
  <c r="J1749" i="1"/>
  <c r="J308" i="1"/>
  <c r="J1131" i="1"/>
  <c r="J2086" i="1"/>
  <c r="J2047" i="1"/>
  <c r="J1455" i="1"/>
  <c r="J1719" i="1"/>
  <c r="J897" i="1"/>
  <c r="J1111" i="1"/>
  <c r="J671" i="1"/>
  <c r="J1607" i="1"/>
  <c r="J1795" i="1"/>
  <c r="J920" i="1"/>
  <c r="J199" i="1"/>
  <c r="J1785" i="1"/>
  <c r="J1793" i="1"/>
  <c r="J3806" i="1"/>
  <c r="J2877" i="1"/>
  <c r="J3807" i="1"/>
  <c r="J3496" i="1"/>
  <c r="J3808" i="1"/>
  <c r="J2353" i="1"/>
  <c r="J3809" i="1"/>
  <c r="J2929" i="1"/>
  <c r="J3810" i="1"/>
  <c r="J2308" i="1"/>
  <c r="J3811" i="1"/>
  <c r="J3598" i="1"/>
  <c r="J2941" i="1"/>
  <c r="J3217" i="1"/>
  <c r="J2217" i="1"/>
  <c r="J3091" i="1"/>
  <c r="J2261" i="1"/>
  <c r="J3267" i="1"/>
  <c r="J3355" i="1"/>
  <c r="J2996" i="1"/>
  <c r="J1575" i="1"/>
  <c r="J598" i="1"/>
  <c r="J2112" i="1"/>
  <c r="J458" i="1"/>
  <c r="J1726" i="1"/>
  <c r="J300" i="1"/>
  <c r="J507" i="1"/>
  <c r="J1019" i="1"/>
  <c r="J245" i="1"/>
  <c r="J1216" i="1"/>
  <c r="J493" i="1"/>
  <c r="J1596" i="1"/>
  <c r="J2013" i="1"/>
  <c r="J1692" i="1"/>
  <c r="J1472" i="1"/>
  <c r="J1105" i="1"/>
  <c r="J1867" i="1"/>
  <c r="J1325" i="1"/>
  <c r="J994" i="1"/>
  <c r="J2090" i="1"/>
  <c r="J441" i="1"/>
  <c r="J1116" i="1"/>
  <c r="J1870" i="1"/>
  <c r="J784" i="1"/>
  <c r="J2113" i="1"/>
  <c r="J1493" i="1"/>
  <c r="J1543" i="1"/>
  <c r="J1482" i="1"/>
  <c r="J2114" i="1"/>
  <c r="J1603" i="1"/>
  <c r="J1494" i="1"/>
  <c r="J1576" i="1"/>
  <c r="J444" i="1"/>
  <c r="J385" i="1"/>
  <c r="J692" i="1"/>
  <c r="J1359" i="1"/>
  <c r="J983" i="1"/>
  <c r="J553" i="1"/>
  <c r="J409" i="1"/>
  <c r="J1246" i="1"/>
  <c r="J583" i="1"/>
  <c r="J2115" i="1"/>
  <c r="J877" i="1"/>
  <c r="J307" i="1"/>
  <c r="J581" i="1"/>
  <c r="J2015" i="1"/>
  <c r="J1847" i="1"/>
  <c r="J1643" i="1"/>
  <c r="J1360" i="1"/>
  <c r="J1577" i="1"/>
  <c r="J1303" i="1"/>
  <c r="J203" i="1"/>
  <c r="J1987" i="1"/>
  <c r="J1819" i="1"/>
  <c r="J627" i="1"/>
  <c r="J925" i="1"/>
  <c r="J1933" i="1"/>
  <c r="J806" i="1"/>
  <c r="J483" i="1"/>
  <c r="J944" i="1"/>
  <c r="J834" i="1"/>
  <c r="J1874" i="1"/>
  <c r="J1553" i="1"/>
  <c r="J167" i="1"/>
  <c r="J270" i="1"/>
  <c r="J836" i="1"/>
  <c r="J803" i="1"/>
  <c r="J2116" i="1"/>
  <c r="J2117" i="1"/>
  <c r="J862" i="1"/>
  <c r="J416" i="1"/>
  <c r="J635" i="1"/>
  <c r="J1500" i="1"/>
  <c r="J2118" i="1"/>
  <c r="J909" i="1"/>
  <c r="J1632" i="1"/>
  <c r="J220" i="1"/>
  <c r="J2119" i="1"/>
  <c r="J497" i="1"/>
  <c r="J1522" i="1"/>
  <c r="J2541" i="1"/>
  <c r="J3037" i="1"/>
  <c r="J3373" i="1"/>
  <c r="J2886" i="1"/>
  <c r="J2305" i="1"/>
  <c r="J3056" i="1"/>
  <c r="J2539" i="1"/>
  <c r="J2463" i="1"/>
  <c r="J3498" i="1"/>
  <c r="J2653" i="1"/>
  <c r="J3387" i="1"/>
  <c r="J2838" i="1"/>
  <c r="J3231" i="1"/>
  <c r="J3141" i="1"/>
  <c r="J2458" i="1"/>
  <c r="J3812" i="1"/>
  <c r="J2313" i="1"/>
  <c r="J2221" i="1"/>
  <c r="J3137" i="1"/>
  <c r="J2396" i="1"/>
  <c r="J2974" i="1"/>
  <c r="J3235" i="1"/>
  <c r="J2517" i="1"/>
  <c r="J2317" i="1"/>
  <c r="J3183" i="1"/>
  <c r="J2212" i="1"/>
  <c r="J2312" i="1"/>
  <c r="J3813" i="1"/>
  <c r="J2781" i="1"/>
  <c r="J2727" i="1"/>
  <c r="J2901" i="1"/>
  <c r="J2950" i="1"/>
  <c r="J2314" i="1"/>
  <c r="J2710" i="1"/>
  <c r="J2328" i="1"/>
  <c r="J3020" i="1"/>
  <c r="J2319" i="1"/>
  <c r="J3814" i="1"/>
  <c r="J2982" i="1"/>
  <c r="J2344" i="1"/>
  <c r="J3344" i="1"/>
  <c r="J3815" i="1"/>
  <c r="J3392" i="1"/>
  <c r="J2955" i="1"/>
  <c r="J3391" i="1"/>
  <c r="J2965" i="1"/>
  <c r="J3816" i="1"/>
  <c r="J3817" i="1"/>
  <c r="J3818" i="1"/>
  <c r="J2951" i="1"/>
  <c r="J2479" i="1"/>
  <c r="J3819" i="1"/>
  <c r="J3214" i="1"/>
  <c r="J2796" i="1"/>
  <c r="J3820" i="1"/>
  <c r="J2820" i="1"/>
  <c r="J3821" i="1"/>
  <c r="J3291" i="1"/>
  <c r="J2854" i="1"/>
  <c r="J3314" i="1"/>
  <c r="J3822" i="1"/>
  <c r="J2391" i="1"/>
  <c r="J2504" i="1"/>
  <c r="J3042" i="1"/>
  <c r="J2679" i="1"/>
  <c r="J2997" i="1"/>
  <c r="J3823" i="1"/>
  <c r="J3824" i="1"/>
  <c r="J2681" i="1"/>
  <c r="J3825" i="1"/>
  <c r="J2336" i="1"/>
  <c r="J2800" i="1"/>
  <c r="J2604" i="1"/>
  <c r="J2815" i="1"/>
  <c r="J2399" i="1"/>
  <c r="J3117" i="1"/>
  <c r="J3826" i="1"/>
  <c r="J3155" i="1"/>
  <c r="J3370" i="1"/>
  <c r="J3113" i="1"/>
  <c r="J2557" i="1"/>
  <c r="J3031" i="1"/>
  <c r="J2738" i="1"/>
  <c r="J2722" i="1"/>
  <c r="J2627" i="1"/>
  <c r="J3016" i="1"/>
  <c r="J3070" i="1"/>
  <c r="J3827" i="1"/>
  <c r="J2648" i="1"/>
  <c r="J3128" i="1"/>
  <c r="J2421" i="1"/>
  <c r="J2335" i="1"/>
  <c r="J2320" i="1"/>
  <c r="J3223" i="1"/>
  <c r="J2294" i="1"/>
  <c r="J2827" i="1"/>
  <c r="J3089" i="1"/>
  <c r="J3068" i="1"/>
  <c r="J2671" i="1"/>
  <c r="J2332" i="1"/>
  <c r="J2285" i="1"/>
  <c r="J2301" i="1"/>
  <c r="J2415" i="1"/>
  <c r="J3164" i="1"/>
  <c r="J3242" i="1"/>
  <c r="J3152" i="1"/>
  <c r="J2602" i="1"/>
  <c r="J2546" i="1"/>
  <c r="J3135" i="1"/>
  <c r="J2280" i="1"/>
  <c r="J2286" i="1"/>
  <c r="J3425" i="1"/>
  <c r="J2362" i="1"/>
  <c r="J3053" i="1"/>
  <c r="J3301" i="1"/>
  <c r="J3005" i="1"/>
  <c r="J3069" i="1"/>
  <c r="J2371" i="1"/>
  <c r="J2251" i="1"/>
  <c r="J2204" i="1"/>
  <c r="J2599" i="1"/>
  <c r="J3639" i="1"/>
  <c r="J3620" i="1"/>
  <c r="J2404" i="1"/>
  <c r="J3167" i="1"/>
  <c r="J2811" i="1"/>
  <c r="J2636" i="1"/>
  <c r="J2629" i="1"/>
  <c r="J3828" i="1"/>
  <c r="J2562" i="1"/>
  <c r="J3502" i="1"/>
  <c r="J2896" i="1"/>
  <c r="J3331" i="1"/>
  <c r="J2453" i="1"/>
  <c r="J3029" i="1"/>
  <c r="J2778" i="1"/>
  <c r="J3099" i="1"/>
  <c r="J3138" i="1"/>
  <c r="J2244" i="1"/>
  <c r="J2767" i="1"/>
  <c r="J3041" i="1"/>
  <c r="J1578" i="1"/>
  <c r="J2403" i="1"/>
  <c r="J2573" i="1"/>
  <c r="J2206" i="1"/>
  <c r="J2211" i="1"/>
  <c r="J2819" i="1"/>
  <c r="J2291" i="1"/>
  <c r="J3405" i="1"/>
  <c r="J2630" i="1"/>
  <c r="J3456" i="1"/>
  <c r="J3365" i="1"/>
  <c r="J5" i="1"/>
  <c r="J2363" i="1"/>
  <c r="J2397" i="1"/>
  <c r="J2998" i="1"/>
  <c r="J2981" i="1"/>
  <c r="J2473" i="1"/>
  <c r="J2961" i="1"/>
  <c r="J2278" i="1"/>
  <c r="J241" i="1"/>
  <c r="J107" i="1"/>
  <c r="J993" i="1"/>
  <c r="J200" i="1"/>
  <c r="J894" i="1"/>
  <c r="J1193" i="1"/>
  <c r="J2095" i="1"/>
  <c r="J1659" i="1"/>
  <c r="J924" i="1"/>
  <c r="J1107" i="1"/>
  <c r="J112" i="1"/>
  <c r="J1334" i="1"/>
  <c r="J1266" i="1"/>
  <c r="J1683" i="1"/>
  <c r="J642" i="1"/>
  <c r="J1318" i="1"/>
  <c r="J1084" i="1"/>
  <c r="J1770" i="1"/>
  <c r="J485" i="1"/>
  <c r="J666" i="1"/>
  <c r="J3395" i="1"/>
  <c r="J3829" i="1"/>
  <c r="J3104" i="1"/>
  <c r="J2748" i="1"/>
  <c r="J3529" i="1"/>
  <c r="J3002" i="1"/>
  <c r="J3830" i="1"/>
  <c r="J3560" i="1"/>
  <c r="J3121" i="1"/>
  <c r="J3831" i="1"/>
  <c r="J3832" i="1"/>
  <c r="J3833" i="1"/>
  <c r="J3834" i="1"/>
  <c r="J3184" i="1"/>
  <c r="J3835" i="1"/>
  <c r="J3836" i="1"/>
  <c r="J3837" i="1"/>
  <c r="J3838" i="1"/>
  <c r="J3839" i="1"/>
  <c r="J3840" i="1"/>
  <c r="J3185" i="1"/>
  <c r="J3841" i="1"/>
  <c r="J2200" i="1"/>
  <c r="J3842" i="1"/>
  <c r="J2737" i="1"/>
  <c r="J2991" i="1"/>
  <c r="J2935" i="1"/>
  <c r="J2442" i="1"/>
  <c r="J3477" i="1"/>
  <c r="J2334" i="1"/>
  <c r="J3268" i="1"/>
  <c r="J3843" i="1"/>
  <c r="J3543" i="1"/>
  <c r="J3130" i="1"/>
  <c r="J2809" i="1"/>
  <c r="J2887" i="1"/>
  <c r="J2231" i="1"/>
  <c r="J2405" i="1"/>
  <c r="J2772" i="1"/>
  <c r="J3004" i="1"/>
  <c r="J2733" i="1"/>
  <c r="J3619" i="1"/>
  <c r="J3302" i="1"/>
  <c r="J3229" i="1"/>
  <c r="J3844" i="1"/>
  <c r="J2932" i="1"/>
  <c r="J3531" i="1"/>
  <c r="J3845" i="1"/>
  <c r="J2609" i="1"/>
  <c r="J2765" i="1"/>
  <c r="J3580" i="1"/>
  <c r="J2639" i="1"/>
  <c r="J3172" i="1"/>
  <c r="J2613" i="1"/>
  <c r="J2538" i="1"/>
  <c r="J2853" i="1"/>
  <c r="J2544" i="1"/>
  <c r="J3567" i="1"/>
  <c r="J2780" i="1"/>
  <c r="J3315" i="1"/>
  <c r="J3009" i="1"/>
  <c r="J3570" i="1"/>
  <c r="J2844" i="1"/>
  <c r="J3100" i="1"/>
  <c r="J2870" i="1"/>
  <c r="J3473" i="1"/>
  <c r="J2311" i="1"/>
  <c r="J3846" i="1"/>
  <c r="J2976" i="1"/>
  <c r="J3333" i="1"/>
  <c r="J3310" i="1"/>
  <c r="J3573" i="1"/>
  <c r="J2356" i="1"/>
  <c r="J3316" i="1"/>
  <c r="J3464" i="1"/>
  <c r="J3485" i="1"/>
  <c r="J3582" i="1"/>
  <c r="J2754" i="1"/>
  <c r="J3023" i="1"/>
  <c r="J3421" i="1"/>
  <c r="J3847" i="1"/>
  <c r="J3642" i="1"/>
  <c r="J3848" i="1"/>
  <c r="J3427" i="1"/>
  <c r="J3330" i="1"/>
  <c r="J3849" i="1"/>
  <c r="J3317" i="1"/>
  <c r="J3093" i="1"/>
  <c r="J3507" i="1"/>
  <c r="J3500" i="1"/>
  <c r="J3428" i="1"/>
  <c r="J3850" i="1"/>
  <c r="J2605" i="1"/>
  <c r="J3279" i="1"/>
  <c r="J3675" i="1"/>
  <c r="J2858" i="1"/>
  <c r="J2806" i="1"/>
  <c r="J2324" i="1"/>
  <c r="J3371" i="1"/>
  <c r="J3548" i="1"/>
  <c r="J3851" i="1"/>
  <c r="J3852" i="1"/>
  <c r="J3853" i="1"/>
  <c r="J3350" i="1"/>
  <c r="J3854" i="1"/>
  <c r="J3488" i="1"/>
  <c r="J2742" i="1"/>
  <c r="J3855" i="1"/>
  <c r="J3327" i="1"/>
  <c r="J3478" i="1"/>
  <c r="J2707" i="1"/>
  <c r="J3856" i="1"/>
  <c r="J2823" i="1"/>
  <c r="J3286" i="1"/>
  <c r="J2803" i="1"/>
  <c r="J3251" i="1"/>
  <c r="J3857" i="1"/>
  <c r="J3105" i="1"/>
  <c r="J3332" i="1"/>
  <c r="J3858" i="1"/>
  <c r="J2919" i="1"/>
  <c r="J3859" i="1"/>
  <c r="J3554" i="1"/>
  <c r="J3860" i="1"/>
  <c r="J3861" i="1"/>
  <c r="J2509" i="1"/>
  <c r="J2532" i="1"/>
  <c r="J3098" i="1"/>
  <c r="J2825" i="1"/>
  <c r="J3461" i="1"/>
  <c r="J3356" i="1"/>
  <c r="J3508" i="1"/>
  <c r="J3862" i="1"/>
  <c r="J3603" i="1"/>
  <c r="J2818" i="1"/>
  <c r="J2977" i="1"/>
  <c r="J3669" i="1"/>
  <c r="J3863" i="1"/>
  <c r="J3661" i="1"/>
  <c r="J2843" i="1"/>
  <c r="J2655" i="1"/>
  <c r="J3657" i="1"/>
  <c r="J2899" i="1"/>
  <c r="J2910" i="1"/>
  <c r="J1503" i="1"/>
  <c r="J1465" i="1"/>
  <c r="J1371" i="1"/>
  <c r="J1566" i="1"/>
  <c r="J381" i="1"/>
  <c r="J1306" i="1"/>
  <c r="J572" i="1"/>
  <c r="J1233" i="1"/>
  <c r="J145" i="1"/>
  <c r="J1591" i="1"/>
  <c r="J119" i="1"/>
  <c r="J573" i="1"/>
  <c r="J165" i="1"/>
  <c r="J182" i="1"/>
  <c r="J174" i="1"/>
  <c r="J1875" i="1"/>
  <c r="J732" i="1"/>
  <c r="J1736" i="1"/>
  <c r="J261" i="1"/>
  <c r="J1734" i="1"/>
  <c r="J1676" i="1"/>
  <c r="J1944" i="1"/>
  <c r="J987" i="1"/>
  <c r="J1562" i="1"/>
  <c r="J413" i="1"/>
  <c r="J1424" i="1"/>
  <c r="J180" i="1"/>
  <c r="J1909" i="1"/>
  <c r="J655" i="1"/>
  <c r="J1761" i="1"/>
  <c r="J616" i="1"/>
  <c r="J45" i="1"/>
  <c r="J480" i="1"/>
  <c r="J1712" i="1"/>
  <c r="J331" i="1"/>
  <c r="J390" i="1"/>
  <c r="J1605" i="1"/>
  <c r="J1119" i="1"/>
  <c r="J158" i="1"/>
  <c r="J1092" i="1"/>
  <c r="J2784" i="1"/>
  <c r="J2890" i="1"/>
  <c r="J2918" i="1"/>
  <c r="J3864" i="1"/>
  <c r="J2406" i="1"/>
  <c r="J3204" i="1"/>
  <c r="J3865" i="1"/>
  <c r="J3866" i="1"/>
  <c r="J3236" i="1"/>
  <c r="J2659" i="1"/>
  <c r="J3867" i="1"/>
  <c r="J2983" i="1"/>
  <c r="J3868" i="1"/>
  <c r="J3869" i="1"/>
  <c r="J2547" i="1"/>
  <c r="J3870" i="1"/>
  <c r="J2966" i="1"/>
  <c r="J2263" i="1"/>
  <c r="J3307" i="1"/>
  <c r="J2612" i="1"/>
  <c r="J1600" i="1"/>
  <c r="J840" i="1"/>
  <c r="J931" i="1"/>
  <c r="J797" i="1"/>
  <c r="J445" i="1"/>
  <c r="J1541" i="1"/>
  <c r="J259" i="1"/>
  <c r="J1808" i="1"/>
  <c r="J547" i="1"/>
  <c r="J4" i="1"/>
  <c r="J263" i="1"/>
  <c r="J249" i="1"/>
  <c r="J915" i="1"/>
  <c r="J140" i="1"/>
  <c r="J228" i="1"/>
  <c r="J1558" i="1"/>
  <c r="J1035" i="1"/>
  <c r="J1885" i="1"/>
  <c r="J737" i="1"/>
  <c r="J882" i="1"/>
  <c r="J361" i="1"/>
  <c r="J880" i="1"/>
  <c r="J2006" i="1"/>
  <c r="J1809" i="1"/>
  <c r="J941" i="1"/>
  <c r="J1254" i="1"/>
  <c r="J997" i="1"/>
  <c r="J1810" i="1"/>
  <c r="J1425" i="1"/>
  <c r="J1624" i="1"/>
  <c r="J419" i="1"/>
  <c r="J375" i="1"/>
  <c r="J1546" i="1"/>
  <c r="J1416" i="1"/>
  <c r="J420" i="1"/>
  <c r="J1142" i="1"/>
  <c r="J1138" i="1"/>
  <c r="J1149" i="1"/>
  <c r="J776" i="1"/>
  <c r="J232" i="1"/>
  <c r="J1921" i="1"/>
  <c r="J1824" i="1"/>
  <c r="J1273" i="1"/>
  <c r="J194" i="1"/>
  <c r="J2011" i="1"/>
  <c r="J751" i="1"/>
  <c r="J1259" i="1"/>
  <c r="J481" i="1"/>
  <c r="J1186" i="1"/>
  <c r="J1760" i="1"/>
  <c r="J804" i="1"/>
  <c r="J1790" i="1"/>
  <c r="J519" i="1"/>
  <c r="J1211" i="1"/>
  <c r="J1526" i="1"/>
  <c r="J767" i="1"/>
  <c r="J574" i="1"/>
  <c r="J1695" i="1"/>
  <c r="J2120" i="1"/>
  <c r="J640" i="1"/>
  <c r="J2323" i="1"/>
  <c r="J2443" i="1"/>
  <c r="J2225" i="1"/>
  <c r="J2663" i="1"/>
  <c r="J2669" i="1"/>
  <c r="J1099" i="1"/>
  <c r="J2583" i="1"/>
  <c r="J2383" i="1"/>
  <c r="J3289" i="1"/>
  <c r="J2390" i="1"/>
  <c r="J3158" i="1"/>
  <c r="J2315" i="1"/>
  <c r="J3695" i="1"/>
  <c r="J2821" i="1"/>
  <c r="J2589" i="1"/>
  <c r="J2594" i="1"/>
  <c r="J3313" i="1"/>
  <c r="J3136" i="1"/>
  <c r="J3390" i="1"/>
  <c r="J2741" i="1"/>
  <c r="J2718" i="1"/>
  <c r="J3022" i="1"/>
  <c r="J3157" i="1"/>
  <c r="J2927" i="1"/>
  <c r="J3030" i="1"/>
  <c r="J3230" i="1"/>
  <c r="J2477" i="1"/>
  <c r="J3126" i="1"/>
  <c r="J3871" i="1"/>
  <c r="J3872" i="1"/>
  <c r="J2687" i="1"/>
  <c r="J2525" i="1"/>
  <c r="J2203" i="1"/>
  <c r="J2268" i="1"/>
  <c r="J2945" i="1"/>
  <c r="J2795" i="1"/>
  <c r="J3873" i="1"/>
  <c r="J2216" i="1"/>
  <c r="J3441" i="1"/>
  <c r="J1751" i="1"/>
  <c r="J98" i="1"/>
  <c r="J753" i="1"/>
  <c r="J466" i="1"/>
  <c r="J1762" i="1"/>
  <c r="J1799" i="1"/>
  <c r="J244" i="1"/>
  <c r="J1571" i="1"/>
  <c r="J1880" i="1"/>
  <c r="J565" i="1"/>
  <c r="J586" i="1"/>
  <c r="J641" i="1"/>
  <c r="J793" i="1"/>
  <c r="J294" i="1"/>
  <c r="J739" i="1"/>
  <c r="J1112" i="1"/>
  <c r="J967" i="1"/>
  <c r="J326" i="1"/>
  <c r="J725" i="1"/>
  <c r="J1231" i="1"/>
  <c r="J2121" i="1"/>
  <c r="J893" i="1"/>
  <c r="J2044" i="1"/>
  <c r="J710" i="1"/>
  <c r="J1016" i="1"/>
  <c r="J1151" i="1"/>
  <c r="J1470" i="1"/>
  <c r="J1612" i="1"/>
  <c r="J1355" i="1"/>
  <c r="J768" i="1"/>
  <c r="J1491" i="1"/>
  <c r="J278" i="1"/>
  <c r="J338" i="1"/>
  <c r="J184" i="1"/>
  <c r="J957" i="1"/>
  <c r="J246" i="1"/>
  <c r="J1114" i="1"/>
  <c r="J82" i="1"/>
  <c r="J1353" i="1"/>
  <c r="J1549" i="1"/>
  <c r="J230" i="1"/>
  <c r="J765" i="1"/>
  <c r="J1165" i="1"/>
  <c r="J218" i="1"/>
  <c r="J559" i="1"/>
  <c r="J577" i="1"/>
  <c r="J484" i="1"/>
  <c r="J1230" i="1"/>
  <c r="J1171" i="1"/>
  <c r="J1039" i="1"/>
  <c r="J1743" i="1"/>
  <c r="J798" i="1"/>
  <c r="J1102" i="1"/>
  <c r="J1342" i="1"/>
  <c r="J1030" i="1"/>
  <c r="J1200" i="1"/>
  <c r="J717" i="1"/>
  <c r="J357" i="1"/>
  <c r="J68" i="1"/>
  <c r="J1226" i="1"/>
  <c r="J1720" i="1"/>
  <c r="J3096" i="1"/>
  <c r="J3345" i="1"/>
  <c r="J3489" i="1"/>
  <c r="J3318" i="1"/>
  <c r="J2782" i="1"/>
  <c r="J3874" i="1"/>
  <c r="J3622" i="1"/>
  <c r="J3422" i="1"/>
  <c r="J2884" i="1"/>
  <c r="J2859" i="1"/>
  <c r="J3442" i="1"/>
  <c r="J2540" i="1"/>
  <c r="J3875" i="1"/>
  <c r="J3147" i="1"/>
  <c r="J3443" i="1"/>
  <c r="J2785" i="1"/>
  <c r="J2987" i="1"/>
  <c r="J3509" i="1"/>
  <c r="J3503" i="1"/>
  <c r="J3377" i="1"/>
  <c r="J2513" i="1"/>
  <c r="J3876" i="1"/>
  <c r="J3877" i="1"/>
  <c r="J2752" i="1"/>
  <c r="J2888" i="1"/>
  <c r="J3878" i="1"/>
  <c r="J2759" i="1"/>
  <c r="J2386" i="1"/>
  <c r="J3879" i="1"/>
  <c r="J2792" i="1"/>
  <c r="J2717" i="1"/>
  <c r="J3510" i="1"/>
  <c r="J3246" i="1"/>
  <c r="J2432" i="1"/>
  <c r="J2970" i="1"/>
  <c r="J2797" i="1"/>
  <c r="J3659" i="1"/>
  <c r="J3160" i="1"/>
  <c r="J3880" i="1"/>
  <c r="J3881" i="1"/>
  <c r="J3882" i="1"/>
  <c r="J3883" i="1"/>
  <c r="J3884" i="1"/>
  <c r="J3629" i="1"/>
  <c r="J3885" i="1"/>
  <c r="J3886" i="1"/>
  <c r="J3699" i="1"/>
  <c r="J3646" i="1"/>
  <c r="J3887" i="1"/>
  <c r="J3888" i="1"/>
  <c r="J3215" i="1"/>
  <c r="J2695" i="1"/>
  <c r="J2978" i="1"/>
  <c r="J3889" i="1"/>
  <c r="J3890" i="1"/>
  <c r="J3891" i="1"/>
  <c r="J3892" i="1"/>
  <c r="J1890" i="1"/>
  <c r="J1261" i="1"/>
  <c r="J464" i="1"/>
  <c r="J370" i="1"/>
  <c r="J78" i="1"/>
  <c r="J1300" i="1"/>
  <c r="J984" i="1"/>
  <c r="J1742" i="1"/>
  <c r="J1269" i="1"/>
  <c r="J747" i="1"/>
  <c r="J1597" i="1"/>
  <c r="J536" i="1"/>
  <c r="J828" i="1"/>
  <c r="J1088" i="1"/>
  <c r="J279" i="1"/>
  <c r="J51" i="1"/>
  <c r="J1123" i="1"/>
  <c r="J24" i="1"/>
  <c r="J552" i="1"/>
  <c r="J929" i="1"/>
  <c r="J3050" i="1"/>
  <c r="J3511" i="1"/>
  <c r="J3263" i="1"/>
  <c r="J3893" i="1"/>
  <c r="J3038" i="1"/>
  <c r="J3419" i="1"/>
  <c r="J3894" i="1"/>
  <c r="J3025" i="1"/>
  <c r="J3895" i="1"/>
  <c r="J2393" i="1"/>
  <c r="J2753" i="1"/>
  <c r="J3253" i="1"/>
  <c r="J3896" i="1"/>
  <c r="J2739" i="1"/>
  <c r="J3897" i="1"/>
  <c r="J3898" i="1"/>
  <c r="J3662" i="1"/>
  <c r="J3071" i="1"/>
  <c r="J3411" i="1"/>
  <c r="J2454" i="1"/>
  <c r="J363" i="1"/>
  <c r="J1848" i="1"/>
  <c r="J1298" i="1"/>
  <c r="J160" i="1"/>
  <c r="J1618" i="1"/>
  <c r="J1121" i="1"/>
  <c r="J223" i="1"/>
  <c r="J1143" i="1"/>
  <c r="J774" i="1"/>
  <c r="J1914" i="1"/>
  <c r="J1104" i="1"/>
  <c r="J57" i="1"/>
  <c r="J449" i="1"/>
  <c r="J1398" i="1"/>
  <c r="J397" i="1"/>
  <c r="J1253" i="1"/>
  <c r="J376" i="1"/>
  <c r="J242" i="1"/>
  <c r="J1639" i="1"/>
  <c r="J1630" i="1"/>
  <c r="J1364" i="1"/>
  <c r="J535" i="1"/>
  <c r="J757" i="1"/>
  <c r="J238" i="1"/>
  <c r="J323" i="1"/>
  <c r="J838" i="1"/>
  <c r="J1164" i="1"/>
  <c r="J155" i="1"/>
  <c r="J1974" i="1"/>
  <c r="J576" i="1"/>
  <c r="J314" i="1"/>
  <c r="J74" i="1"/>
  <c r="J487" i="1"/>
  <c r="J84" i="1"/>
  <c r="J606" i="1"/>
  <c r="J186" i="1"/>
  <c r="J306" i="1"/>
  <c r="J1710" i="1"/>
  <c r="J569" i="1"/>
  <c r="J917" i="1"/>
  <c r="J3587" i="1"/>
  <c r="J2911" i="1"/>
  <c r="J3335" i="1"/>
  <c r="J3899" i="1"/>
  <c r="J3588" i="1"/>
  <c r="J2410" i="1"/>
  <c r="J3900" i="1"/>
  <c r="J2747" i="1"/>
  <c r="J2368" i="1"/>
  <c r="J2624" i="1"/>
  <c r="J3901" i="1"/>
  <c r="J2269" i="1"/>
  <c r="J3902" i="1"/>
  <c r="J3903" i="1"/>
  <c r="J3904" i="1"/>
  <c r="J2289" i="1"/>
  <c r="J2912" i="1"/>
  <c r="J2880" i="1"/>
  <c r="J3378" i="1"/>
  <c r="J2922" i="1"/>
  <c r="J3277" i="1"/>
  <c r="J3905" i="1"/>
  <c r="J3120" i="1"/>
  <c r="J3512" i="1"/>
  <c r="J3010" i="1"/>
  <c r="J2499" i="1"/>
  <c r="J2903" i="1"/>
  <c r="J2621" i="1"/>
  <c r="J3906" i="1"/>
  <c r="J2309" i="1"/>
  <c r="J3284" i="1"/>
  <c r="J2860" i="1"/>
  <c r="J3017" i="1"/>
  <c r="J2850" i="1"/>
  <c r="J2471" i="1"/>
  <c r="J2634" i="1"/>
  <c r="J3305" i="1"/>
  <c r="J2684" i="1"/>
  <c r="J3222" i="1"/>
  <c r="J3907" i="1"/>
  <c r="J3319" i="1"/>
  <c r="J2732" i="1"/>
  <c r="J3536" i="1"/>
  <c r="J3908" i="1"/>
  <c r="J2207" i="1"/>
  <c r="J3909" i="1"/>
  <c r="J3636" i="1"/>
  <c r="J3910" i="1"/>
  <c r="J3911" i="1"/>
  <c r="J3092" i="1"/>
  <c r="J2409" i="1"/>
  <c r="J3912" i="1"/>
  <c r="J3634" i="1"/>
  <c r="J2510" i="1"/>
  <c r="J3400" i="1"/>
  <c r="J3032" i="1"/>
  <c r="J3913" i="1"/>
  <c r="J3490" i="1"/>
  <c r="J3914" i="1"/>
  <c r="J2776" i="1"/>
  <c r="J1277" i="1"/>
  <c r="J2060" i="1"/>
  <c r="J2089" i="1"/>
  <c r="J800" i="1"/>
  <c r="J1973" i="1"/>
  <c r="J1919" i="1"/>
  <c r="J488" i="1"/>
  <c r="J1882" i="1"/>
  <c r="J904" i="1"/>
  <c r="J162" i="1"/>
  <c r="J748" i="1"/>
  <c r="J1187" i="1"/>
  <c r="J1841" i="1"/>
  <c r="J1699" i="1"/>
  <c r="J1021" i="1"/>
  <c r="J1560" i="1"/>
  <c r="J479" i="1"/>
  <c r="J1487" i="1"/>
  <c r="J594" i="1"/>
  <c r="J1060" i="1"/>
  <c r="J817" i="1"/>
  <c r="J1816" i="1"/>
  <c r="J1911" i="1"/>
  <c r="J914" i="1"/>
  <c r="J412" i="1"/>
  <c r="J1898" i="1"/>
  <c r="J930" i="1"/>
  <c r="J1934" i="1"/>
  <c r="J1613" i="1"/>
  <c r="J169" i="1"/>
  <c r="J407" i="1"/>
  <c r="J1825" i="1"/>
  <c r="J2122" i="1"/>
  <c r="J1999" i="1"/>
  <c r="J740" i="1"/>
  <c r="J1621" i="1"/>
  <c r="J1599" i="1"/>
  <c r="J1495" i="1"/>
  <c r="J2123" i="1"/>
  <c r="J349" i="1"/>
  <c r="J1856" i="1"/>
  <c r="J2124" i="1"/>
  <c r="J760" i="1"/>
  <c r="J1213" i="1"/>
  <c r="J1141" i="1"/>
  <c r="J1172" i="1"/>
  <c r="J1517" i="1"/>
  <c r="J741" i="1"/>
  <c r="J1991" i="1"/>
  <c r="J515" i="1"/>
  <c r="J1960" i="1"/>
  <c r="J1977" i="1"/>
  <c r="J322" i="1"/>
  <c r="J861" i="1"/>
  <c r="J505" i="1"/>
  <c r="J2031" i="1"/>
  <c r="J1504" i="1"/>
  <c r="J608" i="1"/>
  <c r="J1073" i="1"/>
  <c r="J22" i="1"/>
  <c r="J1723" i="1"/>
  <c r="J1707" i="1"/>
  <c r="J1287" i="1"/>
  <c r="J794" i="1"/>
  <c r="J872" i="1"/>
  <c r="J380" i="1"/>
  <c r="J705" i="1"/>
  <c r="J1708" i="1"/>
  <c r="J530" i="1"/>
  <c r="J1713" i="1"/>
  <c r="J1975" i="1"/>
  <c r="J1064" i="1"/>
  <c r="J667" i="1"/>
  <c r="J254" i="1"/>
  <c r="J550" i="1"/>
  <c r="J979" i="1"/>
  <c r="J1113" i="1"/>
  <c r="J902" i="1"/>
  <c r="J318" i="1"/>
  <c r="J922" i="1"/>
  <c r="J1853" i="1"/>
  <c r="J3915" i="1"/>
  <c r="J2488" i="1"/>
  <c r="J1229" i="1"/>
  <c r="J1686" i="1"/>
  <c r="J3369" i="1"/>
  <c r="J2388" i="1"/>
  <c r="J2292" i="1"/>
  <c r="J2125" i="1"/>
  <c r="J2450" i="1"/>
  <c r="J2374" i="1"/>
  <c r="J2274" i="1"/>
  <c r="J2730" i="1"/>
  <c r="J3561" i="1"/>
  <c r="J2657" i="1"/>
  <c r="J3916" i="1"/>
  <c r="J2515" i="1"/>
  <c r="J3917" i="1"/>
  <c r="J2897" i="1"/>
  <c r="J2441" i="1"/>
  <c r="J3454" i="1"/>
  <c r="J3665" i="1"/>
  <c r="J3178" i="1"/>
  <c r="J2227" i="1"/>
  <c r="J3918" i="1"/>
  <c r="J3919" i="1"/>
  <c r="J2721" i="1"/>
  <c r="J3920" i="1"/>
  <c r="J2873" i="1"/>
  <c r="J3275" i="1"/>
  <c r="J2696" i="1"/>
  <c r="J3921" i="1"/>
  <c r="J3094" i="1"/>
  <c r="J2763" i="1"/>
  <c r="J3429" i="1"/>
  <c r="J2773" i="1"/>
  <c r="J2298" i="1"/>
  <c r="J3432" i="1"/>
  <c r="J3210" i="1"/>
  <c r="J2830" i="1"/>
  <c r="J3922" i="1"/>
  <c r="J3584" i="1"/>
  <c r="J2804" i="1"/>
  <c r="J3296" i="1"/>
  <c r="J2706" i="1"/>
  <c r="J2370" i="1"/>
  <c r="J3589" i="1"/>
  <c r="J2219" i="1"/>
  <c r="J3923" i="1"/>
  <c r="J3924" i="1"/>
  <c r="J3925" i="1"/>
  <c r="J3926" i="1"/>
  <c r="J3927" i="1"/>
  <c r="J3606" i="1"/>
  <c r="J2677" i="1"/>
  <c r="J3255" i="1"/>
  <c r="J2500" i="1"/>
  <c r="J3357" i="1"/>
  <c r="J3513" i="1"/>
  <c r="J3928" i="1"/>
  <c r="J1140" i="1"/>
  <c r="J1247" i="1"/>
  <c r="J2016" i="1"/>
  <c r="J900" i="1"/>
  <c r="J1022" i="1"/>
  <c r="J459" i="1"/>
  <c r="J1502" i="1"/>
  <c r="J650" i="1"/>
  <c r="J780" i="1"/>
  <c r="J255" i="1"/>
  <c r="J1680" i="1"/>
  <c r="J175" i="1"/>
  <c r="J1288" i="1"/>
  <c r="J1160" i="1"/>
  <c r="J852" i="1"/>
  <c r="J1689" i="1"/>
  <c r="J962" i="1"/>
  <c r="J999" i="1"/>
  <c r="J1388" i="1"/>
  <c r="J366" i="1"/>
  <c r="J417" i="1"/>
  <c r="J38" i="1"/>
  <c r="J1794" i="1"/>
  <c r="J2528" i="1"/>
  <c r="J2241" i="1"/>
  <c r="J4067" i="1"/>
  <c r="J2288" i="1"/>
  <c r="J2924" i="1"/>
  <c r="J2990" i="1"/>
  <c r="J2250" i="1"/>
  <c r="J2497" i="1"/>
  <c r="J2581" i="1"/>
  <c r="J2812" i="1"/>
  <c r="J2287" i="1"/>
  <c r="J2226" i="1"/>
  <c r="J2793" i="1"/>
  <c r="J2623" i="1"/>
  <c r="J3066" i="1"/>
  <c r="J2352" i="1"/>
  <c r="J2322" i="1"/>
  <c r="J2445" i="1"/>
  <c r="J2584" i="1"/>
  <c r="J2464" i="1"/>
  <c r="J2321" i="1"/>
  <c r="J2514" i="1"/>
  <c r="J2276" i="1"/>
  <c r="J2588" i="1"/>
  <c r="J3123" i="1"/>
  <c r="J3324" i="1"/>
  <c r="J2869" i="1"/>
  <c r="J2926" i="1"/>
  <c r="J2233" i="1"/>
  <c r="J3131" i="1"/>
  <c r="J2675" i="1"/>
  <c r="J2333" i="1"/>
  <c r="J2482" i="1"/>
  <c r="J2222" i="1"/>
  <c r="J2622" i="1"/>
  <c r="J3085" i="1"/>
  <c r="J2511" i="1"/>
  <c r="J2619" i="1"/>
  <c r="J2272" i="1"/>
  <c r="J2395" i="1"/>
  <c r="J2359" i="1"/>
  <c r="J2350" i="1"/>
  <c r="J2975" i="1"/>
  <c r="J2676" i="1"/>
  <c r="J2307" i="1"/>
  <c r="J2682" i="1"/>
  <c r="J2942" i="1"/>
  <c r="J3537" i="1"/>
  <c r="J2628" i="1"/>
  <c r="J3929" i="1"/>
  <c r="J2270" i="1"/>
  <c r="J3930" i="1"/>
  <c r="J3057" i="1"/>
  <c r="J2257" i="1"/>
  <c r="J3931" i="1"/>
  <c r="J3052" i="1"/>
  <c r="J2799" i="1"/>
  <c r="J575" i="1"/>
  <c r="J2126" i="1"/>
  <c r="J966" i="1"/>
  <c r="J2079" i="1"/>
  <c r="J1488" i="1"/>
  <c r="J1922" i="1"/>
  <c r="J1980" i="1"/>
  <c r="J2061" i="1"/>
  <c r="J359" i="1"/>
  <c r="J1835" i="1"/>
  <c r="J1665" i="1"/>
  <c r="J506" i="1"/>
  <c r="J172" i="1"/>
  <c r="J913" i="1"/>
  <c r="J1579" i="1"/>
  <c r="J258" i="1"/>
  <c r="J128" i="1"/>
  <c r="J2063" i="1"/>
  <c r="J243" i="1"/>
  <c r="J1239" i="1"/>
  <c r="J1812" i="1"/>
  <c r="J742" i="1"/>
  <c r="J766" i="1"/>
  <c r="J1857" i="1"/>
  <c r="J2127" i="1"/>
  <c r="J546" i="1"/>
  <c r="J823" i="1"/>
  <c r="J1339" i="1"/>
  <c r="J2032" i="1"/>
  <c r="J1838" i="1"/>
  <c r="J2076" i="1"/>
  <c r="J932" i="1"/>
  <c r="J1798" i="1"/>
  <c r="J1768" i="1"/>
  <c r="J426" i="1"/>
  <c r="J1883" i="1"/>
  <c r="J2128" i="1"/>
  <c r="J1248" i="1"/>
  <c r="J615" i="1"/>
  <c r="J590" i="1"/>
  <c r="J3932" i="1"/>
  <c r="J2758" i="1"/>
  <c r="J3358" i="1"/>
  <c r="J2296" i="1"/>
  <c r="J3679" i="1"/>
  <c r="J3320" i="1"/>
  <c r="J3562" i="1"/>
  <c r="J2871" i="1"/>
  <c r="J3933" i="1"/>
  <c r="J2704" i="1"/>
  <c r="J2214" i="1"/>
  <c r="J3168" i="1"/>
  <c r="J3334" i="1"/>
  <c r="J3627" i="1"/>
  <c r="J3311" i="1"/>
  <c r="J3934" i="1"/>
  <c r="J3935" i="1"/>
  <c r="J3936" i="1"/>
  <c r="J3494" i="1"/>
  <c r="J2519" i="1"/>
  <c r="J329" i="1"/>
  <c r="J1938" i="1"/>
  <c r="J1510" i="1"/>
  <c r="J571" i="1"/>
  <c r="J948" i="1"/>
  <c r="J1776" i="1"/>
  <c r="J1127" i="1"/>
  <c r="J365" i="1"/>
  <c r="J1389" i="1"/>
  <c r="J489" i="1"/>
  <c r="J1456" i="1"/>
  <c r="J560" i="1"/>
  <c r="J1580" i="1"/>
  <c r="J1005" i="1"/>
  <c r="J1818" i="1"/>
  <c r="J770" i="1"/>
  <c r="J1733" i="1"/>
  <c r="J491" i="1"/>
  <c r="J595" i="1"/>
  <c r="J1219" i="1"/>
  <c r="J2993" i="1"/>
  <c r="J3150" i="1"/>
  <c r="J2281" i="1"/>
  <c r="J3514" i="1"/>
  <c r="J3462" i="1"/>
  <c r="J2297" i="1"/>
  <c r="J3399" i="1"/>
  <c r="J3088" i="1"/>
  <c r="J2610" i="1"/>
  <c r="J2326" i="1"/>
  <c r="J3604" i="1"/>
  <c r="J2242" i="1"/>
  <c r="J3134" i="1"/>
  <c r="J2736" i="1"/>
  <c r="J3101" i="1"/>
  <c r="J3312" i="1"/>
  <c r="J2256" i="1"/>
  <c r="J3176" i="1"/>
  <c r="J2277" i="1"/>
  <c r="J2295" i="1"/>
  <c r="J557" i="1"/>
  <c r="J971" i="1"/>
  <c r="J196" i="1"/>
  <c r="J1011" i="1"/>
  <c r="J1169" i="1"/>
  <c r="J268" i="1"/>
  <c r="J1644" i="1"/>
  <c r="J1658" i="1"/>
  <c r="J2037" i="1"/>
  <c r="J700" i="1"/>
  <c r="J824" i="1"/>
  <c r="J1361" i="1"/>
  <c r="J330" i="1"/>
  <c r="J775" i="1"/>
  <c r="J1271" i="1"/>
  <c r="J946" i="1"/>
  <c r="J283" i="1"/>
  <c r="J964" i="1"/>
  <c r="J1152" i="1"/>
  <c r="J340" i="1"/>
  <c r="J719" i="1"/>
  <c r="J541" i="1"/>
  <c r="J14" i="1"/>
  <c r="J44" i="1"/>
  <c r="J110" i="1"/>
  <c r="J452" i="1"/>
  <c r="J1985" i="1"/>
  <c r="J43" i="1"/>
  <c r="J1423" i="1"/>
  <c r="J257" i="1"/>
  <c r="J229" i="1"/>
  <c r="J264" i="1"/>
  <c r="J209" i="1"/>
  <c r="J49" i="1"/>
  <c r="J90" i="1"/>
  <c r="J142" i="1"/>
  <c r="J356" i="1"/>
  <c r="J18" i="1"/>
  <c r="J400" i="1"/>
  <c r="J916" i="1"/>
  <c r="J28" i="1"/>
  <c r="J271" i="1"/>
  <c r="J703" i="1"/>
  <c r="J176" i="1"/>
  <c r="J173" i="1"/>
  <c r="J239" i="1"/>
  <c r="J101" i="1"/>
  <c r="J151" i="1"/>
  <c r="J56" i="1"/>
  <c r="J27" i="1"/>
  <c r="J171" i="1"/>
  <c r="J50" i="1"/>
  <c r="J177" i="1"/>
  <c r="J100" i="1"/>
  <c r="J237" i="1"/>
  <c r="J111" i="1"/>
  <c r="J89" i="1"/>
  <c r="J30" i="1"/>
  <c r="J992" i="1"/>
  <c r="J103" i="1"/>
  <c r="J2849" i="1"/>
  <c r="J3937" i="1"/>
  <c r="J2892" i="1"/>
  <c r="J2501" i="1"/>
  <c r="J2957" i="1"/>
  <c r="J3563" i="1"/>
  <c r="J2299" i="1"/>
  <c r="J3349" i="1"/>
  <c r="J3186" i="1"/>
  <c r="J2559" i="1"/>
  <c r="J2787" i="1"/>
  <c r="J3484" i="1"/>
  <c r="J3938" i="1"/>
  <c r="J3939" i="1"/>
  <c r="J2766" i="1"/>
  <c r="J3940" i="1"/>
  <c r="J3941" i="1"/>
  <c r="J2439" i="1"/>
  <c r="J3249" i="1"/>
  <c r="J2640" i="1"/>
  <c r="J96" i="1"/>
  <c r="J222" i="1"/>
  <c r="J126" i="1"/>
  <c r="J202" i="1"/>
  <c r="J772" i="1"/>
  <c r="J189" i="1"/>
  <c r="J969" i="1"/>
  <c r="J928" i="1"/>
  <c r="J130" i="1"/>
  <c r="J121" i="1"/>
  <c r="J40" i="1"/>
  <c r="J201" i="1"/>
  <c r="J70" i="1"/>
  <c r="J6" i="1"/>
  <c r="J1059" i="1"/>
  <c r="J37" i="1"/>
  <c r="J750" i="1"/>
  <c r="J1757" i="1"/>
  <c r="J73" i="1"/>
  <c r="J272" i="1"/>
  <c r="J156" i="1"/>
  <c r="J746" i="1"/>
  <c r="J377" i="1"/>
  <c r="J55" i="1"/>
  <c r="J256" i="1"/>
  <c r="J588" i="1"/>
  <c r="J843" i="1"/>
  <c r="J715" i="1"/>
  <c r="J102" i="1"/>
  <c r="J208" i="1"/>
  <c r="J837" i="1"/>
  <c r="J131" i="1"/>
  <c r="J310" i="1"/>
  <c r="J92" i="1"/>
  <c r="J233" i="1"/>
  <c r="J617" i="1"/>
  <c r="J135" i="1"/>
  <c r="J83" i="1"/>
  <c r="J563" i="1"/>
  <c r="J188" i="1"/>
  <c r="J296" i="1"/>
  <c r="J779" i="1"/>
  <c r="J66" i="1"/>
  <c r="J1279" i="1"/>
  <c r="J41" i="1"/>
  <c r="J821" i="1"/>
  <c r="J1672" i="1"/>
  <c r="J456" i="1"/>
  <c r="J845" i="1"/>
  <c r="J75" i="1"/>
  <c r="J637" i="1"/>
  <c r="J105" i="1"/>
  <c r="J1915" i="1"/>
  <c r="J1042" i="1"/>
  <c r="J358" i="1"/>
  <c r="J430" i="1"/>
  <c r="J250" i="1"/>
  <c r="J353" i="1"/>
  <c r="J501" i="1"/>
  <c r="J266" i="1"/>
  <c r="J1296" i="1"/>
  <c r="J991" i="1"/>
  <c r="J460" i="1"/>
  <c r="J274" i="1"/>
  <c r="J262" i="1"/>
  <c r="J219" i="1"/>
  <c r="J704" i="1"/>
  <c r="J1476" i="1"/>
  <c r="J663" i="1"/>
  <c r="J123" i="1"/>
  <c r="J157" i="1"/>
  <c r="J1147" i="1"/>
  <c r="J440" i="1"/>
  <c r="J1727" i="1"/>
  <c r="J15" i="1"/>
  <c r="J58" i="1"/>
  <c r="J974" i="1"/>
  <c r="J623" i="1"/>
  <c r="J147" i="1"/>
  <c r="J65" i="1"/>
  <c r="J1003" i="1"/>
  <c r="J1146" i="1"/>
  <c r="J1050" i="1"/>
  <c r="J1274" i="1"/>
  <c r="J778" i="1"/>
  <c r="J1972" i="1"/>
  <c r="J1622" i="1"/>
  <c r="J973" i="1"/>
  <c r="J835" i="1"/>
  <c r="J986" i="1"/>
  <c r="J833" i="1"/>
  <c r="J1879" i="1"/>
  <c r="J1732" i="1"/>
  <c r="J827" i="1"/>
  <c r="J2129" i="1"/>
  <c r="J1820" i="1"/>
  <c r="J2130" i="1"/>
  <c r="J2033" i="1"/>
  <c r="J607" i="1"/>
  <c r="J558" i="1"/>
  <c r="J1054" i="1"/>
  <c r="J566" i="1"/>
  <c r="J475" i="1"/>
  <c r="J652" i="1"/>
  <c r="J181" i="1"/>
  <c r="J1357" i="1"/>
  <c r="J1312" i="1"/>
  <c r="J1341" i="1"/>
  <c r="J1393" i="1"/>
  <c r="J2030" i="1"/>
  <c r="J1395" i="1"/>
  <c r="J2131" i="1"/>
  <c r="J1507" i="1"/>
  <c r="J1519" i="1"/>
  <c r="J210" i="1"/>
  <c r="J1936" i="1"/>
  <c r="J463" i="1"/>
  <c r="J579" i="1"/>
  <c r="J1961" i="1"/>
  <c r="J1941" i="1"/>
  <c r="J3299" i="1"/>
  <c r="J3363" i="1"/>
  <c r="J2711" i="1"/>
  <c r="J2702" i="1"/>
  <c r="J3119" i="1"/>
  <c r="J3564" i="1"/>
  <c r="J2411" i="1"/>
  <c r="J3465" i="1"/>
  <c r="J2654" i="1"/>
  <c r="J3436" i="1"/>
  <c r="J2861" i="1"/>
  <c r="J3048" i="1"/>
  <c r="J3102" i="1"/>
  <c r="J3086" i="1"/>
  <c r="J2724" i="1"/>
  <c r="J3553" i="1"/>
  <c r="J2417" i="1"/>
  <c r="J2635" i="1"/>
  <c r="J2836" i="1"/>
  <c r="J3497" i="1"/>
  <c r="J3942" i="1"/>
  <c r="J2822" i="1"/>
  <c r="J2674" i="1"/>
  <c r="J3090" i="1"/>
  <c r="J2398" i="1"/>
  <c r="J3611" i="1"/>
  <c r="J3270" i="1"/>
  <c r="J3061" i="1"/>
  <c r="J3943" i="1"/>
  <c r="J3232" i="1"/>
  <c r="J3409" i="1"/>
  <c r="J3466" i="1"/>
  <c r="J3651" i="1"/>
  <c r="J3237" i="1"/>
  <c r="J3033" i="1"/>
  <c r="J3001" i="1"/>
  <c r="J2419" i="1"/>
  <c r="J2798" i="1"/>
  <c r="J3256" i="1"/>
  <c r="J3218" i="1"/>
  <c r="J968" i="1"/>
  <c r="J1089" i="1"/>
  <c r="J609" i="1"/>
  <c r="J1709" i="1"/>
  <c r="J537" i="1"/>
  <c r="J470" i="1"/>
  <c r="J853" i="1"/>
  <c r="J812" i="1"/>
  <c r="J2132" i="1"/>
  <c r="J299" i="1"/>
  <c r="J1418" i="1"/>
  <c r="J2133" i="1"/>
  <c r="J702" i="1"/>
  <c r="J1674" i="1"/>
  <c r="J187" i="1"/>
  <c r="J720" i="1"/>
  <c r="J2067" i="1"/>
  <c r="J538" i="1"/>
  <c r="J378" i="1"/>
  <c r="J1352" i="1"/>
  <c r="J437" i="1"/>
  <c r="J63" i="1"/>
  <c r="J72" i="1"/>
  <c r="J152" i="1"/>
  <c r="J12" i="1"/>
  <c r="J1202" i="1"/>
  <c r="J31" i="1"/>
  <c r="J85" i="1"/>
  <c r="J67" i="1"/>
  <c r="J289" i="1"/>
  <c r="J867" i="1"/>
  <c r="J29" i="1"/>
  <c r="J79" i="1"/>
  <c r="J60" i="1"/>
  <c r="J839" i="1"/>
  <c r="J1031" i="1"/>
  <c r="J35" i="1"/>
  <c r="J602" i="1"/>
  <c r="J468" i="1"/>
  <c r="J59" i="1"/>
  <c r="J95" i="1"/>
  <c r="J48" i="1"/>
  <c r="J1208" i="1"/>
  <c r="J603" i="1"/>
  <c r="J442" i="1"/>
  <c r="J1698" i="1"/>
  <c r="J2134" i="1"/>
  <c r="J1827" i="1"/>
  <c r="J446" i="1"/>
  <c r="J1118" i="1"/>
  <c r="J267" i="1"/>
  <c r="J1012" i="1"/>
  <c r="J260" i="1"/>
  <c r="J144" i="1"/>
  <c r="J403" i="1"/>
  <c r="J1449" i="1"/>
  <c r="J1895" i="1"/>
  <c r="J791" i="1"/>
  <c r="J1842" i="1"/>
  <c r="J1906" i="1"/>
  <c r="J1284" i="1"/>
  <c r="J372" i="1"/>
  <c r="J1444" i="1"/>
  <c r="J193" i="1"/>
  <c r="J36" i="1"/>
  <c r="J1267" i="1"/>
  <c r="J395" i="1"/>
  <c r="J25" i="1"/>
  <c r="J339" i="1"/>
  <c r="J726" i="1"/>
  <c r="J23" i="1"/>
  <c r="J69" i="1"/>
  <c r="J115" i="1"/>
  <c r="J26" i="1"/>
  <c r="J435" i="1"/>
  <c r="J61" i="1"/>
  <c r="J106" i="1"/>
  <c r="J551" i="1"/>
  <c r="J669" i="1"/>
  <c r="J164" i="1"/>
  <c r="J42" i="1"/>
  <c r="J20" i="1"/>
  <c r="J3" i="1"/>
  <c r="J99" i="1"/>
  <c r="J10" i="1"/>
  <c r="J2068" i="1"/>
  <c r="J1540" i="1"/>
  <c r="J1350" i="1"/>
  <c r="J352" i="1"/>
  <c r="J33" i="1"/>
  <c r="J580" i="1"/>
  <c r="J161" i="1"/>
  <c r="J1077" i="1"/>
  <c r="J76" i="1"/>
  <c r="J149" i="1"/>
  <c r="J214" i="1"/>
  <c r="J54" i="1"/>
  <c r="J473" i="1"/>
  <c r="J11" i="1"/>
  <c r="J117" i="1"/>
  <c r="J46" i="1"/>
  <c r="J425" i="1"/>
  <c r="J972" i="1"/>
  <c r="J303" i="1"/>
  <c r="J138" i="1"/>
  <c r="J120" i="1"/>
  <c r="J97" i="1"/>
  <c r="J1714" i="1"/>
  <c r="J13" i="1"/>
  <c r="J47" i="1"/>
  <c r="J154" i="1"/>
  <c r="J21" i="1"/>
  <c r="J216" i="1"/>
  <c r="J870" i="1"/>
  <c r="J86" i="1"/>
  <c r="J1442" i="1"/>
  <c r="J521" i="1"/>
  <c r="J163" i="1"/>
  <c r="J428" i="1"/>
  <c r="J88" i="1"/>
  <c r="J288" i="1"/>
  <c r="J287" i="1"/>
  <c r="J1946" i="1"/>
  <c r="J1413" i="1"/>
  <c r="J814" i="1"/>
  <c r="J2080" i="1"/>
  <c r="J860" i="1"/>
  <c r="J2071" i="1"/>
  <c r="J1337" i="1"/>
  <c r="J1570" i="1"/>
  <c r="J327" i="1"/>
  <c r="J1344" i="1"/>
  <c r="J1278" i="1"/>
  <c r="J476" i="1"/>
  <c r="J743" i="1"/>
  <c r="J453" i="1"/>
  <c r="J1989" i="1"/>
  <c r="J1486" i="1"/>
  <c r="J109" i="1"/>
  <c r="J1884" i="1"/>
  <c r="J585" i="1"/>
  <c r="J343" i="1"/>
  <c r="J1220" i="1"/>
  <c r="J1971" i="1"/>
  <c r="J1892" i="1"/>
  <c r="J1369" i="1"/>
  <c r="J1384" i="1"/>
  <c r="J1877" i="1"/>
  <c r="J1380" i="1"/>
  <c r="J80" i="1"/>
  <c r="J1568" i="1"/>
  <c r="J1301" i="1"/>
  <c r="J315" i="1"/>
  <c r="J398" i="1"/>
  <c r="J1715" i="1"/>
  <c r="J1572" i="1"/>
  <c r="J1581" i="1"/>
  <c r="J822" i="1"/>
  <c r="J1315" i="1"/>
  <c r="J1252" i="1"/>
  <c r="J2329" i="1"/>
  <c r="J2958" i="1"/>
  <c r="J2273" i="1"/>
  <c r="J2508" i="1"/>
  <c r="J2761" i="1"/>
  <c r="J3258" i="1"/>
  <c r="J62" i="1"/>
  <c r="J179" i="1"/>
  <c r="J1436" i="1"/>
  <c r="J1738" i="1"/>
  <c r="J494" i="1"/>
  <c r="J1404" i="1"/>
  <c r="J231" i="1"/>
  <c r="J1791" i="1"/>
  <c r="J1753" i="1"/>
  <c r="J64" i="1"/>
  <c r="J1156" i="1"/>
  <c r="J1905" i="1"/>
  <c r="J141" i="1"/>
  <c r="J1446" i="1"/>
  <c r="J3944" i="1"/>
  <c r="J3945" i="1"/>
  <c r="J2971" i="1"/>
  <c r="J3515" i="1"/>
  <c r="J3946" i="1"/>
  <c r="J3546" i="1"/>
  <c r="J3106" i="1"/>
  <c r="J3364" i="1"/>
  <c r="J3947" i="1"/>
  <c r="J3948" i="1"/>
  <c r="J3298" i="1"/>
  <c r="J3949" i="1"/>
  <c r="J3950" i="1"/>
  <c r="J3539" i="1"/>
  <c r="J3271" i="1"/>
  <c r="J3951" i="1"/>
  <c r="J3952" i="1"/>
  <c r="J3953" i="1"/>
  <c r="J2603" i="1"/>
  <c r="J3574" i="1"/>
  <c r="J3954" i="1"/>
  <c r="J2414" i="1"/>
  <c r="J3955" i="1"/>
  <c r="J3956" i="1"/>
  <c r="J3957" i="1"/>
  <c r="J2694" i="1"/>
  <c r="J3129" i="1"/>
  <c r="J3412" i="1"/>
  <c r="J3958" i="1"/>
  <c r="J3384" i="1"/>
  <c r="J3959" i="1"/>
  <c r="J2947" i="1"/>
  <c r="J3668" i="1"/>
  <c r="J3568" i="1"/>
  <c r="J3960" i="1"/>
  <c r="J2680" i="1"/>
  <c r="J3961" i="1"/>
  <c r="J3962" i="1"/>
  <c r="J3963" i="1"/>
  <c r="J3367" i="1"/>
  <c r="J3079" i="1"/>
  <c r="J3011" i="1"/>
  <c r="J2891" i="1"/>
  <c r="J3238" i="1"/>
  <c r="J3148" i="1"/>
  <c r="J3964" i="1"/>
  <c r="J3274" i="1"/>
  <c r="J3142" i="1"/>
  <c r="J3458" i="1"/>
  <c r="J3965" i="1"/>
  <c r="J3491" i="1"/>
  <c r="J3966" i="1"/>
  <c r="J3565" i="1"/>
  <c r="J3551" i="1"/>
  <c r="J3967" i="1"/>
  <c r="J3444" i="1"/>
  <c r="J3968" i="1"/>
  <c r="J3969" i="1"/>
  <c r="J3970" i="1"/>
  <c r="J3971" i="1"/>
  <c r="J3261" i="1"/>
  <c r="J3339" i="1"/>
  <c r="J2560" i="1"/>
  <c r="J3972" i="1"/>
  <c r="J2475" i="1"/>
  <c r="J2310" i="1"/>
  <c r="J2451" i="1"/>
  <c r="J3445" i="1"/>
  <c r="J3076" i="1"/>
  <c r="J3973" i="1"/>
  <c r="J3290" i="1"/>
  <c r="J3974" i="1"/>
  <c r="J3224" i="1"/>
  <c r="J2963" i="1"/>
  <c r="J3303" i="1"/>
  <c r="J3600" i="1"/>
  <c r="J3975" i="1"/>
  <c r="J3612" i="1"/>
  <c r="J3976" i="1"/>
  <c r="J2601" i="1"/>
  <c r="J3623" i="1"/>
  <c r="J3446" i="1"/>
  <c r="J3637" i="1"/>
  <c r="J3146" i="1"/>
  <c r="J3596" i="1"/>
  <c r="J3977" i="1"/>
  <c r="J3689" i="1"/>
  <c r="J3684" i="1"/>
  <c r="J3116" i="1"/>
  <c r="J3269" i="1"/>
  <c r="J3690" i="1"/>
  <c r="J3631" i="1"/>
  <c r="J3978" i="1"/>
  <c r="J3486" i="1"/>
  <c r="J3326" i="1"/>
  <c r="J3581" i="1"/>
  <c r="J3979" i="1"/>
  <c r="J3379" i="1"/>
  <c r="J3980" i="1"/>
  <c r="J3447" i="1"/>
  <c r="J1299" i="1"/>
  <c r="J727" i="1"/>
  <c r="J248" i="1"/>
  <c r="J1258" i="1"/>
  <c r="J328" i="1"/>
  <c r="J355" i="1"/>
  <c r="J81" i="1"/>
  <c r="J1328" i="1"/>
  <c r="J1289" i="1"/>
  <c r="J1834" i="1"/>
  <c r="J977" i="1"/>
  <c r="J587" i="1"/>
  <c r="J422" i="1"/>
  <c r="J1949" i="1"/>
  <c r="J295" i="1"/>
  <c r="J298" i="1"/>
  <c r="J1750" i="1"/>
  <c r="J1175" i="1"/>
  <c r="J1755" i="1"/>
  <c r="J1958" i="1"/>
  <c r="J1601" i="1"/>
  <c r="J1150" i="1"/>
  <c r="J953" i="1"/>
  <c r="J1130" i="1"/>
  <c r="J302" i="1"/>
  <c r="J2135" i="1"/>
  <c r="J898" i="1"/>
  <c r="J1349" i="1"/>
  <c r="J1036" i="1"/>
  <c r="J1656" i="1"/>
  <c r="J673" i="1"/>
  <c r="J570" i="1"/>
  <c r="J2136" i="1"/>
  <c r="J2096" i="1"/>
  <c r="J1518" i="1"/>
  <c r="J1490" i="1"/>
  <c r="J337" i="1"/>
  <c r="J687" i="1"/>
  <c r="J592" i="1"/>
  <c r="J2137" i="1"/>
  <c r="J1069" i="1"/>
  <c r="J2072" i="1"/>
  <c r="J1034" i="1"/>
  <c r="J875" i="1"/>
  <c r="J1649" i="1"/>
  <c r="J168" i="1"/>
  <c r="J2082" i="1"/>
  <c r="J1376" i="1"/>
  <c r="J584" i="1"/>
  <c r="J813" i="1"/>
  <c r="J1652" i="1"/>
  <c r="J754" i="1"/>
  <c r="J661" i="1"/>
  <c r="J1918" i="1"/>
  <c r="J686" i="1"/>
  <c r="J2138" i="1"/>
  <c r="J1074" i="1"/>
  <c r="J1451" i="1"/>
  <c r="J247" i="1"/>
  <c r="J1051" i="1"/>
  <c r="J3006" i="1"/>
  <c r="J3535" i="1"/>
  <c r="J3981" i="1"/>
  <c r="J3982" i="1"/>
  <c r="J3983" i="1"/>
  <c r="J3292" i="1"/>
  <c r="J3984" i="1"/>
  <c r="J3985" i="1"/>
  <c r="J3171" i="1"/>
  <c r="J3479" i="1"/>
  <c r="J3986" i="1"/>
  <c r="J3987" i="1"/>
  <c r="J3988" i="1"/>
  <c r="J3082" i="1"/>
  <c r="J2537" i="1"/>
  <c r="J3989" i="1"/>
  <c r="J2719" i="1"/>
  <c r="J3990" i="1"/>
  <c r="J3569" i="1"/>
  <c r="J3991" i="1"/>
  <c r="J1214" i="1"/>
  <c r="J2139" i="1"/>
  <c r="J401" i="1"/>
  <c r="J1828" i="1"/>
  <c r="J2035" i="1"/>
  <c r="J1063" i="1"/>
  <c r="J1767" i="1"/>
  <c r="J1347" i="1"/>
  <c r="J1557" i="1"/>
  <c r="J2140" i="1"/>
  <c r="J2019" i="1"/>
  <c r="J718" i="1"/>
  <c r="J1153" i="1"/>
  <c r="J1496" i="1"/>
  <c r="J1604" i="1"/>
  <c r="J963" i="1"/>
  <c r="J1188" i="1"/>
  <c r="J1057" i="1"/>
  <c r="J2048" i="1"/>
  <c r="J1636" i="1"/>
  <c r="J1358" i="1"/>
  <c r="J1619" i="1"/>
  <c r="J402" i="1"/>
  <c r="J1952" i="1"/>
  <c r="J269" i="1"/>
  <c r="J1109" i="1"/>
  <c r="J863" i="1"/>
  <c r="J1801" i="1"/>
  <c r="J1690" i="1"/>
  <c r="J1948" i="1"/>
  <c r="J1697" i="1"/>
  <c r="J1396" i="1"/>
  <c r="J410" i="1"/>
  <c r="J792" i="1"/>
  <c r="J1340" i="1"/>
  <c r="J1458" i="1"/>
  <c r="J901" i="1"/>
  <c r="J1240" i="1"/>
  <c r="J1124" i="1"/>
  <c r="J2073" i="1"/>
  <c r="J3992" i="1"/>
  <c r="J3254" i="1"/>
  <c r="J3993" i="1"/>
  <c r="J3994" i="1"/>
  <c r="J3187" i="1"/>
  <c r="J3995" i="1"/>
  <c r="J3408" i="1"/>
  <c r="J3321" i="1"/>
  <c r="J3039" i="1"/>
  <c r="J3220" i="1"/>
  <c r="J3413" i="1"/>
  <c r="J3996" i="1"/>
  <c r="J3997" i="1"/>
  <c r="J3998" i="1"/>
  <c r="J3999" i="1"/>
  <c r="J4000" i="1"/>
  <c r="J4001" i="1"/>
  <c r="J4002" i="1"/>
  <c r="J3482" i="1"/>
  <c r="J3293" i="1"/>
  <c r="J2691" i="1"/>
  <c r="J3698" i="1"/>
  <c r="J3322" i="1"/>
  <c r="J4003" i="1"/>
  <c r="J3467" i="1"/>
  <c r="J3468" i="1"/>
  <c r="J3021" i="1"/>
  <c r="J2917" i="1"/>
  <c r="J3649" i="1"/>
  <c r="J4004" i="1"/>
  <c r="J3087" i="1"/>
  <c r="J3469" i="1"/>
  <c r="J4005" i="1"/>
  <c r="J3697" i="1"/>
  <c r="J2645" i="1"/>
  <c r="J2466" i="1"/>
  <c r="J2826" i="1"/>
  <c r="J2331" i="1"/>
  <c r="J3196" i="1"/>
  <c r="J2789" i="1"/>
  <c r="J52" i="1"/>
  <c r="J118" i="1"/>
  <c r="J1846" i="1"/>
  <c r="J1559" i="1"/>
  <c r="J1331" i="1"/>
  <c r="J1181" i="1"/>
  <c r="J87" i="1"/>
  <c r="J212" i="1"/>
  <c r="J132" i="1"/>
  <c r="J518" i="1"/>
  <c r="J8" i="1"/>
  <c r="J333" i="1"/>
  <c r="J1917" i="1"/>
  <c r="J1786" i="1"/>
  <c r="J350" i="1"/>
  <c r="J1004" i="1"/>
  <c r="J39" i="1"/>
  <c r="J1468" i="1"/>
  <c r="J281" i="1"/>
  <c r="J500" i="1"/>
  <c r="J478" i="1"/>
  <c r="J625" i="1"/>
  <c r="J1025" i="1"/>
  <c r="J19" i="1"/>
  <c r="J34" i="1"/>
  <c r="J1096" i="1"/>
  <c r="J53" i="1"/>
  <c r="J1168" i="1"/>
  <c r="J684" i="1"/>
  <c r="J394" i="1"/>
  <c r="J1002" i="1"/>
  <c r="J554" i="1"/>
  <c r="J104" i="1"/>
  <c r="J1421" i="1"/>
  <c r="J2141" i="1"/>
  <c r="J282" i="1"/>
  <c r="J364" i="1"/>
  <c r="J1815" i="1"/>
  <c r="J369" i="1"/>
  <c r="J1450" i="1"/>
  <c r="J3188" i="1"/>
  <c r="J4006" i="1"/>
  <c r="J2373" i="1"/>
  <c r="J3054" i="1"/>
  <c r="J2699" i="1"/>
  <c r="J2751" i="1"/>
  <c r="J3115" i="1"/>
  <c r="J3209" i="1"/>
  <c r="J3520" i="1"/>
  <c r="J3295" i="1"/>
  <c r="J3073" i="1"/>
  <c r="J3207" i="1"/>
  <c r="J2662" i="1"/>
  <c r="J3559" i="1"/>
  <c r="J2505" i="1"/>
  <c r="J2666" i="1"/>
  <c r="J2535" i="1"/>
  <c r="J3524" i="1"/>
  <c r="J2988" i="1"/>
  <c r="J3523" i="1"/>
  <c r="J1681" i="1"/>
  <c r="J1366" i="1"/>
  <c r="J1531" i="1"/>
  <c r="J1633" i="1"/>
  <c r="J786" i="1"/>
  <c r="J389" i="1"/>
  <c r="J1154" i="1"/>
  <c r="J341" i="1"/>
  <c r="J749" i="1"/>
  <c r="J2807" i="1"/>
  <c r="J2670" i="1"/>
  <c r="J2376" i="1"/>
  <c r="J2425" i="1"/>
  <c r="J2230" i="1"/>
  <c r="J2769" i="1"/>
  <c r="J2265" i="1"/>
  <c r="J2555" i="1"/>
  <c r="J3633" i="1"/>
  <c r="J3383" i="1"/>
  <c r="J3212" i="1"/>
  <c r="J3272" i="1"/>
  <c r="J2418" i="1"/>
  <c r="J3420" i="1"/>
  <c r="J3156" i="1"/>
  <c r="J3613" i="1"/>
  <c r="J4007" i="1"/>
  <c r="J4008" i="1"/>
  <c r="J3481" i="1"/>
  <c r="J3685" i="1"/>
  <c r="J2688" i="1"/>
  <c r="J3557" i="1"/>
  <c r="J3264" i="1"/>
  <c r="J3239" i="1"/>
  <c r="J3681" i="1"/>
  <c r="J3329" i="1"/>
  <c r="J2828" i="1"/>
  <c r="J2438" i="1"/>
  <c r="J3385" i="1"/>
  <c r="J4009" i="1"/>
  <c r="J3265" i="1"/>
  <c r="J2284" i="1"/>
  <c r="J2364" i="1"/>
  <c r="J1608" i="1"/>
  <c r="J2814" i="1"/>
  <c r="J2693" i="1"/>
  <c r="J1087" i="1"/>
  <c r="J108" i="1"/>
  <c r="J204" i="1"/>
  <c r="J1826" i="1"/>
  <c r="J427" i="1"/>
  <c r="J1967" i="1"/>
  <c r="J621" i="1"/>
  <c r="J1758" i="1"/>
  <c r="J947" i="1"/>
  <c r="J170" i="1"/>
  <c r="J859" i="1"/>
  <c r="J846" i="1"/>
  <c r="J1616" i="1"/>
  <c r="J1241" i="1"/>
  <c r="J911" i="1"/>
  <c r="J16" i="1"/>
  <c r="J183" i="1"/>
  <c r="J526" i="1"/>
  <c r="J139" i="1"/>
  <c r="J490" i="1"/>
  <c r="J1447" i="1"/>
  <c r="J71" i="1"/>
  <c r="J253" i="1"/>
  <c r="J1542" i="1"/>
  <c r="J346" i="1"/>
  <c r="J1555" i="1"/>
  <c r="J908" i="1"/>
  <c r="J1324" i="1"/>
  <c r="J2" i="1"/>
  <c r="J32" i="1"/>
  <c r="J790" i="1"/>
  <c r="J192" i="1"/>
  <c r="J462" i="1"/>
  <c r="J94" i="1"/>
  <c r="J1645" i="1"/>
  <c r="J3337" i="1"/>
  <c r="J2408" i="1"/>
  <c r="J4010" i="1"/>
  <c r="J2845" i="1"/>
  <c r="J2486" i="1"/>
  <c r="J2435" i="1"/>
  <c r="J2422" i="1"/>
  <c r="J3169" i="1"/>
  <c r="J3163" i="1"/>
  <c r="J4011" i="1"/>
  <c r="J4012" i="1"/>
  <c r="J2664" i="1"/>
  <c r="J2534" i="1"/>
  <c r="J4013" i="1"/>
  <c r="J2259" i="1"/>
  <c r="J2701" i="1"/>
  <c r="J3280" i="1"/>
  <c r="J2658" i="1"/>
  <c r="J2697" i="1"/>
  <c r="J4014" i="1"/>
  <c r="J3259" i="1"/>
  <c r="J3247" i="1"/>
  <c r="J3423" i="1"/>
  <c r="J3159" i="1"/>
  <c r="J4015" i="1"/>
  <c r="J3062" i="1"/>
  <c r="J3219" i="1"/>
  <c r="J2606" i="1"/>
  <c r="J3414" i="1"/>
  <c r="J2703" i="1"/>
  <c r="J4016" i="1"/>
  <c r="J4017" i="1"/>
  <c r="J3457" i="1"/>
  <c r="J2607" i="1"/>
  <c r="J2972" i="1"/>
  <c r="J2762" i="1"/>
  <c r="J3380" i="1"/>
  <c r="J2448" i="1"/>
  <c r="J3047" i="1"/>
  <c r="J4018" i="1"/>
  <c r="J1473" i="1"/>
  <c r="J854" i="1"/>
  <c r="J1006" i="1"/>
  <c r="J883" i="1"/>
  <c r="J1521" i="1"/>
  <c r="J918" i="1"/>
  <c r="J868" i="1"/>
  <c r="J1728" i="1"/>
  <c r="J1900" i="1"/>
  <c r="J1471" i="1"/>
  <c r="J1729" i="1"/>
  <c r="J1322" i="1"/>
  <c r="J1159" i="1"/>
  <c r="J450" i="1"/>
  <c r="J1556" i="1"/>
  <c r="J975" i="1"/>
  <c r="J1706" i="1"/>
  <c r="J1858" i="1"/>
  <c r="J943" i="1"/>
  <c r="J601" i="1"/>
  <c r="J597" i="1"/>
  <c r="J1802" i="1"/>
  <c r="J678" i="1"/>
  <c r="J989" i="1"/>
  <c r="J1189" i="1"/>
  <c r="J1095" i="1"/>
  <c r="J722" i="1"/>
  <c r="J2054" i="1"/>
  <c r="J1739" i="1"/>
  <c r="J1280" i="1"/>
  <c r="J2043" i="1"/>
  <c r="J1053" i="1"/>
  <c r="J685" i="1"/>
  <c r="J1311" i="1"/>
  <c r="J195" i="1"/>
  <c r="J514" i="1"/>
  <c r="J644" i="1"/>
  <c r="J1419" i="1"/>
  <c r="J1511" i="1"/>
  <c r="J567" i="1"/>
  <c r="J2142" i="1"/>
  <c r="J2143" i="1"/>
  <c r="J769" i="1"/>
  <c r="J934" i="1"/>
  <c r="J1646" i="1"/>
  <c r="J1309" i="1"/>
  <c r="J841" i="1"/>
  <c r="J2024" i="1"/>
  <c r="J1394" i="1"/>
  <c r="J2144" i="1"/>
  <c r="J1155" i="1"/>
  <c r="J998" i="1"/>
  <c r="J1275" i="1"/>
  <c r="J348" i="1"/>
  <c r="J284" i="1"/>
  <c r="J1307" i="1"/>
  <c r="J2145" i="1"/>
  <c r="J842" i="1"/>
  <c r="J1117" i="1"/>
  <c r="J1583" i="1"/>
  <c r="J3189" i="1"/>
  <c r="J4019" i="1"/>
  <c r="J4020" i="1"/>
  <c r="J2835" i="1"/>
  <c r="J2387" i="1"/>
  <c r="J4021" i="1"/>
  <c r="J4022" i="1"/>
  <c r="J3448" i="1"/>
  <c r="J3190" i="1"/>
  <c r="J2915" i="1"/>
  <c r="J4023" i="1"/>
  <c r="J3072" i="1"/>
  <c r="J4024" i="1"/>
  <c r="J2304" i="1"/>
  <c r="J2267" i="1"/>
  <c r="J2872" i="1"/>
  <c r="J2526" i="1"/>
  <c r="J4025" i="1"/>
  <c r="J3083" i="1"/>
  <c r="J2794" i="1"/>
  <c r="J2384" i="1"/>
  <c r="J3340" i="1"/>
  <c r="J3575" i="1"/>
  <c r="J3103" i="1"/>
  <c r="J4026" i="1"/>
  <c r="J3206" i="1"/>
  <c r="J2516" i="1"/>
  <c r="J2302" i="1"/>
  <c r="J3208" i="1"/>
  <c r="J2596" i="1"/>
  <c r="J2879" i="1"/>
  <c r="J4027" i="1"/>
  <c r="J2337" i="1"/>
  <c r="J2837" i="1"/>
  <c r="J3583" i="1"/>
  <c r="J4028" i="1"/>
  <c r="J2683" i="1"/>
  <c r="J3051" i="1"/>
  <c r="J3410" i="1"/>
  <c r="J2468" i="1"/>
  <c r="J4029" i="1"/>
  <c r="J2372" i="1"/>
  <c r="J2533" i="1"/>
  <c r="J3351" i="1"/>
  <c r="J2379" i="1"/>
  <c r="J2862" i="1"/>
  <c r="J3470" i="1"/>
  <c r="J4030" i="1"/>
  <c r="J2338" i="1"/>
  <c r="J3173" i="1"/>
  <c r="J2986" i="1"/>
  <c r="J2734" i="1"/>
  <c r="J3323" i="1"/>
  <c r="J4031" i="1"/>
  <c r="J2881" i="1"/>
  <c r="J2507" i="1"/>
  <c r="J2883" i="1"/>
  <c r="J2898" i="1"/>
  <c r="J4032" i="1"/>
  <c r="J2232" i="1"/>
  <c r="J3240" i="1"/>
  <c r="J3624" i="1"/>
  <c r="J3245" i="1"/>
  <c r="J2863" i="1"/>
  <c r="J2548" i="1"/>
  <c r="J2728" i="1"/>
  <c r="J3533" i="1"/>
  <c r="J2985" i="1"/>
  <c r="J3645" i="1"/>
  <c r="J3682" i="1"/>
  <c r="J2347" i="1"/>
  <c r="J2614" i="1"/>
  <c r="J3614" i="1"/>
  <c r="J3676" i="1"/>
  <c r="J2234" i="1"/>
  <c r="J2764" i="1"/>
  <c r="J2487" i="1"/>
  <c r="J2428" i="1"/>
  <c r="J2750" i="1"/>
  <c r="J2433" i="1"/>
  <c r="J656" i="1"/>
  <c r="J2146" i="1"/>
  <c r="J2147" i="1"/>
  <c r="J1653" i="1"/>
  <c r="J1735" i="1"/>
  <c r="J755" i="1"/>
  <c r="J629" i="1"/>
  <c r="J2148" i="1"/>
  <c r="J1777" i="1"/>
  <c r="J1935" i="1"/>
  <c r="J1426" i="1"/>
  <c r="J1484" i="1"/>
  <c r="J1694" i="1"/>
  <c r="J1290" i="1"/>
  <c r="J1939" i="1"/>
  <c r="J674" i="1"/>
  <c r="J596" i="1"/>
  <c r="J1864" i="1"/>
  <c r="J1682" i="1"/>
  <c r="J1348" i="1"/>
  <c r="J3677" i="1"/>
  <c r="J2512" i="1"/>
  <c r="J4033" i="1"/>
  <c r="J3191" i="1"/>
  <c r="J4034" i="1"/>
  <c r="J3516" i="1"/>
  <c r="J2893" i="1"/>
  <c r="J3672" i="1"/>
  <c r="J3012" i="1"/>
  <c r="J4035" i="1"/>
  <c r="J3044" i="1"/>
  <c r="J2760" i="1"/>
  <c r="J3476" i="1"/>
  <c r="J4036" i="1"/>
  <c r="J2240" i="1"/>
  <c r="J2563" i="1"/>
  <c r="J3075" i="1"/>
  <c r="J4037" i="1"/>
  <c r="J4038" i="1"/>
  <c r="J4039" i="1"/>
  <c r="J1206" i="1"/>
  <c r="J807" i="1"/>
  <c r="J1363" i="1"/>
  <c r="J1970" i="1"/>
  <c r="J1237" i="1"/>
  <c r="J1040" i="1"/>
  <c r="J1028" i="1"/>
  <c r="J1427" i="1"/>
  <c r="J373" i="1"/>
  <c r="J1428" i="1"/>
  <c r="J2062" i="1"/>
  <c r="J1469" i="1"/>
  <c r="J320" i="1"/>
  <c r="J1787" i="1"/>
  <c r="J2065" i="1"/>
  <c r="J335" i="1"/>
  <c r="J1043" i="1"/>
  <c r="J653" i="1"/>
  <c r="J1859" i="1"/>
  <c r="J1223" i="1"/>
  <c r="J658" i="1"/>
  <c r="J1778" i="1"/>
  <c r="J471" i="1"/>
  <c r="J2026" i="1"/>
  <c r="J810" i="1"/>
  <c r="J1460" i="1"/>
  <c r="J1166" i="1"/>
  <c r="J2149" i="1"/>
  <c r="J312" i="1"/>
  <c r="J2150" i="1"/>
  <c r="J1648" i="1"/>
  <c r="J1538" i="1"/>
  <c r="J2039" i="1"/>
  <c r="J77" i="1"/>
  <c r="J1501" i="1"/>
  <c r="J332" i="1"/>
  <c r="J1610" i="1"/>
  <c r="J1663" i="1"/>
  <c r="J887" i="1"/>
  <c r="J2151" i="1"/>
  <c r="J122" i="1"/>
  <c r="J1263" i="1"/>
  <c r="J1901" i="1"/>
  <c r="J1072" i="1"/>
  <c r="J831" i="1"/>
  <c r="J1310" i="1"/>
  <c r="J304" i="1"/>
  <c r="J1902" i="1"/>
  <c r="J864" i="1"/>
  <c r="J393" i="1"/>
  <c r="J773" i="1"/>
  <c r="J927" i="1"/>
  <c r="J399" i="1"/>
  <c r="J1055" i="1"/>
  <c r="J1654" i="1"/>
  <c r="J1711" i="1"/>
  <c r="J1440" i="1"/>
  <c r="J1968" i="1"/>
  <c r="J816" i="1"/>
  <c r="J1992" i="1"/>
  <c r="J961" i="1"/>
  <c r="J1942" i="1"/>
  <c r="J1669" i="1"/>
  <c r="J191" i="1"/>
  <c r="J134" i="1"/>
  <c r="J502" i="1"/>
  <c r="J619" i="1"/>
  <c r="J354" i="1"/>
  <c r="J1201" i="1"/>
  <c r="J1377" i="1"/>
  <c r="J2152" i="1"/>
  <c r="J695" i="1"/>
  <c r="J472" i="1"/>
  <c r="J1080" i="1"/>
  <c r="J1245" i="1"/>
  <c r="J708" i="1"/>
  <c r="J227" i="1"/>
  <c r="J2000" i="1"/>
  <c r="J1249" i="1"/>
  <c r="J1329" i="1"/>
  <c r="J1162" i="1"/>
  <c r="J675" i="1"/>
  <c r="J1185" i="1"/>
  <c r="J1221" i="1"/>
  <c r="J604" i="1"/>
  <c r="J276" i="1"/>
  <c r="J454" i="1"/>
  <c r="J362" i="1"/>
  <c r="J1383" i="1"/>
  <c r="J1429" i="1"/>
  <c r="J2465" i="1"/>
  <c r="J3480" i="1"/>
  <c r="J3359" i="1"/>
  <c r="J4040" i="1"/>
  <c r="J3671" i="1"/>
  <c r="J4041" i="1"/>
  <c r="J4042" i="1"/>
  <c r="J3625" i="1"/>
  <c r="J2967" i="1"/>
  <c r="J3475" i="1"/>
  <c r="J4043" i="1"/>
  <c r="J2224" i="1"/>
  <c r="J2529" i="1"/>
  <c r="J2672" i="1"/>
  <c r="J3576" i="1"/>
  <c r="J2650" i="1"/>
  <c r="J3013" i="1"/>
  <c r="J3540" i="1"/>
  <c r="J2611" i="1"/>
  <c r="J2938" i="1"/>
  <c r="J2238" i="1"/>
  <c r="J3626" i="1"/>
  <c r="J3605" i="1"/>
  <c r="J3527" i="1"/>
  <c r="J2746" i="1"/>
  <c r="J2595" i="1"/>
  <c r="J3328" i="1"/>
  <c r="J3495" i="1"/>
  <c r="J3221" i="1"/>
  <c r="J3617" i="1"/>
  <c r="J3433" i="1"/>
  <c r="J4044" i="1"/>
  <c r="J3401" i="1"/>
  <c r="J2660" i="1"/>
  <c r="J3019" i="1"/>
  <c r="J3415" i="1"/>
  <c r="J3287" i="1"/>
  <c r="J3455" i="1"/>
  <c r="J2467" i="1"/>
  <c r="J2848" i="1"/>
  <c r="J2576" i="1"/>
  <c r="J3153" i="1"/>
  <c r="J2474" i="1"/>
  <c r="J3601" i="1"/>
  <c r="J3374" i="1"/>
  <c r="J2913" i="1"/>
  <c r="J2558" i="1"/>
  <c r="J2925" i="1"/>
  <c r="J2618" i="1"/>
  <c r="J2592" i="1"/>
  <c r="J2649" i="1"/>
  <c r="J2330" i="1"/>
  <c r="J3404" i="1"/>
  <c r="J2402" i="1"/>
  <c r="J2300" i="1"/>
  <c r="J2904" i="1"/>
  <c r="J2524" i="1"/>
  <c r="J3558" i="1"/>
  <c r="J2455" i="1"/>
  <c r="J3577" i="1"/>
  <c r="J2436" i="1"/>
  <c r="J2876" i="1"/>
  <c r="J2895" i="1"/>
  <c r="J4045" i="1"/>
  <c r="J2973" i="1"/>
  <c r="J2248" i="1"/>
  <c r="J3517" i="1"/>
  <c r="J3388" i="1"/>
  <c r="J3566" i="1"/>
  <c r="J3650" i="1"/>
  <c r="J3281" i="1"/>
  <c r="J2246" i="1"/>
  <c r="J2220" i="1"/>
  <c r="J3683" i="1"/>
  <c r="J4046" i="1"/>
  <c r="J2902" i="1"/>
  <c r="J4047" i="1"/>
  <c r="J1256" i="1"/>
  <c r="J3241" i="1"/>
  <c r="J2923" i="1"/>
  <c r="J2580" i="1"/>
  <c r="J3590" i="1"/>
  <c r="J1291" i="1"/>
  <c r="J2476" i="1"/>
  <c r="J2506" i="1"/>
  <c r="J681" i="1"/>
  <c r="J2943" i="1"/>
  <c r="J4048" i="1"/>
  <c r="J2840" i="1"/>
  <c r="J3200" i="1"/>
  <c r="J2260" i="1"/>
  <c r="J3097" i="1"/>
  <c r="J4049" i="1"/>
  <c r="J2210" i="1"/>
  <c r="J4050" i="1"/>
  <c r="J2698" i="1"/>
  <c r="J921" i="1"/>
  <c r="J626" i="1"/>
  <c r="J1582" i="1"/>
  <c r="J1923" i="1"/>
  <c r="J2020" i="1"/>
  <c r="J1434" i="1"/>
  <c r="J114" i="1"/>
  <c r="J1067" i="1"/>
  <c r="J280" i="1"/>
  <c r="J1807" i="1"/>
  <c r="J1924" i="1"/>
  <c r="J1024" i="1"/>
  <c r="J589" i="1"/>
  <c r="J1836" i="1"/>
  <c r="J1483" i="1"/>
  <c r="J697" i="1"/>
  <c r="J1128" i="1"/>
  <c r="J1368" i="1"/>
  <c r="J371" i="1"/>
  <c r="J382" i="1"/>
  <c r="J956" i="1"/>
  <c r="J763" i="1"/>
  <c r="J1664" i="1"/>
  <c r="J1090" i="1"/>
  <c r="J1242" i="1"/>
  <c r="J988" i="1"/>
  <c r="J1667" i="1"/>
  <c r="J1907" i="1"/>
  <c r="J1207" i="1"/>
  <c r="J995" i="1"/>
  <c r="J923" i="1"/>
  <c r="J334" i="1"/>
  <c r="J1020" i="1"/>
  <c r="J865" i="1"/>
  <c r="J1235" i="1"/>
  <c r="J1940" i="1"/>
  <c r="J1236" i="1"/>
  <c r="J1351" i="1"/>
  <c r="J2154" i="1"/>
  <c r="J1763" i="1"/>
  <c r="J949" i="1"/>
  <c r="J2228" i="1"/>
  <c r="J2643" i="1"/>
  <c r="J4051" i="1"/>
  <c r="J2907" i="1"/>
  <c r="J3179" i="1"/>
  <c r="J2656" i="1"/>
  <c r="J4052" i="1"/>
  <c r="J2243" i="1"/>
  <c r="J3552" i="1"/>
  <c r="J2665" i="1"/>
  <c r="J3368" i="1"/>
  <c r="J2258" i="1"/>
  <c r="J3691" i="1"/>
  <c r="J3143" i="1"/>
  <c r="J2253" i="1"/>
  <c r="J2457" i="1"/>
  <c r="J4053" i="1"/>
  <c r="J2933" i="1"/>
  <c r="J4054" i="1"/>
  <c r="J2283" i="1"/>
  <c r="J1625" i="1"/>
  <c r="J874" i="1"/>
  <c r="J730" i="1"/>
  <c r="J866" i="1"/>
  <c r="J712" i="1"/>
  <c r="J2069" i="1"/>
  <c r="J1766" i="1"/>
  <c r="J2027" i="1"/>
  <c r="J2083" i="1"/>
  <c r="J960" i="1"/>
  <c r="J1771" i="1"/>
  <c r="J2070" i="1"/>
  <c r="J1950" i="1"/>
  <c r="J1634" i="1"/>
  <c r="J758" i="1"/>
  <c r="J1212" i="1"/>
  <c r="J1781" i="1"/>
  <c r="J1744" i="1"/>
  <c r="J1564" i="1"/>
  <c r="J756" i="1"/>
  <c r="J1746" i="1"/>
  <c r="J1302" i="1"/>
  <c r="J1194" i="1"/>
  <c r="J379" i="1"/>
  <c r="J624" i="1"/>
  <c r="J888" i="1"/>
  <c r="J2022" i="1"/>
  <c r="J1651" i="1"/>
  <c r="J1990" i="1"/>
  <c r="J1959" i="1"/>
  <c r="J1085" i="1"/>
  <c r="J1437" i="1"/>
  <c r="J1994" i="1"/>
  <c r="J981" i="1"/>
  <c r="J691" i="1"/>
  <c r="J1688" i="1"/>
  <c r="J1677" i="1"/>
  <c r="J1554" i="1"/>
  <c r="J1125" i="1"/>
  <c r="J1439" i="1"/>
  <c r="J1957" i="1"/>
  <c r="J1506" i="1"/>
  <c r="J1832" i="1"/>
  <c r="J1145" i="1"/>
  <c r="J680" i="1"/>
  <c r="J1805" i="1"/>
  <c r="J1881" i="1"/>
  <c r="J317" i="1"/>
  <c r="J668" i="1"/>
  <c r="J1406" i="1"/>
  <c r="J1478" i="1"/>
  <c r="J1415" i="1"/>
  <c r="J1222" i="1"/>
  <c r="J2009" i="1"/>
  <c r="J1662" i="1"/>
  <c r="J1091" i="1"/>
  <c r="J1668" i="1"/>
  <c r="J368" i="1"/>
  <c r="J622" i="1"/>
  <c r="J1772" i="1"/>
  <c r="J672" i="1"/>
  <c r="J1843" i="1"/>
  <c r="J1821" i="1"/>
  <c r="J643" i="1"/>
  <c r="J424" i="1"/>
  <c r="J1336" i="1"/>
  <c r="J1873" i="1"/>
  <c r="J2042" i="1"/>
  <c r="J937" i="1"/>
  <c r="J1257" i="1"/>
  <c r="J1635" i="1"/>
  <c r="J1014" i="1"/>
  <c r="J1670" i="1"/>
  <c r="J811" i="1"/>
  <c r="J1705" i="1"/>
  <c r="J1513" i="1"/>
  <c r="J1830" i="1"/>
  <c r="J1094" i="1"/>
  <c r="J1811" i="1"/>
  <c r="J2155" i="1"/>
  <c r="J2045" i="1"/>
  <c r="J600" i="1"/>
  <c r="J818" i="1"/>
  <c r="J1026" i="1"/>
  <c r="J150" i="1"/>
  <c r="J345" i="1"/>
  <c r="J905" i="1"/>
  <c r="J1684" i="1"/>
  <c r="J496" i="1"/>
  <c r="J2078" i="1"/>
  <c r="J1814" i="1"/>
  <c r="J955" i="1"/>
  <c r="J564" i="1"/>
  <c r="J591" i="1"/>
  <c r="J1637" i="1"/>
  <c r="J965" i="1"/>
  <c r="J1536" i="1"/>
  <c r="J1784" i="1"/>
  <c r="J316" i="1"/>
  <c r="J1379" i="1"/>
  <c r="J796" i="1"/>
  <c r="J388" i="1"/>
  <c r="J2077" i="1"/>
  <c r="J1195" i="1"/>
  <c r="J2087" i="1"/>
  <c r="J959" i="1"/>
  <c r="J235" i="1"/>
  <c r="J1190" i="1"/>
  <c r="J2075" i="1"/>
  <c r="J1414" i="1"/>
  <c r="J733" i="1"/>
  <c r="J1292" i="1"/>
  <c r="J1925" i="1"/>
  <c r="J1338" i="1"/>
  <c r="J1839" i="1"/>
  <c r="J729" i="1"/>
  <c r="J1822" i="1"/>
  <c r="J1081" i="1"/>
  <c r="J1865" i="1"/>
  <c r="J1886" i="1"/>
  <c r="J474" i="1"/>
  <c r="J939" i="1"/>
  <c r="J1408" i="1"/>
  <c r="J1535" i="1"/>
  <c r="J2156" i="1"/>
  <c r="J1532" i="1"/>
  <c r="J539" i="1"/>
  <c r="J2036" i="1"/>
  <c r="J2157" i="1"/>
  <c r="J1173" i="1"/>
  <c r="J1764" i="1"/>
  <c r="J1550" i="1"/>
  <c r="J544" i="1"/>
  <c r="J2158" i="1"/>
  <c r="J1823" i="1"/>
  <c r="J336" i="1"/>
  <c r="J1849" i="1"/>
  <c r="J645" i="1"/>
  <c r="J1191" i="1"/>
  <c r="J873" i="1"/>
  <c r="J2040" i="1"/>
  <c r="J431" i="1"/>
  <c r="J1545" i="1"/>
  <c r="J1910" i="1"/>
  <c r="J1327" i="1"/>
  <c r="J125" i="1"/>
  <c r="J1792" i="1"/>
  <c r="J711" i="1"/>
  <c r="J1860" i="1"/>
  <c r="J1926" i="1"/>
  <c r="J1673" i="1"/>
  <c r="J1411" i="1"/>
  <c r="J1862" i="1"/>
  <c r="J1046" i="1"/>
  <c r="J221" i="1"/>
  <c r="J1854" i="1"/>
  <c r="J1435" i="1"/>
  <c r="J1584" i="1"/>
  <c r="J215" i="1"/>
  <c r="J892" i="1"/>
  <c r="J1530" i="1"/>
  <c r="J1595" i="1"/>
  <c r="J919" i="1"/>
  <c r="J540" i="1"/>
  <c r="J1626" i="1"/>
  <c r="J2049" i="1"/>
  <c r="J1391" i="1"/>
  <c r="J2159" i="1"/>
  <c r="J2093" i="1"/>
  <c r="J1913" i="1"/>
  <c r="J1319" i="1"/>
  <c r="J1614" i="1"/>
  <c r="J1544" i="1"/>
  <c r="J1756" i="1"/>
  <c r="J1965" i="1"/>
  <c r="J1110" i="1"/>
  <c r="J2094" i="1"/>
  <c r="J2160" i="1"/>
  <c r="J1497" i="1"/>
  <c r="J936" i="1"/>
  <c r="J1602" i="1"/>
  <c r="J1007" i="1"/>
  <c r="J1740" i="1"/>
  <c r="J213" i="1"/>
  <c r="J2161" i="1"/>
  <c r="J1445" i="1"/>
  <c r="J510" i="1"/>
  <c r="J291" i="1"/>
  <c r="J1552" i="1"/>
  <c r="J1097" i="1"/>
  <c r="J1133" i="1"/>
  <c r="J1609" i="1"/>
  <c r="J2017" i="1"/>
  <c r="J1800" i="1"/>
  <c r="J1197" i="1"/>
  <c r="J2162" i="1"/>
  <c r="J805" i="1"/>
  <c r="J548" i="1"/>
  <c r="J2038" i="1"/>
  <c r="J1354" i="1"/>
  <c r="J234" i="1"/>
  <c r="J777" i="1"/>
  <c r="J1264" i="1"/>
  <c r="J1620" i="1"/>
  <c r="J2163" i="1"/>
  <c r="J646" i="1"/>
  <c r="J1627" i="1"/>
  <c r="J2164" i="1"/>
  <c r="J871" i="1"/>
  <c r="J2098" i="1"/>
  <c r="J1943" i="1"/>
  <c r="J1392" i="1"/>
  <c r="J545" i="1"/>
  <c r="J1904" i="1"/>
  <c r="J1232" i="1"/>
  <c r="J527" i="1"/>
  <c r="J1617" i="1"/>
  <c r="J1675" i="1"/>
  <c r="J1283" i="1"/>
  <c r="J2165" i="1"/>
  <c r="J1696" i="1"/>
  <c r="J647" i="1"/>
  <c r="J1260" i="1"/>
  <c r="J2166" i="1"/>
  <c r="J1204" i="1"/>
  <c r="J2046" i="1"/>
  <c r="J1457" i="1"/>
  <c r="J1098" i="1"/>
  <c r="J1438" i="1"/>
  <c r="J1927" i="1"/>
  <c r="J1561" i="1"/>
  <c r="J578" i="1"/>
  <c r="J1477" i="1"/>
  <c r="J1716" i="1"/>
  <c r="J2167" i="1"/>
  <c r="J286" i="1"/>
  <c r="J146" i="1"/>
  <c r="J2168" i="1"/>
  <c r="J1281" i="1"/>
  <c r="J1304" i="1"/>
  <c r="J1198" i="1"/>
  <c r="J344" i="1"/>
  <c r="J443" i="1"/>
  <c r="J1891" i="1"/>
  <c r="J436" i="1"/>
  <c r="J664" i="1"/>
  <c r="J1969" i="1"/>
  <c r="J1981" i="1"/>
  <c r="J273" i="1"/>
  <c r="J524" i="1"/>
  <c r="J762" i="1"/>
  <c r="J713" i="1"/>
  <c r="J277" i="1"/>
  <c r="J534" i="1"/>
  <c r="J251" i="1"/>
  <c r="J1638" i="1"/>
  <c r="J1748" i="1"/>
  <c r="J1671" i="1"/>
  <c r="J698" i="1"/>
  <c r="J1928" i="1"/>
  <c r="J808" i="1"/>
  <c r="J1049" i="1"/>
  <c r="J451" i="1"/>
  <c r="J224" i="1"/>
  <c r="J1779" i="1"/>
  <c r="J2169" i="1"/>
  <c r="J1929" i="1"/>
  <c r="J1052" i="1"/>
  <c r="J1585" i="1"/>
  <c r="J980" i="1"/>
  <c r="J1070" i="1"/>
  <c r="J679" i="1"/>
  <c r="J508" i="1"/>
  <c r="J889" i="1"/>
  <c r="J542" i="1"/>
  <c r="J387" i="1"/>
  <c r="J1017" i="1"/>
  <c r="J1988" i="1"/>
  <c r="J415" i="1"/>
  <c r="J683" i="1"/>
  <c r="J819" i="1"/>
  <c r="J1076" i="1"/>
  <c r="J688" i="1"/>
  <c r="J392" i="1"/>
  <c r="J1474" i="1"/>
  <c r="J2170" i="1"/>
  <c r="J2171" i="1"/>
  <c r="J1362" i="1"/>
  <c r="J761" i="1"/>
  <c r="J1250" i="1"/>
  <c r="J1737" i="1"/>
  <c r="J1461" i="1"/>
  <c r="J1405" i="1"/>
  <c r="J1978" i="1"/>
  <c r="J1467" i="1"/>
  <c r="J1323" i="1"/>
  <c r="J2172" i="1"/>
  <c r="J1606" i="1"/>
  <c r="J1844" i="1"/>
  <c r="J1547" i="1"/>
  <c r="J305" i="1"/>
  <c r="J1402" i="1"/>
  <c r="J1995" i="1"/>
  <c r="J1894" i="1"/>
  <c r="J2173" i="1"/>
  <c r="J903" i="1"/>
  <c r="J1192" i="1"/>
  <c r="J1701" i="1"/>
  <c r="J2174" i="1"/>
  <c r="J2175" i="1"/>
  <c r="J1182" i="1"/>
  <c r="J1868" i="1"/>
  <c r="J1962" i="1"/>
  <c r="J351" i="1"/>
  <c r="J2176" i="1"/>
  <c r="J1038" i="1"/>
  <c r="J1831" i="1"/>
  <c r="J1430" i="1"/>
  <c r="J1788" i="1"/>
  <c r="J935" i="1"/>
  <c r="J1903" i="1"/>
  <c r="J612" i="1"/>
  <c r="J2177" i="1"/>
  <c r="J676" i="1"/>
  <c r="J884" i="1"/>
  <c r="J714" i="1"/>
  <c r="J404" i="1"/>
  <c r="J1657" i="1"/>
  <c r="J433" i="1"/>
  <c r="J301" i="1"/>
  <c r="J662" i="1"/>
  <c r="J869" i="1"/>
  <c r="J788" i="1"/>
  <c r="J1498" i="1"/>
  <c r="J1759" i="1"/>
  <c r="J1524" i="1"/>
  <c r="J2178" i="1"/>
  <c r="J2021" i="1"/>
  <c r="J1752" i="1"/>
  <c r="J1008" i="1"/>
  <c r="J1796" i="1"/>
  <c r="J1789" i="1"/>
  <c r="J1512" i="1"/>
  <c r="J1803" i="1"/>
  <c r="J2179" i="1"/>
  <c r="J1407" i="1"/>
  <c r="J1048" i="1"/>
  <c r="J2180" i="1"/>
  <c r="J2010" i="1"/>
  <c r="J2088" i="1"/>
  <c r="J498" i="1"/>
  <c r="J1628" i="1"/>
  <c r="J1268" i="1"/>
  <c r="J1741" i="1"/>
  <c r="J455" i="1"/>
  <c r="J1462" i="1"/>
  <c r="J2001" i="1"/>
  <c r="J633" i="1"/>
  <c r="J1514" i="1"/>
  <c r="J1244" i="1"/>
  <c r="J1134" i="1"/>
  <c r="J2005" i="1"/>
  <c r="J1013" i="1"/>
  <c r="J801" i="1"/>
  <c r="J2181" i="1"/>
  <c r="J1691" i="1"/>
  <c r="J1417" i="1"/>
  <c r="J1872" i="1"/>
  <c r="J2182" i="1"/>
  <c r="J648" i="1"/>
  <c r="J2091" i="1"/>
  <c r="J2183" i="1"/>
  <c r="J1029" i="1"/>
  <c r="J2184" i="1"/>
  <c r="J148" i="1"/>
  <c r="J1265" i="1"/>
  <c r="J976" i="1"/>
  <c r="J881" i="1"/>
  <c r="J1215" i="1"/>
  <c r="J709" i="1"/>
  <c r="J2002" i="1"/>
  <c r="J689" i="1"/>
  <c r="J2081" i="1"/>
  <c r="J319" i="1"/>
  <c r="J693" i="1"/>
  <c r="J1157" i="1"/>
  <c r="J728" i="1"/>
  <c r="J899" i="1"/>
  <c r="J1313" i="1"/>
  <c r="J1717" i="1"/>
  <c r="J1179" i="1"/>
  <c r="J252" i="1"/>
  <c r="J649" i="1"/>
  <c r="J1551" i="1"/>
  <c r="J2084" i="1"/>
  <c r="J342" i="1"/>
  <c r="J1071" i="1"/>
  <c r="J292" i="1"/>
  <c r="J639" i="1"/>
  <c r="J1464" i="1"/>
  <c r="J2185" i="1"/>
  <c r="J434" i="1"/>
  <c r="J374" i="1"/>
  <c r="J568" i="1"/>
  <c r="J492" i="1"/>
  <c r="J2186" i="1"/>
  <c r="J1954" i="1"/>
  <c r="J1367" i="1"/>
  <c r="J759" i="1"/>
  <c r="J886" i="1"/>
  <c r="J1930" i="1"/>
  <c r="J1061" i="1"/>
  <c r="J1480" i="1"/>
  <c r="J1199" i="1"/>
  <c r="J2074" i="1"/>
  <c r="J855" i="1"/>
  <c r="J1505" i="1"/>
  <c r="J1702" i="1"/>
  <c r="J1806" i="1"/>
  <c r="J2187" i="1"/>
  <c r="J4055" i="1"/>
  <c r="J3703" i="1"/>
  <c r="J3591" i="1"/>
  <c r="J2262" i="1"/>
  <c r="J2521" i="1"/>
  <c r="J2358" i="1"/>
  <c r="J2894" i="1"/>
  <c r="J2349" i="1"/>
  <c r="J4056" i="1"/>
  <c r="J2392" i="1"/>
  <c r="J2801" i="1"/>
  <c r="J3678" i="1"/>
  <c r="J2834" i="1"/>
  <c r="J4057" i="1"/>
  <c r="J3045" i="1"/>
  <c r="J4058" i="1"/>
  <c r="J2568" i="1"/>
  <c r="J3518" i="1"/>
  <c r="J2874" i="1"/>
  <c r="J2816" i="1"/>
  <c r="J2023" i="1"/>
  <c r="J1586" i="1"/>
  <c r="J2188" i="1"/>
  <c r="J1587" i="1"/>
  <c r="J185" i="1"/>
  <c r="J2003" i="1"/>
  <c r="J321" i="1"/>
  <c r="J950" i="1"/>
  <c r="J1441" i="1"/>
  <c r="J1144" i="1"/>
  <c r="J1979" i="1"/>
  <c r="J1782" i="1"/>
  <c r="J2189" i="1"/>
  <c r="J1135" i="1"/>
  <c r="J1852" i="1"/>
  <c r="J1588" i="1"/>
  <c r="J1218" i="1"/>
  <c r="J982" i="1"/>
  <c r="J2190" i="1"/>
  <c r="J1655" i="1"/>
  <c r="J1629" i="1"/>
  <c r="J543" i="1"/>
  <c r="J1210" i="1"/>
  <c r="J1945" i="1"/>
  <c r="J1837" i="1"/>
  <c r="J1041" i="1"/>
  <c r="J2191" i="1"/>
  <c r="J528" i="1"/>
  <c r="J660" i="1"/>
  <c r="J1679" i="1"/>
  <c r="J1730" i="1"/>
  <c r="J1180" i="1"/>
  <c r="J1075" i="1"/>
  <c r="J1100" i="1"/>
  <c r="J531" i="1"/>
  <c r="J1139" i="1"/>
  <c r="J533" i="1"/>
  <c r="J1448" i="1"/>
  <c r="J1851" i="1"/>
  <c r="J2053" i="1"/>
  <c r="J1224" i="1"/>
  <c r="J906" i="1"/>
  <c r="J856" i="1"/>
  <c r="J677" i="1"/>
  <c r="J723" i="1"/>
  <c r="J654" i="1"/>
  <c r="J1330" i="1"/>
  <c r="J2066" i="1"/>
  <c r="J418" i="1"/>
  <c r="J1293" i="1"/>
  <c r="J1161" i="1"/>
  <c r="J1955" i="1"/>
  <c r="J820" i="1"/>
  <c r="J2034" i="1"/>
  <c r="J1225" i="1"/>
  <c r="J781" i="1"/>
  <c r="J562" i="1"/>
  <c r="J1631" i="1"/>
  <c r="J815" i="1"/>
  <c r="J285" i="1"/>
  <c r="J137" i="1"/>
  <c r="J1276" i="1"/>
  <c r="J520" i="1"/>
  <c r="J1027" i="1"/>
  <c r="J429" i="1"/>
  <c r="J1845" i="1"/>
  <c r="J1745" i="1"/>
  <c r="J1721" i="1"/>
  <c r="J408" i="1"/>
  <c r="J1963" i="1"/>
  <c r="J198" i="1"/>
  <c r="J236" i="1"/>
  <c r="J1537" i="1"/>
  <c r="J1956" i="1"/>
  <c r="J1126" i="1"/>
  <c r="J1780" i="1"/>
  <c r="J1722" i="1"/>
  <c r="J701" i="1"/>
  <c r="J113" i="1"/>
  <c r="J1964" i="1"/>
  <c r="J2731" i="1"/>
  <c r="J2779" i="1"/>
  <c r="J2712" i="1"/>
  <c r="J2673" i="1"/>
  <c r="J2586" i="1"/>
  <c r="J4059" i="1"/>
  <c r="J2416" i="1"/>
  <c r="J2626" i="1"/>
  <c r="J3282" i="1"/>
  <c r="J2494" i="1"/>
  <c r="J2542" i="1"/>
  <c r="J2518" i="1"/>
  <c r="J2545" i="1"/>
  <c r="J4060" i="1"/>
  <c r="J3063" i="1"/>
  <c r="J4061" i="1"/>
  <c r="J4062" i="1"/>
  <c r="J2713" i="1"/>
  <c r="J3027" i="1"/>
  <c r="J3192" i="1"/>
  <c r="J1623" i="1"/>
  <c r="J1499" i="1"/>
  <c r="J2012" i="1"/>
  <c r="J605" i="1"/>
  <c r="J1062" i="1"/>
  <c r="J1641" i="1"/>
  <c r="J857" i="1"/>
  <c r="J651" i="1"/>
  <c r="J1908" i="1"/>
  <c r="J1262" i="1"/>
  <c r="J1747" i="1"/>
  <c r="J1170" i="1"/>
  <c r="J1916" i="1"/>
  <c r="J2192" i="1"/>
  <c r="J1412" i="1"/>
  <c r="J2193" i="1"/>
  <c r="J2194" i="1"/>
  <c r="J1047" i="1"/>
  <c r="J1704" i="1"/>
  <c r="J940" i="1"/>
  <c r="J1317" i="1"/>
  <c r="J2195" i="1"/>
  <c r="J2196" i="1"/>
  <c r="J477" i="1"/>
  <c r="J1174" i="1"/>
  <c r="J1282" i="1"/>
  <c r="J2197" i="1"/>
  <c r="J2050" i="1"/>
  <c r="J1375" i="1"/>
  <c r="J504" i="1"/>
  <c r="J1489" i="1"/>
  <c r="J1589" i="1"/>
  <c r="J858" i="1"/>
  <c r="J1203" i="1"/>
  <c r="J1813" i="1"/>
  <c r="J659" i="1"/>
  <c r="J990" i="1"/>
  <c r="J447" i="1"/>
  <c r="J1136" i="1"/>
  <c r="J2041" i="1"/>
  <c r="J3283" i="1"/>
  <c r="J2948" i="1"/>
  <c r="J4063" i="1"/>
  <c r="J4064" i="1"/>
  <c r="J3402" i="1"/>
  <c r="J2239" i="1"/>
  <c r="J3193" i="1"/>
  <c r="J3095" i="1"/>
  <c r="J3673" i="1"/>
  <c r="J2201" i="1"/>
  <c r="J3111" i="1"/>
  <c r="J2908" i="1"/>
  <c r="J2909" i="1"/>
  <c r="J2749" i="1"/>
  <c r="J4065" i="1"/>
  <c r="J2527" i="1"/>
  <c r="J4066" i="1"/>
  <c r="J3692" i="1"/>
  <c r="J3544" i="1"/>
  <c r="J2400" i="1"/>
  <c r="J2198" i="1"/>
  <c r="J1887" i="1"/>
  <c r="J809" i="1"/>
  <c r="J116" i="1"/>
  <c r="J1209" i="1"/>
  <c r="J1931" i="1"/>
  <c r="J525" i="1"/>
  <c r="J2097" i="1"/>
  <c r="J876" i="1"/>
  <c r="J1346" i="1"/>
  <c r="J207" i="1"/>
  <c r="J1401" i="1"/>
  <c r="J503" i="1"/>
  <c r="J1534" i="1"/>
  <c r="J1184" i="1"/>
  <c r="J1431" i="1"/>
  <c r="J1294" i="1"/>
  <c r="J1466" i="1"/>
  <c r="J878" i="1"/>
  <c r="J438" i="1"/>
  <c r="J2199" i="1"/>
  <c r="J2058" i="1"/>
  <c r="J211" i="1"/>
  <c r="J1420" i="1"/>
  <c r="J1525" i="1"/>
  <c r="J942" i="1"/>
  <c r="J1234" i="1"/>
  <c r="J384" i="1"/>
  <c r="J1082" i="1"/>
  <c r="J1773" i="1"/>
  <c r="J1951" i="1"/>
  <c r="J1888" i="1"/>
  <c r="J7" i="1"/>
  <c r="J2743" i="1"/>
  <c r="J2484" i="1"/>
  <c r="J2498" i="1"/>
  <c r="J2306" i="1"/>
  <c r="J3049" i="1"/>
  <c r="J2992" i="1"/>
  <c r="J2572" i="1"/>
  <c r="J2569" i="1"/>
  <c r="J2786" i="1"/>
  <c r="J2921" i="1"/>
  <c r="J2366" i="1"/>
  <c r="J3449" i="1"/>
  <c r="J3599" i="1"/>
  <c r="J2570" i="1"/>
  <c r="J3014" i="1"/>
  <c r="J3615" i="1"/>
  <c r="J2846" i="1"/>
  <c r="J3064" i="1"/>
  <c r="J3578" i="1"/>
  <c r="J2549" i="1"/>
  <c r="J2864" i="1"/>
  <c r="J3638" i="1"/>
  <c r="J4068" i="1"/>
  <c r="J3151" i="1"/>
  <c r="J2431" i="1"/>
  <c r="J3306" i="1"/>
  <c r="J2638" i="1"/>
  <c r="J3450" i="1"/>
  <c r="J2931" i="1"/>
  <c r="J2597" i="1"/>
  <c r="J2999" i="1"/>
  <c r="J4069" i="1"/>
  <c r="J4070" i="1"/>
  <c r="J4071" i="1"/>
  <c r="J4072" i="1"/>
  <c r="J2255" i="1"/>
  <c r="J2868" i="1"/>
  <c r="J3556" i="1"/>
  <c r="J4073" i="1"/>
  <c r="J2631" i="1"/>
  <c r="J2865" i="1"/>
  <c r="J4074" i="1"/>
  <c r="J4075" i="1"/>
  <c r="J4076" i="1"/>
  <c r="J4077" i="1"/>
  <c r="J4078" i="1"/>
  <c r="J3084" i="1"/>
  <c r="J2429" i="1"/>
  <c r="J3109" i="1"/>
  <c r="J2561" i="1"/>
  <c r="J2380" i="1"/>
  <c r="J4079" i="1"/>
  <c r="J2492" i="1"/>
  <c r="J2930" i="1"/>
  <c r="J2866" i="1"/>
  <c r="J2690" i="1"/>
  <c r="J2554" i="1"/>
  <c r="J2378" i="1"/>
  <c r="J3144" i="1"/>
  <c r="J2841" i="1"/>
  <c r="J3225" i="1"/>
  <c r="J2271" i="1"/>
  <c r="J4080" i="1"/>
  <c r="J3595" i="1"/>
  <c r="J2661" i="1"/>
  <c r="J2223" i="1"/>
  <c r="J2590" i="1"/>
  <c r="J2744" i="1"/>
  <c r="J3426" i="1"/>
  <c r="J2962" i="1"/>
  <c r="J2343" i="1"/>
  <c r="J3663" i="1"/>
  <c r="J2714" i="1"/>
  <c r="J2351" i="1"/>
  <c r="J3381" i="1"/>
  <c r="J4081" i="1"/>
  <c r="J3397" i="1"/>
  <c r="J3451" i="1"/>
  <c r="J3080" i="1"/>
  <c r="J2842" i="1"/>
  <c r="J4082" i="1"/>
  <c r="J2757" i="1"/>
  <c r="J2647" i="1"/>
  <c r="J2591" i="1"/>
  <c r="J2715" i="1"/>
  <c r="J3393" i="1"/>
  <c r="J3194" i="1"/>
  <c r="J2632" i="1"/>
  <c r="J3035" i="1"/>
  <c r="J4083" i="1"/>
  <c r="J4084" i="1"/>
  <c r="J3654" i="1"/>
  <c r="J2578" i="1"/>
  <c r="J2678" i="1"/>
  <c r="J2293" i="1"/>
  <c r="J4085" i="1"/>
  <c r="J2202" i="1"/>
  <c r="J2644" i="1"/>
  <c r="J3519" i="1"/>
  <c r="J3430" i="1"/>
  <c r="J3205" i="1"/>
  <c r="J4086" i="1"/>
  <c r="J2355" i="1"/>
  <c r="J4087" i="1"/>
  <c r="J3416" i="1"/>
  <c r="J2952" i="1"/>
  <c r="J2936" i="1"/>
  <c r="J4088" i="1"/>
  <c r="J2577" i="1"/>
  <c r="J3288" i="1"/>
  <c r="J3701" i="1"/>
  <c r="J3522" i="1"/>
  <c r="J4089" i="1"/>
  <c r="J4090" i="1"/>
  <c r="J2460" i="1"/>
  <c r="J4091" i="1"/>
  <c r="J3602" i="1"/>
  <c r="J2381" i="1"/>
  <c r="J2459" i="1"/>
  <c r="J3107" i="1"/>
  <c r="J3346" i="1"/>
  <c r="J2953" i="1"/>
  <c r="J4092" i="1"/>
  <c r="J2810" i="1"/>
  <c r="J2608" i="1"/>
  <c r="J3294" i="1"/>
  <c r="J2462" i="1"/>
  <c r="J2692" i="1"/>
  <c r="J2775" i="1"/>
  <c r="J3538" i="1"/>
  <c r="J3199" i="1"/>
  <c r="J2502" i="1"/>
  <c r="J2209" i="1"/>
  <c r="J2385" i="1"/>
  <c r="J4093" i="1"/>
  <c r="J2275" i="1"/>
  <c r="J3114" i="1"/>
  <c r="J2689" i="1"/>
  <c r="J3078" i="1"/>
  <c r="J2543" i="1"/>
  <c r="J2905" i="1"/>
  <c r="J2522" i="1"/>
  <c r="J2361" i="1"/>
  <c r="J2808" i="1"/>
  <c r="J2382" i="1"/>
  <c r="J2720" i="1"/>
  <c r="J2339" i="1"/>
  <c r="J3046" i="1"/>
  <c r="J4094" i="1"/>
  <c r="J2900" i="1"/>
  <c r="J2523" i="1"/>
  <c r="J2839" i="1"/>
  <c r="J3667" i="1"/>
  <c r="J3417" i="1"/>
  <c r="J2360" i="1"/>
  <c r="J2565" i="1"/>
  <c r="J4095" i="1"/>
  <c r="J2249" i="1"/>
  <c r="J2566" i="1"/>
  <c r="J3492" i="1"/>
  <c r="J2340" i="1"/>
  <c r="J3077" i="1"/>
  <c r="J2708" i="1"/>
  <c r="J3452" i="1"/>
  <c r="J3132" i="1"/>
  <c r="J3664" i="1"/>
  <c r="J3418" i="1"/>
  <c r="J2817" i="1"/>
  <c r="J2916" i="1"/>
  <c r="J2461" i="1"/>
  <c r="J2768" i="1"/>
  <c r="J4096" i="1"/>
  <c r="J3139" i="1"/>
  <c r="J4097" i="1"/>
  <c r="J3632" i="1"/>
  <c r="J2616" i="1"/>
  <c r="J3174" i="1"/>
  <c r="J2745" i="1"/>
  <c r="J3227" i="1"/>
  <c r="J2564" i="1"/>
  <c r="J3226" i="1"/>
  <c r="J2218" i="1"/>
  <c r="J4098" i="1"/>
  <c r="J3145" i="1"/>
  <c r="J2867" i="1"/>
  <c r="J4099" i="1"/>
  <c r="J2783" i="1"/>
  <c r="J2420" i="1"/>
  <c r="J4100" i="1"/>
  <c r="J2575" i="1"/>
  <c r="J4101" i="1"/>
  <c r="J2790" i="1"/>
  <c r="J2446" i="1"/>
  <c r="J3108" i="1"/>
  <c r="J2345" i="1"/>
  <c r="J2279" i="1"/>
  <c r="J2667" i="1"/>
  <c r="J2646" i="1"/>
  <c r="J2237" i="1"/>
  <c r="J2389" i="1"/>
  <c r="J3347" i="1"/>
  <c r="J3434" i="1"/>
  <c r="J4102" i="1"/>
  <c r="J2342" i="1"/>
  <c r="J3616" i="1"/>
  <c r="J2755" i="1"/>
  <c r="J3043" i="1"/>
  <c r="J2550" i="1"/>
  <c r="J3534" i="1"/>
  <c r="J3545" i="1"/>
  <c r="J4103" i="1"/>
  <c r="J2341" i="1"/>
  <c r="J2483" i="1"/>
  <c r="J4104" i="1"/>
  <c r="J2553" i="1"/>
  <c r="J2254" i="1"/>
  <c r="J2480" i="1"/>
  <c r="J3007" i="1"/>
  <c r="J3015" i="1"/>
  <c r="J2980" i="1"/>
  <c r="J4105" i="1"/>
  <c r="J3018" i="1"/>
  <c r="J3118" i="1"/>
  <c r="J2531" i="1"/>
  <c r="J3276" i="1"/>
  <c r="J3471" i="1"/>
  <c r="J2235" i="1"/>
  <c r="J3195" i="1"/>
  <c r="J2365" i="1"/>
  <c r="J2567" i="1"/>
  <c r="J4106" i="1"/>
  <c r="J3360" i="1"/>
  <c r="J3170" i="1"/>
  <c r="J2434" i="1"/>
  <c r="J2412" i="1"/>
  <c r="J4107" i="1"/>
  <c r="J2740" i="1"/>
  <c r="J4108" i="1"/>
  <c r="J3472" i="1"/>
  <c r="J4109" i="1"/>
  <c r="J2579" i="1"/>
  <c r="J3065" i="1"/>
  <c r="J2489" i="1"/>
  <c r="J3382" i="1"/>
  <c r="J3398" i="1"/>
  <c r="J2878" i="1"/>
  <c r="J4110" i="1"/>
  <c r="J2685" i="1"/>
  <c r="J2875" i="1"/>
  <c r="J2956" i="1"/>
  <c r="J2637" i="1"/>
  <c r="J3618" i="1"/>
  <c r="J3026" i="1"/>
  <c r="J2348" i="1"/>
  <c r="J3000" i="1"/>
  <c r="J2668" i="1"/>
  <c r="J4111" i="1"/>
  <c r="J4112" i="1"/>
  <c r="J3162" i="1"/>
  <c r="J4113" i="1"/>
  <c r="J4114" i="1"/>
  <c r="J2426" i="1"/>
  <c r="J2716" i="1"/>
  <c r="J2495" i="1"/>
  <c r="J2788" i="1"/>
  <c r="J2215" i="1"/>
  <c r="J3055" i="1"/>
  <c r="J3067" i="1"/>
  <c r="J4115" i="1"/>
  <c r="J2413" i="1"/>
  <c r="J2960" i="1"/>
  <c r="J3579" i="1"/>
  <c r="J3453" i="1"/>
  <c r="J555" i="1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5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53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9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6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09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0" i="1"/>
  <c r="T1023" i="1"/>
  <c r="T1947" i="1"/>
  <c r="T970" i="1"/>
  <c r="T636" i="1"/>
  <c r="T1305" i="1"/>
  <c r="T2111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3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2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3" i="1"/>
  <c r="T1493" i="1"/>
  <c r="T1543" i="1"/>
  <c r="T1482" i="1"/>
  <c r="T2114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5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6" i="1"/>
  <c r="T2117" i="1"/>
  <c r="T862" i="1"/>
  <c r="T416" i="1"/>
  <c r="T635" i="1"/>
  <c r="T1500" i="1"/>
  <c r="T2118" i="1"/>
  <c r="T909" i="1"/>
  <c r="T1632" i="1"/>
  <c r="T220" i="1"/>
  <c r="T2119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4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600" i="1"/>
  <c r="T840" i="1"/>
  <c r="T931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5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0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1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2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0" i="1"/>
  <c r="T1934" i="1"/>
  <c r="T1613" i="1"/>
  <c r="T169" i="1"/>
  <c r="T407" i="1"/>
  <c r="T1825" i="1"/>
  <c r="T2122" i="1"/>
  <c r="T1999" i="1"/>
  <c r="T740" i="1"/>
  <c r="T1621" i="1"/>
  <c r="T1599" i="1"/>
  <c r="T1495" i="1"/>
  <c r="T2123" i="1"/>
  <c r="T349" i="1"/>
  <c r="T1856" i="1"/>
  <c r="T2124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8" i="1"/>
  <c r="T922" i="1"/>
  <c r="T1853" i="1"/>
  <c r="T3915" i="1"/>
  <c r="T2488" i="1"/>
  <c r="T1229" i="1"/>
  <c r="T1686" i="1"/>
  <c r="T3369" i="1"/>
  <c r="T2388" i="1"/>
  <c r="T2292" i="1"/>
  <c r="T2125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4067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4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29" i="1"/>
  <c r="T2270" i="1"/>
  <c r="T3930" i="1"/>
  <c r="T3057" i="1"/>
  <c r="T2257" i="1"/>
  <c r="T3931" i="1"/>
  <c r="T3052" i="1"/>
  <c r="T2799" i="1"/>
  <c r="T575" i="1"/>
  <c r="T2126" i="1"/>
  <c r="T966" i="1"/>
  <c r="T2079" i="1"/>
  <c r="T1488" i="1"/>
  <c r="T1922" i="1"/>
  <c r="T1980" i="1"/>
  <c r="T2061" i="1"/>
  <c r="T359" i="1"/>
  <c r="T1835" i="1"/>
  <c r="T1665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7" i="1"/>
  <c r="T546" i="1"/>
  <c r="T823" i="1"/>
  <c r="T1339" i="1"/>
  <c r="T2032" i="1"/>
  <c r="T1838" i="1"/>
  <c r="T2076" i="1"/>
  <c r="T932" i="1"/>
  <c r="T1798" i="1"/>
  <c r="T1768" i="1"/>
  <c r="T426" i="1"/>
  <c r="T1883" i="1"/>
  <c r="T2128" i="1"/>
  <c r="T1248" i="1"/>
  <c r="T615" i="1"/>
  <c r="T590" i="1"/>
  <c r="T3932" i="1"/>
  <c r="T2758" i="1"/>
  <c r="T3358" i="1"/>
  <c r="T2296" i="1"/>
  <c r="T3679" i="1"/>
  <c r="T3320" i="1"/>
  <c r="T3562" i="1"/>
  <c r="T2871" i="1"/>
  <c r="T3933" i="1"/>
  <c r="T2704" i="1"/>
  <c r="T2214" i="1"/>
  <c r="T3168" i="1"/>
  <c r="T3334" i="1"/>
  <c r="T3627" i="1"/>
  <c r="T3311" i="1"/>
  <c r="T3934" i="1"/>
  <c r="T3935" i="1"/>
  <c r="T3936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7" i="1"/>
  <c r="T2892" i="1"/>
  <c r="T2501" i="1"/>
  <c r="T2957" i="1"/>
  <c r="T3563" i="1"/>
  <c r="T2299" i="1"/>
  <c r="T3349" i="1"/>
  <c r="T3186" i="1"/>
  <c r="T2559" i="1"/>
  <c r="T2787" i="1"/>
  <c r="T3484" i="1"/>
  <c r="T3938" i="1"/>
  <c r="T3939" i="1"/>
  <c r="T2766" i="1"/>
  <c r="T3940" i="1"/>
  <c r="T3941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6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29" i="1"/>
  <c r="T1820" i="1"/>
  <c r="T2130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1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2" i="1"/>
  <c r="T2822" i="1"/>
  <c r="T2674" i="1"/>
  <c r="T3090" i="1"/>
  <c r="T2398" i="1"/>
  <c r="T3611" i="1"/>
  <c r="T3270" i="1"/>
  <c r="T3061" i="1"/>
  <c r="T3943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2" i="1"/>
  <c r="T299" i="1"/>
  <c r="T1418" i="1"/>
  <c r="T2133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4" i="1"/>
  <c r="T1827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7" i="1"/>
  <c r="T1570" i="1"/>
  <c r="T327" i="1"/>
  <c r="T1344" i="1"/>
  <c r="T1278" i="1"/>
  <c r="T476" i="1"/>
  <c r="T743" i="1"/>
  <c r="T453" i="1"/>
  <c r="T1989" i="1"/>
  <c r="T1486" i="1"/>
  <c r="T109" i="1"/>
  <c r="T1884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4" i="1"/>
  <c r="T3945" i="1"/>
  <c r="T2971" i="1"/>
  <c r="T3515" i="1"/>
  <c r="T3946" i="1"/>
  <c r="T3546" i="1"/>
  <c r="T3106" i="1"/>
  <c r="T3364" i="1"/>
  <c r="T3947" i="1"/>
  <c r="T3948" i="1"/>
  <c r="T3298" i="1"/>
  <c r="T3949" i="1"/>
  <c r="T3950" i="1"/>
  <c r="T3539" i="1"/>
  <c r="T3271" i="1"/>
  <c r="T3951" i="1"/>
  <c r="T3952" i="1"/>
  <c r="T3953" i="1"/>
  <c r="T2603" i="1"/>
  <c r="T3574" i="1"/>
  <c r="T3954" i="1"/>
  <c r="T2414" i="1"/>
  <c r="T3955" i="1"/>
  <c r="T3956" i="1"/>
  <c r="T3957" i="1"/>
  <c r="T2694" i="1"/>
  <c r="T3129" i="1"/>
  <c r="T3412" i="1"/>
  <c r="T3958" i="1"/>
  <c r="T3384" i="1"/>
  <c r="T3959" i="1"/>
  <c r="T2947" i="1"/>
  <c r="T3668" i="1"/>
  <c r="T3568" i="1"/>
  <c r="T3960" i="1"/>
  <c r="T2680" i="1"/>
  <c r="T3961" i="1"/>
  <c r="T3962" i="1"/>
  <c r="T3963" i="1"/>
  <c r="T3367" i="1"/>
  <c r="T3079" i="1"/>
  <c r="T3011" i="1"/>
  <c r="T2891" i="1"/>
  <c r="T3238" i="1"/>
  <c r="T3148" i="1"/>
  <c r="T3964" i="1"/>
  <c r="T3274" i="1"/>
  <c r="T3142" i="1"/>
  <c r="T3458" i="1"/>
  <c r="T3965" i="1"/>
  <c r="T3491" i="1"/>
  <c r="T3966" i="1"/>
  <c r="T3565" i="1"/>
  <c r="T3551" i="1"/>
  <c r="T3967" i="1"/>
  <c r="T3444" i="1"/>
  <c r="T3968" i="1"/>
  <c r="T3969" i="1"/>
  <c r="T3970" i="1"/>
  <c r="T3971" i="1"/>
  <c r="T3261" i="1"/>
  <c r="T3339" i="1"/>
  <c r="T2560" i="1"/>
  <c r="T3972" i="1"/>
  <c r="T2475" i="1"/>
  <c r="T2310" i="1"/>
  <c r="T2451" i="1"/>
  <c r="T3445" i="1"/>
  <c r="T3076" i="1"/>
  <c r="T3973" i="1"/>
  <c r="T3290" i="1"/>
  <c r="T3974" i="1"/>
  <c r="T3224" i="1"/>
  <c r="T2963" i="1"/>
  <c r="T3303" i="1"/>
  <c r="T3600" i="1"/>
  <c r="T3975" i="1"/>
  <c r="T3612" i="1"/>
  <c r="T3976" i="1"/>
  <c r="T2601" i="1"/>
  <c r="T3623" i="1"/>
  <c r="T3446" i="1"/>
  <c r="T3637" i="1"/>
  <c r="T3146" i="1"/>
  <c r="T3596" i="1"/>
  <c r="T3977" i="1"/>
  <c r="T3689" i="1"/>
  <c r="T3684" i="1"/>
  <c r="T3116" i="1"/>
  <c r="T3269" i="1"/>
  <c r="T3690" i="1"/>
  <c r="T3631" i="1"/>
  <c r="T3978" i="1"/>
  <c r="T3486" i="1"/>
  <c r="T3326" i="1"/>
  <c r="T3581" i="1"/>
  <c r="T3979" i="1"/>
  <c r="T3379" i="1"/>
  <c r="T3980" i="1"/>
  <c r="T3447" i="1"/>
  <c r="T1299" i="1"/>
  <c r="T727" i="1"/>
  <c r="T248" i="1"/>
  <c r="T1258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5" i="1"/>
  <c r="T898" i="1"/>
  <c r="T1349" i="1"/>
  <c r="T1036" i="1"/>
  <c r="T1656" i="1"/>
  <c r="T673" i="1"/>
  <c r="T570" i="1"/>
  <c r="T2136" i="1"/>
  <c r="T2096" i="1"/>
  <c r="T1518" i="1"/>
  <c r="T1490" i="1"/>
  <c r="T337" i="1"/>
  <c r="T687" i="1"/>
  <c r="T592" i="1"/>
  <c r="T2137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8" i="1"/>
  <c r="T1074" i="1"/>
  <c r="T1451" i="1"/>
  <c r="T247" i="1"/>
  <c r="T1051" i="1"/>
  <c r="T3006" i="1"/>
  <c r="T3535" i="1"/>
  <c r="T3981" i="1"/>
  <c r="T3982" i="1"/>
  <c r="T3983" i="1"/>
  <c r="T3292" i="1"/>
  <c r="T3984" i="1"/>
  <c r="T3985" i="1"/>
  <c r="T3171" i="1"/>
  <c r="T3479" i="1"/>
  <c r="T3986" i="1"/>
  <c r="T3987" i="1"/>
  <c r="T3988" i="1"/>
  <c r="T3082" i="1"/>
  <c r="T2537" i="1"/>
  <c r="T3989" i="1"/>
  <c r="T2719" i="1"/>
  <c r="T3990" i="1"/>
  <c r="T3569" i="1"/>
  <c r="T3991" i="1"/>
  <c r="T1214" i="1"/>
  <c r="T2139" i="1"/>
  <c r="T401" i="1"/>
  <c r="T1828" i="1"/>
  <c r="T2035" i="1"/>
  <c r="T1063" i="1"/>
  <c r="T1767" i="1"/>
  <c r="T1347" i="1"/>
  <c r="T1557" i="1"/>
  <c r="T2140" i="1"/>
  <c r="T2019" i="1"/>
  <c r="T718" i="1"/>
  <c r="T1153" i="1"/>
  <c r="T1496" i="1"/>
  <c r="T1604" i="1"/>
  <c r="T963" i="1"/>
  <c r="T1188" i="1"/>
  <c r="T1057" i="1"/>
  <c r="T2048" i="1"/>
  <c r="T1636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2" i="1"/>
  <c r="T3254" i="1"/>
  <c r="T3993" i="1"/>
  <c r="T3994" i="1"/>
  <c r="T3187" i="1"/>
  <c r="T3995" i="1"/>
  <c r="T3408" i="1"/>
  <c r="T3321" i="1"/>
  <c r="T3039" i="1"/>
  <c r="T3220" i="1"/>
  <c r="T3413" i="1"/>
  <c r="T3996" i="1"/>
  <c r="T3997" i="1"/>
  <c r="T3998" i="1"/>
  <c r="T3999" i="1"/>
  <c r="T4000" i="1"/>
  <c r="T4001" i="1"/>
  <c r="T4002" i="1"/>
  <c r="T3482" i="1"/>
  <c r="T3293" i="1"/>
  <c r="T2691" i="1"/>
  <c r="T3698" i="1"/>
  <c r="T3322" i="1"/>
  <c r="T4003" i="1"/>
  <c r="T3467" i="1"/>
  <c r="T3468" i="1"/>
  <c r="T3021" i="1"/>
  <c r="T2917" i="1"/>
  <c r="T3649" i="1"/>
  <c r="T4004" i="1"/>
  <c r="T3087" i="1"/>
  <c r="T3469" i="1"/>
  <c r="T4005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5" i="1"/>
  <c r="T19" i="1"/>
  <c r="T34" i="1"/>
  <c r="T1096" i="1"/>
  <c r="T53" i="1"/>
  <c r="T1168" i="1"/>
  <c r="T684" i="1"/>
  <c r="T394" i="1"/>
  <c r="T1002" i="1"/>
  <c r="T554" i="1"/>
  <c r="T104" i="1"/>
  <c r="T1421" i="1"/>
  <c r="T2141" i="1"/>
  <c r="T282" i="1"/>
  <c r="T364" i="1"/>
  <c r="T1815" i="1"/>
  <c r="T369" i="1"/>
  <c r="T1450" i="1"/>
  <c r="T3188" i="1"/>
  <c r="T4006" i="1"/>
  <c r="T2373" i="1"/>
  <c r="T3054" i="1"/>
  <c r="T2699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7" i="1"/>
  <c r="T4008" i="1"/>
  <c r="T3481" i="1"/>
  <c r="T3685" i="1"/>
  <c r="T2688" i="1"/>
  <c r="T3557" i="1"/>
  <c r="T3264" i="1"/>
  <c r="T3239" i="1"/>
  <c r="T3681" i="1"/>
  <c r="T3329" i="1"/>
  <c r="T2828" i="1"/>
  <c r="T2438" i="1"/>
  <c r="T3385" i="1"/>
  <c r="T4009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0" i="1"/>
  <c r="T2845" i="1"/>
  <c r="T2486" i="1"/>
  <c r="T2435" i="1"/>
  <c r="T2422" i="1"/>
  <c r="T3169" i="1"/>
  <c r="T3163" i="1"/>
  <c r="T4011" i="1"/>
  <c r="T4012" i="1"/>
  <c r="T2664" i="1"/>
  <c r="T2534" i="1"/>
  <c r="T4013" i="1"/>
  <c r="T2259" i="1"/>
  <c r="T2701" i="1"/>
  <c r="T3280" i="1"/>
  <c r="T2658" i="1"/>
  <c r="T2697" i="1"/>
  <c r="T4014" i="1"/>
  <c r="T3259" i="1"/>
  <c r="T3247" i="1"/>
  <c r="T3423" i="1"/>
  <c r="T3159" i="1"/>
  <c r="T4015" i="1"/>
  <c r="T3062" i="1"/>
  <c r="T3219" i="1"/>
  <c r="T2606" i="1"/>
  <c r="T3414" i="1"/>
  <c r="T2703" i="1"/>
  <c r="T4016" i="1"/>
  <c r="T4017" i="1"/>
  <c r="T3457" i="1"/>
  <c r="T2607" i="1"/>
  <c r="T2972" i="1"/>
  <c r="T2762" i="1"/>
  <c r="T3380" i="1"/>
  <c r="T2448" i="1"/>
  <c r="T3047" i="1"/>
  <c r="T4018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9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4" i="1"/>
  <c r="T1419" i="1"/>
  <c r="T1511" i="1"/>
  <c r="T567" i="1"/>
  <c r="T2142" i="1"/>
  <c r="T2143" i="1"/>
  <c r="T769" i="1"/>
  <c r="T934" i="1"/>
  <c r="T1646" i="1"/>
  <c r="T1309" i="1"/>
  <c r="T841" i="1"/>
  <c r="T2024" i="1"/>
  <c r="T1394" i="1"/>
  <c r="T2144" i="1"/>
  <c r="T1155" i="1"/>
  <c r="T998" i="1"/>
  <c r="T1275" i="1"/>
  <c r="T348" i="1"/>
  <c r="T284" i="1"/>
  <c r="T1307" i="1"/>
  <c r="T2145" i="1"/>
  <c r="T842" i="1"/>
  <c r="T1117" i="1"/>
  <c r="T1583" i="1"/>
  <c r="T3189" i="1"/>
  <c r="T4019" i="1"/>
  <c r="T4020" i="1"/>
  <c r="T2835" i="1"/>
  <c r="T2387" i="1"/>
  <c r="T4021" i="1"/>
  <c r="T4022" i="1"/>
  <c r="T3448" i="1"/>
  <c r="T3190" i="1"/>
  <c r="T2915" i="1"/>
  <c r="T4023" i="1"/>
  <c r="T3072" i="1"/>
  <c r="T4024" i="1"/>
  <c r="T2304" i="1"/>
  <c r="T2267" i="1"/>
  <c r="T2872" i="1"/>
  <c r="T2526" i="1"/>
  <c r="T4025" i="1"/>
  <c r="T3083" i="1"/>
  <c r="T2794" i="1"/>
  <c r="T2384" i="1"/>
  <c r="T3340" i="1"/>
  <c r="T3575" i="1"/>
  <c r="T3103" i="1"/>
  <c r="T4026" i="1"/>
  <c r="T3206" i="1"/>
  <c r="T2516" i="1"/>
  <c r="T2302" i="1"/>
  <c r="T3208" i="1"/>
  <c r="T2596" i="1"/>
  <c r="T2879" i="1"/>
  <c r="T4027" i="1"/>
  <c r="T2337" i="1"/>
  <c r="T2837" i="1"/>
  <c r="T3583" i="1"/>
  <c r="T4028" i="1"/>
  <c r="T2683" i="1"/>
  <c r="T3051" i="1"/>
  <c r="T3410" i="1"/>
  <c r="T2468" i="1"/>
  <c r="T4029" i="1"/>
  <c r="T2372" i="1"/>
  <c r="T2533" i="1"/>
  <c r="T3351" i="1"/>
  <c r="T2379" i="1"/>
  <c r="T2862" i="1"/>
  <c r="T3470" i="1"/>
  <c r="T4030" i="1"/>
  <c r="T2338" i="1"/>
  <c r="T3173" i="1"/>
  <c r="T2986" i="1"/>
  <c r="T2734" i="1"/>
  <c r="T3323" i="1"/>
  <c r="T4031" i="1"/>
  <c r="T2881" i="1"/>
  <c r="T2507" i="1"/>
  <c r="T2883" i="1"/>
  <c r="T2898" i="1"/>
  <c r="T4032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6" i="1"/>
  <c r="T2147" i="1"/>
  <c r="T1653" i="1"/>
  <c r="T1735" i="1"/>
  <c r="T755" i="1"/>
  <c r="T629" i="1"/>
  <c r="T2148" i="1"/>
  <c r="T1777" i="1"/>
  <c r="T1935" i="1"/>
  <c r="T1426" i="1"/>
  <c r="T1484" i="1"/>
  <c r="T1694" i="1"/>
  <c r="T1290" i="1"/>
  <c r="T1939" i="1"/>
  <c r="T674" i="1"/>
  <c r="T596" i="1"/>
  <c r="T1864" i="1"/>
  <c r="T1682" i="1"/>
  <c r="T1348" i="1"/>
  <c r="T3677" i="1"/>
  <c r="T2512" i="1"/>
  <c r="T4033" i="1"/>
  <c r="T3191" i="1"/>
  <c r="T4034" i="1"/>
  <c r="T3516" i="1"/>
  <c r="T2893" i="1"/>
  <c r="T3672" i="1"/>
  <c r="T3012" i="1"/>
  <c r="T4035" i="1"/>
  <c r="T3044" i="1"/>
  <c r="T2760" i="1"/>
  <c r="T3476" i="1"/>
  <c r="T4036" i="1"/>
  <c r="T2240" i="1"/>
  <c r="T2563" i="1"/>
  <c r="T3075" i="1"/>
  <c r="T4037" i="1"/>
  <c r="T4038" i="1"/>
  <c r="T4039" i="1"/>
  <c r="T1206" i="1"/>
  <c r="T807" i="1"/>
  <c r="T1363" i="1"/>
  <c r="T1970" i="1"/>
  <c r="T1237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49" i="1"/>
  <c r="T312" i="1"/>
  <c r="T2150" i="1"/>
  <c r="T1648" i="1"/>
  <c r="T1538" i="1"/>
  <c r="T2039" i="1"/>
  <c r="T77" i="1"/>
  <c r="T1501" i="1"/>
  <c r="T332" i="1"/>
  <c r="T1610" i="1"/>
  <c r="T1663" i="1"/>
  <c r="T887" i="1"/>
  <c r="T2151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1" i="1"/>
  <c r="T1942" i="1"/>
  <c r="T1669" i="1"/>
  <c r="T191" i="1"/>
  <c r="T134" i="1"/>
  <c r="T502" i="1"/>
  <c r="T619" i="1"/>
  <c r="T354" i="1"/>
  <c r="T1201" i="1"/>
  <c r="T1377" i="1"/>
  <c r="T2152" i="1"/>
  <c r="T695" i="1"/>
  <c r="T472" i="1"/>
  <c r="T1080" i="1"/>
  <c r="T1245" i="1"/>
  <c r="T708" i="1"/>
  <c r="T227" i="1"/>
  <c r="T2000" i="1"/>
  <c r="T1249" i="1"/>
  <c r="T1329" i="1"/>
  <c r="T1162" i="1"/>
  <c r="T675" i="1"/>
  <c r="T1185" i="1"/>
  <c r="T1221" i="1"/>
  <c r="T604" i="1"/>
  <c r="T276" i="1"/>
  <c r="T454" i="1"/>
  <c r="T362" i="1"/>
  <c r="T1383" i="1"/>
  <c r="T1429" i="1"/>
  <c r="T2465" i="1"/>
  <c r="T3480" i="1"/>
  <c r="T3359" i="1"/>
  <c r="T4040" i="1"/>
  <c r="T3671" i="1"/>
  <c r="T4041" i="1"/>
  <c r="T4042" i="1"/>
  <c r="T3625" i="1"/>
  <c r="T2967" i="1"/>
  <c r="T3475" i="1"/>
  <c r="T4043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4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5" i="1"/>
  <c r="T2973" i="1"/>
  <c r="T2248" i="1"/>
  <c r="T3517" i="1"/>
  <c r="T3388" i="1"/>
  <c r="T3566" i="1"/>
  <c r="T3650" i="1"/>
  <c r="T3281" i="1"/>
  <c r="T2246" i="1"/>
  <c r="T2220" i="1"/>
  <c r="T3683" i="1"/>
  <c r="T4046" i="1"/>
  <c r="T2902" i="1"/>
  <c r="T4047" i="1"/>
  <c r="T1256" i="1"/>
  <c r="T3241" i="1"/>
  <c r="T2923" i="1"/>
  <c r="T2580" i="1"/>
  <c r="T3590" i="1"/>
  <c r="T1291" i="1"/>
  <c r="T2476" i="1"/>
  <c r="T2506" i="1"/>
  <c r="T681" i="1"/>
  <c r="T2943" i="1"/>
  <c r="T4048" i="1"/>
  <c r="T2840" i="1"/>
  <c r="T3200" i="1"/>
  <c r="T2260" i="1"/>
  <c r="T3097" i="1"/>
  <c r="T4049" i="1"/>
  <c r="T2210" i="1"/>
  <c r="T4050" i="1"/>
  <c r="T2698" i="1"/>
  <c r="T921" i="1"/>
  <c r="T626" i="1"/>
  <c r="T1582" i="1"/>
  <c r="T1923" i="1"/>
  <c r="T2020" i="1"/>
  <c r="T1434" i="1"/>
  <c r="T114" i="1"/>
  <c r="T1067" i="1"/>
  <c r="T280" i="1"/>
  <c r="T1807" i="1"/>
  <c r="T1924" i="1"/>
  <c r="T1024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8" i="1"/>
  <c r="T1667" i="1"/>
  <c r="T1907" i="1"/>
  <c r="T1207" i="1"/>
  <c r="T995" i="1"/>
  <c r="T923" i="1"/>
  <c r="T334" i="1"/>
  <c r="T1020" i="1"/>
  <c r="T865" i="1"/>
  <c r="T1235" i="1"/>
  <c r="T1940" i="1"/>
  <c r="T1236" i="1"/>
  <c r="T1351" i="1"/>
  <c r="T2154" i="1"/>
  <c r="T1763" i="1"/>
  <c r="T949" i="1"/>
  <c r="T2228" i="1"/>
  <c r="T2643" i="1"/>
  <c r="T4051" i="1"/>
  <c r="T2907" i="1"/>
  <c r="T3179" i="1"/>
  <c r="T2656" i="1"/>
  <c r="T4052" i="1"/>
  <c r="T2243" i="1"/>
  <c r="T3552" i="1"/>
  <c r="T2665" i="1"/>
  <c r="T3368" i="1"/>
  <c r="T2258" i="1"/>
  <c r="T3691" i="1"/>
  <c r="T3143" i="1"/>
  <c r="T2253" i="1"/>
  <c r="T2457" i="1"/>
  <c r="T4053" i="1"/>
  <c r="T2933" i="1"/>
  <c r="T4054" i="1"/>
  <c r="T2283" i="1"/>
  <c r="T1625" i="1"/>
  <c r="T874" i="1"/>
  <c r="T730" i="1"/>
  <c r="T866" i="1"/>
  <c r="T712" i="1"/>
  <c r="T2069" i="1"/>
  <c r="T1766" i="1"/>
  <c r="T2027" i="1"/>
  <c r="T2083" i="1"/>
  <c r="T960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5" i="1"/>
  <c r="T680" i="1"/>
  <c r="T1805" i="1"/>
  <c r="T1881" i="1"/>
  <c r="T317" i="1"/>
  <c r="T668" i="1"/>
  <c r="T1406" i="1"/>
  <c r="T1478" i="1"/>
  <c r="T1415" i="1"/>
  <c r="T1222" i="1"/>
  <c r="T2009" i="1"/>
  <c r="T1662" i="1"/>
  <c r="T1091" i="1"/>
  <c r="T1668" i="1"/>
  <c r="T368" i="1"/>
  <c r="T622" i="1"/>
  <c r="T1772" i="1"/>
  <c r="T672" i="1"/>
  <c r="T1843" i="1"/>
  <c r="T1821" i="1"/>
  <c r="T643" i="1"/>
  <c r="T424" i="1"/>
  <c r="T1336" i="1"/>
  <c r="T1873" i="1"/>
  <c r="T2042" i="1"/>
  <c r="T937" i="1"/>
  <c r="T1257" i="1"/>
  <c r="T1635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5" i="1"/>
  <c r="T3703" i="1"/>
  <c r="T3591" i="1"/>
  <c r="T2262" i="1"/>
  <c r="T2521" i="1"/>
  <c r="T2358" i="1"/>
  <c r="T2894" i="1"/>
  <c r="T2349" i="1"/>
  <c r="T4056" i="1"/>
  <c r="T2392" i="1"/>
  <c r="T2801" i="1"/>
  <c r="T3678" i="1"/>
  <c r="T2834" i="1"/>
  <c r="T4057" i="1"/>
  <c r="T3045" i="1"/>
  <c r="T4058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59" i="1"/>
  <c r="T2416" i="1"/>
  <c r="T2626" i="1"/>
  <c r="T3282" i="1"/>
  <c r="T2494" i="1"/>
  <c r="T2542" i="1"/>
  <c r="T2518" i="1"/>
  <c r="T2545" i="1"/>
  <c r="T4060" i="1"/>
  <c r="T3063" i="1"/>
  <c r="T4061" i="1"/>
  <c r="T4062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3" i="1"/>
  <c r="T4064" i="1"/>
  <c r="T3402" i="1"/>
  <c r="T2239" i="1"/>
  <c r="T3193" i="1"/>
  <c r="T3095" i="1"/>
  <c r="T3673" i="1"/>
  <c r="T2201" i="1"/>
  <c r="T3111" i="1"/>
  <c r="T2908" i="1"/>
  <c r="T2909" i="1"/>
  <c r="T2749" i="1"/>
  <c r="T4065" i="1"/>
  <c r="T2527" i="1"/>
  <c r="T4066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5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53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9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6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09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0" i="1"/>
  <c r="S1023" i="1"/>
  <c r="S1947" i="1"/>
  <c r="S970" i="1"/>
  <c r="S636" i="1"/>
  <c r="S1305" i="1"/>
  <c r="S2111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3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2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3" i="1"/>
  <c r="S1493" i="1"/>
  <c r="S1543" i="1"/>
  <c r="S1482" i="1"/>
  <c r="S2114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5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6" i="1"/>
  <c r="S2117" i="1"/>
  <c r="S862" i="1"/>
  <c r="S416" i="1"/>
  <c r="S635" i="1"/>
  <c r="S1500" i="1"/>
  <c r="S2118" i="1"/>
  <c r="S909" i="1"/>
  <c r="S1632" i="1"/>
  <c r="S220" i="1"/>
  <c r="S2119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4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600" i="1"/>
  <c r="S840" i="1"/>
  <c r="S931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5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0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1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2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0" i="1"/>
  <c r="S1934" i="1"/>
  <c r="S1613" i="1"/>
  <c r="S169" i="1"/>
  <c r="S407" i="1"/>
  <c r="S1825" i="1"/>
  <c r="S2122" i="1"/>
  <c r="S1999" i="1"/>
  <c r="S740" i="1"/>
  <c r="S1621" i="1"/>
  <c r="S1599" i="1"/>
  <c r="S1495" i="1"/>
  <c r="S2123" i="1"/>
  <c r="S349" i="1"/>
  <c r="S1856" i="1"/>
  <c r="S2124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8" i="1"/>
  <c r="S922" i="1"/>
  <c r="S1853" i="1"/>
  <c r="S3915" i="1"/>
  <c r="S2488" i="1"/>
  <c r="S1229" i="1"/>
  <c r="S1686" i="1"/>
  <c r="S3369" i="1"/>
  <c r="S2388" i="1"/>
  <c r="S2292" i="1"/>
  <c r="S2125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4067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4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29" i="1"/>
  <c r="S2270" i="1"/>
  <c r="S3930" i="1"/>
  <c r="S3057" i="1"/>
  <c r="S2257" i="1"/>
  <c r="S3931" i="1"/>
  <c r="S3052" i="1"/>
  <c r="S2799" i="1"/>
  <c r="S575" i="1"/>
  <c r="S2126" i="1"/>
  <c r="S966" i="1"/>
  <c r="S2079" i="1"/>
  <c r="S1488" i="1"/>
  <c r="S1922" i="1"/>
  <c r="S1980" i="1"/>
  <c r="S2061" i="1"/>
  <c r="S359" i="1"/>
  <c r="S1835" i="1"/>
  <c r="S1665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7" i="1"/>
  <c r="S546" i="1"/>
  <c r="S823" i="1"/>
  <c r="S1339" i="1"/>
  <c r="S2032" i="1"/>
  <c r="S1838" i="1"/>
  <c r="S2076" i="1"/>
  <c r="S932" i="1"/>
  <c r="S1798" i="1"/>
  <c r="S1768" i="1"/>
  <c r="S426" i="1"/>
  <c r="S1883" i="1"/>
  <c r="S2128" i="1"/>
  <c r="S1248" i="1"/>
  <c r="S615" i="1"/>
  <c r="S590" i="1"/>
  <c r="S3932" i="1"/>
  <c r="S2758" i="1"/>
  <c r="S3358" i="1"/>
  <c r="S2296" i="1"/>
  <c r="S3679" i="1"/>
  <c r="S3320" i="1"/>
  <c r="S3562" i="1"/>
  <c r="S2871" i="1"/>
  <c r="S3933" i="1"/>
  <c r="S2704" i="1"/>
  <c r="S2214" i="1"/>
  <c r="S3168" i="1"/>
  <c r="S3334" i="1"/>
  <c r="S3627" i="1"/>
  <c r="S3311" i="1"/>
  <c r="S3934" i="1"/>
  <c r="S3935" i="1"/>
  <c r="S3936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7" i="1"/>
  <c r="S2892" i="1"/>
  <c r="S2501" i="1"/>
  <c r="S2957" i="1"/>
  <c r="S3563" i="1"/>
  <c r="S2299" i="1"/>
  <c r="S3349" i="1"/>
  <c r="S3186" i="1"/>
  <c r="S2559" i="1"/>
  <c r="S2787" i="1"/>
  <c r="S3484" i="1"/>
  <c r="S3938" i="1"/>
  <c r="S3939" i="1"/>
  <c r="S2766" i="1"/>
  <c r="S3940" i="1"/>
  <c r="S3941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6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29" i="1"/>
  <c r="S1820" i="1"/>
  <c r="S2130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1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2" i="1"/>
  <c r="S2822" i="1"/>
  <c r="S2674" i="1"/>
  <c r="S3090" i="1"/>
  <c r="S2398" i="1"/>
  <c r="S3611" i="1"/>
  <c r="S3270" i="1"/>
  <c r="S3061" i="1"/>
  <c r="S3943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2" i="1"/>
  <c r="S299" i="1"/>
  <c r="S1418" i="1"/>
  <c r="S2133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4" i="1"/>
  <c r="S1827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7" i="1"/>
  <c r="S1570" i="1"/>
  <c r="S327" i="1"/>
  <c r="S1344" i="1"/>
  <c r="S1278" i="1"/>
  <c r="S476" i="1"/>
  <c r="S743" i="1"/>
  <c r="S453" i="1"/>
  <c r="S1989" i="1"/>
  <c r="S1486" i="1"/>
  <c r="S109" i="1"/>
  <c r="S1884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4" i="1"/>
  <c r="S3945" i="1"/>
  <c r="S2971" i="1"/>
  <c r="S3515" i="1"/>
  <c r="S3946" i="1"/>
  <c r="S3546" i="1"/>
  <c r="S3106" i="1"/>
  <c r="S3364" i="1"/>
  <c r="S3947" i="1"/>
  <c r="S3948" i="1"/>
  <c r="S3298" i="1"/>
  <c r="S3949" i="1"/>
  <c r="S3950" i="1"/>
  <c r="S3539" i="1"/>
  <c r="S3271" i="1"/>
  <c r="S3951" i="1"/>
  <c r="S3952" i="1"/>
  <c r="S3953" i="1"/>
  <c r="S2603" i="1"/>
  <c r="S3574" i="1"/>
  <c r="S3954" i="1"/>
  <c r="S2414" i="1"/>
  <c r="S3955" i="1"/>
  <c r="S3956" i="1"/>
  <c r="S3957" i="1"/>
  <c r="S2694" i="1"/>
  <c r="S3129" i="1"/>
  <c r="S3412" i="1"/>
  <c r="S3958" i="1"/>
  <c r="S3384" i="1"/>
  <c r="S3959" i="1"/>
  <c r="S2947" i="1"/>
  <c r="S3668" i="1"/>
  <c r="S3568" i="1"/>
  <c r="S3960" i="1"/>
  <c r="S2680" i="1"/>
  <c r="S3961" i="1"/>
  <c r="S3962" i="1"/>
  <c r="S3963" i="1"/>
  <c r="S3367" i="1"/>
  <c r="S3079" i="1"/>
  <c r="S3011" i="1"/>
  <c r="S2891" i="1"/>
  <c r="S3238" i="1"/>
  <c r="S3148" i="1"/>
  <c r="S3964" i="1"/>
  <c r="S3274" i="1"/>
  <c r="S3142" i="1"/>
  <c r="S3458" i="1"/>
  <c r="S3965" i="1"/>
  <c r="S3491" i="1"/>
  <c r="S3966" i="1"/>
  <c r="S3565" i="1"/>
  <c r="S3551" i="1"/>
  <c r="S3967" i="1"/>
  <c r="S3444" i="1"/>
  <c r="S3968" i="1"/>
  <c r="S3969" i="1"/>
  <c r="S3970" i="1"/>
  <c r="S3971" i="1"/>
  <c r="S3261" i="1"/>
  <c r="S3339" i="1"/>
  <c r="S2560" i="1"/>
  <c r="S3972" i="1"/>
  <c r="S2475" i="1"/>
  <c r="S2310" i="1"/>
  <c r="S2451" i="1"/>
  <c r="S3445" i="1"/>
  <c r="S3076" i="1"/>
  <c r="S3973" i="1"/>
  <c r="S3290" i="1"/>
  <c r="S3974" i="1"/>
  <c r="S3224" i="1"/>
  <c r="S2963" i="1"/>
  <c r="S3303" i="1"/>
  <c r="S3600" i="1"/>
  <c r="S3975" i="1"/>
  <c r="S3612" i="1"/>
  <c r="S3976" i="1"/>
  <c r="S2601" i="1"/>
  <c r="S3623" i="1"/>
  <c r="S3446" i="1"/>
  <c r="S3637" i="1"/>
  <c r="S3146" i="1"/>
  <c r="S3596" i="1"/>
  <c r="S3977" i="1"/>
  <c r="S3689" i="1"/>
  <c r="S3684" i="1"/>
  <c r="S3116" i="1"/>
  <c r="S3269" i="1"/>
  <c r="S3690" i="1"/>
  <c r="S3631" i="1"/>
  <c r="S3978" i="1"/>
  <c r="S3486" i="1"/>
  <c r="S3326" i="1"/>
  <c r="S3581" i="1"/>
  <c r="S3979" i="1"/>
  <c r="S3379" i="1"/>
  <c r="S3980" i="1"/>
  <c r="S3447" i="1"/>
  <c r="S1299" i="1"/>
  <c r="S727" i="1"/>
  <c r="S248" i="1"/>
  <c r="S1258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5" i="1"/>
  <c r="S898" i="1"/>
  <c r="S1349" i="1"/>
  <c r="S1036" i="1"/>
  <c r="S1656" i="1"/>
  <c r="S673" i="1"/>
  <c r="S570" i="1"/>
  <c r="S2136" i="1"/>
  <c r="S2096" i="1"/>
  <c r="S1518" i="1"/>
  <c r="S1490" i="1"/>
  <c r="S337" i="1"/>
  <c r="S687" i="1"/>
  <c r="S592" i="1"/>
  <c r="S2137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8" i="1"/>
  <c r="S1074" i="1"/>
  <c r="S1451" i="1"/>
  <c r="S247" i="1"/>
  <c r="S1051" i="1"/>
  <c r="S3006" i="1"/>
  <c r="S3535" i="1"/>
  <c r="S3981" i="1"/>
  <c r="S3982" i="1"/>
  <c r="S3983" i="1"/>
  <c r="S3292" i="1"/>
  <c r="S3984" i="1"/>
  <c r="S3985" i="1"/>
  <c r="S3171" i="1"/>
  <c r="S3479" i="1"/>
  <c r="S3986" i="1"/>
  <c r="S3987" i="1"/>
  <c r="S3988" i="1"/>
  <c r="S3082" i="1"/>
  <c r="S2537" i="1"/>
  <c r="S3989" i="1"/>
  <c r="S2719" i="1"/>
  <c r="S3990" i="1"/>
  <c r="S3569" i="1"/>
  <c r="S3991" i="1"/>
  <c r="S1214" i="1"/>
  <c r="S2139" i="1"/>
  <c r="S401" i="1"/>
  <c r="S1828" i="1"/>
  <c r="S2035" i="1"/>
  <c r="S1063" i="1"/>
  <c r="S1767" i="1"/>
  <c r="S1347" i="1"/>
  <c r="S1557" i="1"/>
  <c r="S2140" i="1"/>
  <c r="S2019" i="1"/>
  <c r="S718" i="1"/>
  <c r="S1153" i="1"/>
  <c r="S1496" i="1"/>
  <c r="S1604" i="1"/>
  <c r="S963" i="1"/>
  <c r="S1188" i="1"/>
  <c r="S1057" i="1"/>
  <c r="S2048" i="1"/>
  <c r="S1636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2" i="1"/>
  <c r="S3254" i="1"/>
  <c r="S3993" i="1"/>
  <c r="S3994" i="1"/>
  <c r="S3187" i="1"/>
  <c r="S3995" i="1"/>
  <c r="S3408" i="1"/>
  <c r="S3321" i="1"/>
  <c r="S3039" i="1"/>
  <c r="S3220" i="1"/>
  <c r="S3413" i="1"/>
  <c r="S3996" i="1"/>
  <c r="S3997" i="1"/>
  <c r="S3998" i="1"/>
  <c r="S3999" i="1"/>
  <c r="S4000" i="1"/>
  <c r="S4001" i="1"/>
  <c r="S4002" i="1"/>
  <c r="S3482" i="1"/>
  <c r="S3293" i="1"/>
  <c r="S2691" i="1"/>
  <c r="S3698" i="1"/>
  <c r="S3322" i="1"/>
  <c r="S4003" i="1"/>
  <c r="S3467" i="1"/>
  <c r="S3468" i="1"/>
  <c r="S3021" i="1"/>
  <c r="S2917" i="1"/>
  <c r="S3649" i="1"/>
  <c r="S4004" i="1"/>
  <c r="S3087" i="1"/>
  <c r="S3469" i="1"/>
  <c r="S4005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5" i="1"/>
  <c r="S19" i="1"/>
  <c r="S34" i="1"/>
  <c r="S1096" i="1"/>
  <c r="S53" i="1"/>
  <c r="S1168" i="1"/>
  <c r="S684" i="1"/>
  <c r="S394" i="1"/>
  <c r="S1002" i="1"/>
  <c r="S554" i="1"/>
  <c r="S104" i="1"/>
  <c r="S1421" i="1"/>
  <c r="S2141" i="1"/>
  <c r="S282" i="1"/>
  <c r="S364" i="1"/>
  <c r="S1815" i="1"/>
  <c r="S369" i="1"/>
  <c r="S1450" i="1"/>
  <c r="S3188" i="1"/>
  <c r="S4006" i="1"/>
  <c r="S2373" i="1"/>
  <c r="S3054" i="1"/>
  <c r="S2699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7" i="1"/>
  <c r="S4008" i="1"/>
  <c r="S3481" i="1"/>
  <c r="S3685" i="1"/>
  <c r="S2688" i="1"/>
  <c r="S3557" i="1"/>
  <c r="S3264" i="1"/>
  <c r="S3239" i="1"/>
  <c r="S3681" i="1"/>
  <c r="S3329" i="1"/>
  <c r="S2828" i="1"/>
  <c r="S2438" i="1"/>
  <c r="S3385" i="1"/>
  <c r="S4009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0" i="1"/>
  <c r="S2845" i="1"/>
  <c r="S2486" i="1"/>
  <c r="S2435" i="1"/>
  <c r="S2422" i="1"/>
  <c r="S3169" i="1"/>
  <c r="S3163" i="1"/>
  <c r="S4011" i="1"/>
  <c r="S4012" i="1"/>
  <c r="S2664" i="1"/>
  <c r="S2534" i="1"/>
  <c r="S4013" i="1"/>
  <c r="S2259" i="1"/>
  <c r="S2701" i="1"/>
  <c r="S3280" i="1"/>
  <c r="S2658" i="1"/>
  <c r="S2697" i="1"/>
  <c r="S4014" i="1"/>
  <c r="S3259" i="1"/>
  <c r="S3247" i="1"/>
  <c r="S3423" i="1"/>
  <c r="S3159" i="1"/>
  <c r="S4015" i="1"/>
  <c r="S3062" i="1"/>
  <c r="S3219" i="1"/>
  <c r="S2606" i="1"/>
  <c r="S3414" i="1"/>
  <c r="S2703" i="1"/>
  <c r="S4016" i="1"/>
  <c r="S4017" i="1"/>
  <c r="S3457" i="1"/>
  <c r="S2607" i="1"/>
  <c r="S2972" i="1"/>
  <c r="S2762" i="1"/>
  <c r="S3380" i="1"/>
  <c r="S2448" i="1"/>
  <c r="S3047" i="1"/>
  <c r="S4018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9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4" i="1"/>
  <c r="S1419" i="1"/>
  <c r="S1511" i="1"/>
  <c r="S567" i="1"/>
  <c r="S2142" i="1"/>
  <c r="S2143" i="1"/>
  <c r="S769" i="1"/>
  <c r="S934" i="1"/>
  <c r="S1646" i="1"/>
  <c r="S1309" i="1"/>
  <c r="S841" i="1"/>
  <c r="S2024" i="1"/>
  <c r="S1394" i="1"/>
  <c r="S2144" i="1"/>
  <c r="S1155" i="1"/>
  <c r="S998" i="1"/>
  <c r="S1275" i="1"/>
  <c r="S348" i="1"/>
  <c r="S284" i="1"/>
  <c r="S1307" i="1"/>
  <c r="S2145" i="1"/>
  <c r="S842" i="1"/>
  <c r="S1117" i="1"/>
  <c r="S1583" i="1"/>
  <c r="S3189" i="1"/>
  <c r="S4019" i="1"/>
  <c r="S4020" i="1"/>
  <c r="S2835" i="1"/>
  <c r="S2387" i="1"/>
  <c r="S4021" i="1"/>
  <c r="S4022" i="1"/>
  <c r="S3448" i="1"/>
  <c r="S3190" i="1"/>
  <c r="S2915" i="1"/>
  <c r="S4023" i="1"/>
  <c r="S3072" i="1"/>
  <c r="S4024" i="1"/>
  <c r="S2304" i="1"/>
  <c r="S2267" i="1"/>
  <c r="S2872" i="1"/>
  <c r="S2526" i="1"/>
  <c r="S4025" i="1"/>
  <c r="S3083" i="1"/>
  <c r="S2794" i="1"/>
  <c r="S2384" i="1"/>
  <c r="S3340" i="1"/>
  <c r="S3575" i="1"/>
  <c r="S3103" i="1"/>
  <c r="S4026" i="1"/>
  <c r="S3206" i="1"/>
  <c r="S2516" i="1"/>
  <c r="S2302" i="1"/>
  <c r="S3208" i="1"/>
  <c r="S2596" i="1"/>
  <c r="S2879" i="1"/>
  <c r="S4027" i="1"/>
  <c r="S2337" i="1"/>
  <c r="S2837" i="1"/>
  <c r="S3583" i="1"/>
  <c r="S4028" i="1"/>
  <c r="S2683" i="1"/>
  <c r="S3051" i="1"/>
  <c r="S3410" i="1"/>
  <c r="S2468" i="1"/>
  <c r="S4029" i="1"/>
  <c r="S2372" i="1"/>
  <c r="S2533" i="1"/>
  <c r="S3351" i="1"/>
  <c r="S2379" i="1"/>
  <c r="S2862" i="1"/>
  <c r="S3470" i="1"/>
  <c r="S4030" i="1"/>
  <c r="S2338" i="1"/>
  <c r="S3173" i="1"/>
  <c r="S2986" i="1"/>
  <c r="S2734" i="1"/>
  <c r="S3323" i="1"/>
  <c r="S4031" i="1"/>
  <c r="S2881" i="1"/>
  <c r="S2507" i="1"/>
  <c r="S2883" i="1"/>
  <c r="S2898" i="1"/>
  <c r="S4032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6" i="1"/>
  <c r="S2147" i="1"/>
  <c r="S1653" i="1"/>
  <c r="S1735" i="1"/>
  <c r="S755" i="1"/>
  <c r="S629" i="1"/>
  <c r="S2148" i="1"/>
  <c r="S1777" i="1"/>
  <c r="S1935" i="1"/>
  <c r="S1426" i="1"/>
  <c r="S1484" i="1"/>
  <c r="S1694" i="1"/>
  <c r="S1290" i="1"/>
  <c r="S1939" i="1"/>
  <c r="S674" i="1"/>
  <c r="S596" i="1"/>
  <c r="S1864" i="1"/>
  <c r="S1682" i="1"/>
  <c r="S1348" i="1"/>
  <c r="S3677" i="1"/>
  <c r="S2512" i="1"/>
  <c r="S4033" i="1"/>
  <c r="S3191" i="1"/>
  <c r="S4034" i="1"/>
  <c r="S3516" i="1"/>
  <c r="S2893" i="1"/>
  <c r="S3672" i="1"/>
  <c r="S3012" i="1"/>
  <c r="S4035" i="1"/>
  <c r="S3044" i="1"/>
  <c r="S2760" i="1"/>
  <c r="S3476" i="1"/>
  <c r="S4036" i="1"/>
  <c r="S2240" i="1"/>
  <c r="S2563" i="1"/>
  <c r="S3075" i="1"/>
  <c r="S4037" i="1"/>
  <c r="S4038" i="1"/>
  <c r="S4039" i="1"/>
  <c r="S1206" i="1"/>
  <c r="S807" i="1"/>
  <c r="S1363" i="1"/>
  <c r="S1970" i="1"/>
  <c r="S1237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49" i="1"/>
  <c r="S312" i="1"/>
  <c r="S2150" i="1"/>
  <c r="S1648" i="1"/>
  <c r="S1538" i="1"/>
  <c r="S2039" i="1"/>
  <c r="S77" i="1"/>
  <c r="S1501" i="1"/>
  <c r="S332" i="1"/>
  <c r="S1610" i="1"/>
  <c r="S1663" i="1"/>
  <c r="S887" i="1"/>
  <c r="S2151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1" i="1"/>
  <c r="S1942" i="1"/>
  <c r="S1669" i="1"/>
  <c r="S191" i="1"/>
  <c r="S134" i="1"/>
  <c r="S502" i="1"/>
  <c r="S619" i="1"/>
  <c r="S354" i="1"/>
  <c r="S1201" i="1"/>
  <c r="S1377" i="1"/>
  <c r="S2152" i="1"/>
  <c r="S695" i="1"/>
  <c r="S472" i="1"/>
  <c r="S1080" i="1"/>
  <c r="S1245" i="1"/>
  <c r="S708" i="1"/>
  <c r="S227" i="1"/>
  <c r="S2000" i="1"/>
  <c r="S1249" i="1"/>
  <c r="S1329" i="1"/>
  <c r="S1162" i="1"/>
  <c r="S675" i="1"/>
  <c r="S1185" i="1"/>
  <c r="S1221" i="1"/>
  <c r="S604" i="1"/>
  <c r="S276" i="1"/>
  <c r="S454" i="1"/>
  <c r="S362" i="1"/>
  <c r="S1383" i="1"/>
  <c r="S1429" i="1"/>
  <c r="S2465" i="1"/>
  <c r="S3480" i="1"/>
  <c r="S3359" i="1"/>
  <c r="S4040" i="1"/>
  <c r="S3671" i="1"/>
  <c r="S4041" i="1"/>
  <c r="S4042" i="1"/>
  <c r="S3625" i="1"/>
  <c r="S2967" i="1"/>
  <c r="S3475" i="1"/>
  <c r="S4043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4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5" i="1"/>
  <c r="S2973" i="1"/>
  <c r="S2248" i="1"/>
  <c r="S3517" i="1"/>
  <c r="S3388" i="1"/>
  <c r="S3566" i="1"/>
  <c r="S3650" i="1"/>
  <c r="S3281" i="1"/>
  <c r="S2246" i="1"/>
  <c r="S2220" i="1"/>
  <c r="S3683" i="1"/>
  <c r="S4046" i="1"/>
  <c r="S2902" i="1"/>
  <c r="S4047" i="1"/>
  <c r="S1256" i="1"/>
  <c r="S3241" i="1"/>
  <c r="S2923" i="1"/>
  <c r="S2580" i="1"/>
  <c r="S3590" i="1"/>
  <c r="S1291" i="1"/>
  <c r="S2476" i="1"/>
  <c r="S2506" i="1"/>
  <c r="S681" i="1"/>
  <c r="S2943" i="1"/>
  <c r="S4048" i="1"/>
  <c r="S2840" i="1"/>
  <c r="S3200" i="1"/>
  <c r="S2260" i="1"/>
  <c r="S3097" i="1"/>
  <c r="S4049" i="1"/>
  <c r="S2210" i="1"/>
  <c r="S4050" i="1"/>
  <c r="S2698" i="1"/>
  <c r="S921" i="1"/>
  <c r="S626" i="1"/>
  <c r="S1582" i="1"/>
  <c r="S1923" i="1"/>
  <c r="S2020" i="1"/>
  <c r="S1434" i="1"/>
  <c r="S114" i="1"/>
  <c r="S1067" i="1"/>
  <c r="S280" i="1"/>
  <c r="S1807" i="1"/>
  <c r="S1924" i="1"/>
  <c r="S1024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8" i="1"/>
  <c r="S1667" i="1"/>
  <c r="S1907" i="1"/>
  <c r="S1207" i="1"/>
  <c r="S995" i="1"/>
  <c r="S923" i="1"/>
  <c r="S334" i="1"/>
  <c r="S1020" i="1"/>
  <c r="S865" i="1"/>
  <c r="S1235" i="1"/>
  <c r="S1940" i="1"/>
  <c r="S1236" i="1"/>
  <c r="S1351" i="1"/>
  <c r="S2154" i="1"/>
  <c r="S1763" i="1"/>
  <c r="S949" i="1"/>
  <c r="S2228" i="1"/>
  <c r="S2643" i="1"/>
  <c r="S4051" i="1"/>
  <c r="S2907" i="1"/>
  <c r="S3179" i="1"/>
  <c r="S2656" i="1"/>
  <c r="S4052" i="1"/>
  <c r="S2243" i="1"/>
  <c r="S3552" i="1"/>
  <c r="S2665" i="1"/>
  <c r="S3368" i="1"/>
  <c r="S2258" i="1"/>
  <c r="S3691" i="1"/>
  <c r="S3143" i="1"/>
  <c r="S2253" i="1"/>
  <c r="S2457" i="1"/>
  <c r="S4053" i="1"/>
  <c r="S2933" i="1"/>
  <c r="S4054" i="1"/>
  <c r="S2283" i="1"/>
  <c r="S1625" i="1"/>
  <c r="S874" i="1"/>
  <c r="S730" i="1"/>
  <c r="S866" i="1"/>
  <c r="S712" i="1"/>
  <c r="S2069" i="1"/>
  <c r="S1766" i="1"/>
  <c r="S2027" i="1"/>
  <c r="S2083" i="1"/>
  <c r="S960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5" i="1"/>
  <c r="S680" i="1"/>
  <c r="S1805" i="1"/>
  <c r="S1881" i="1"/>
  <c r="S317" i="1"/>
  <c r="S668" i="1"/>
  <c r="S1406" i="1"/>
  <c r="S1478" i="1"/>
  <c r="S1415" i="1"/>
  <c r="S1222" i="1"/>
  <c r="S2009" i="1"/>
  <c r="S1662" i="1"/>
  <c r="S1091" i="1"/>
  <c r="S1668" i="1"/>
  <c r="S368" i="1"/>
  <c r="S622" i="1"/>
  <c r="S1772" i="1"/>
  <c r="S672" i="1"/>
  <c r="S1843" i="1"/>
  <c r="S1821" i="1"/>
  <c r="S643" i="1"/>
  <c r="S424" i="1"/>
  <c r="S1336" i="1"/>
  <c r="S1873" i="1"/>
  <c r="S2042" i="1"/>
  <c r="S937" i="1"/>
  <c r="S1257" i="1"/>
  <c r="S1635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5" i="1"/>
  <c r="S3703" i="1"/>
  <c r="S3591" i="1"/>
  <c r="S2262" i="1"/>
  <c r="S2521" i="1"/>
  <c r="S2358" i="1"/>
  <c r="S2894" i="1"/>
  <c r="S2349" i="1"/>
  <c r="S4056" i="1"/>
  <c r="S2392" i="1"/>
  <c r="S2801" i="1"/>
  <c r="S3678" i="1"/>
  <c r="S2834" i="1"/>
  <c r="S4057" i="1"/>
  <c r="S3045" i="1"/>
  <c r="S4058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59" i="1"/>
  <c r="S2416" i="1"/>
  <c r="S2626" i="1"/>
  <c r="S3282" i="1"/>
  <c r="S2494" i="1"/>
  <c r="S2542" i="1"/>
  <c r="S2518" i="1"/>
  <c r="S2545" i="1"/>
  <c r="S4060" i="1"/>
  <c r="S3063" i="1"/>
  <c r="S4061" i="1"/>
  <c r="S4062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3" i="1"/>
  <c r="S4064" i="1"/>
  <c r="S3402" i="1"/>
  <c r="S2239" i="1"/>
  <c r="S3193" i="1"/>
  <c r="S3095" i="1"/>
  <c r="S3673" i="1"/>
  <c r="S2201" i="1"/>
  <c r="S3111" i="1"/>
  <c r="S2908" i="1"/>
  <c r="S2909" i="1"/>
  <c r="S2749" i="1"/>
  <c r="S4065" i="1"/>
  <c r="S2527" i="1"/>
  <c r="S4066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R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403" i="1"/>
  <c r="R2615" i="1"/>
  <c r="R2832" i="1"/>
  <c r="R3028" i="1"/>
  <c r="R3074" i="1"/>
  <c r="R2723" i="1"/>
  <c r="R2625" i="1"/>
  <c r="R2959" i="1"/>
  <c r="R2108" i="1"/>
  <c r="R2686" i="1"/>
  <c r="R3375" i="1"/>
  <c r="R2424" i="1"/>
  <c r="R2771" i="1"/>
  <c r="R3297" i="1"/>
  <c r="R3532" i="1"/>
  <c r="R3202" i="1"/>
  <c r="R2469" i="1"/>
  <c r="R3555" i="1"/>
  <c r="R3658" i="1"/>
  <c r="R3260" i="1"/>
  <c r="R2995" i="1"/>
  <c r="R3666" i="1"/>
  <c r="R2847" i="1"/>
  <c r="R3406" i="1"/>
  <c r="R3687" i="1"/>
  <c r="R3647" i="1"/>
  <c r="R2582" i="1"/>
  <c r="R3308" i="1"/>
  <c r="R2236" i="1"/>
  <c r="R3648" i="1"/>
  <c r="R2906" i="1"/>
  <c r="R2478" i="1"/>
  <c r="R2949" i="1"/>
  <c r="R3688" i="1"/>
  <c r="R2805" i="1"/>
  <c r="R2318" i="1"/>
  <c r="R2520" i="1"/>
  <c r="R2375" i="1"/>
  <c r="R2503" i="1"/>
  <c r="R2354" i="1"/>
  <c r="R2934" i="1"/>
  <c r="R2833" i="1"/>
  <c r="R2574" i="1"/>
  <c r="R3542" i="1"/>
  <c r="R3348" i="1"/>
  <c r="R2855" i="1"/>
  <c r="R3693" i="1"/>
  <c r="R3493" i="1"/>
  <c r="R2303" i="1"/>
  <c r="R2700" i="1"/>
  <c r="R3161" i="1"/>
  <c r="R2440" i="1"/>
  <c r="R2245" i="1"/>
  <c r="R2401" i="1"/>
  <c r="R2264" i="1"/>
  <c r="R2571" i="1"/>
  <c r="R2593" i="1"/>
  <c r="R2452" i="1"/>
  <c r="R2290" i="1"/>
  <c r="R3628" i="1"/>
  <c r="R3571" i="1"/>
  <c r="R3655" i="1"/>
  <c r="R3424" i="1"/>
  <c r="R2252" i="1"/>
  <c r="R2651" i="1"/>
  <c r="R3059" i="1"/>
  <c r="R2551" i="1"/>
  <c r="R3257" i="1"/>
  <c r="R2633" i="1"/>
  <c r="R3213" i="1"/>
  <c r="R3353" i="1"/>
  <c r="R2984" i="1"/>
  <c r="R2316" i="1"/>
  <c r="R3376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5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53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9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6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09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2829" i="1"/>
  <c r="R3024" i="1"/>
  <c r="R2620" i="1"/>
  <c r="R2726" i="1"/>
  <c r="R2856" i="1"/>
  <c r="R3686" i="1"/>
  <c r="R2729" i="1"/>
  <c r="R3504" i="1"/>
  <c r="R2327" i="1"/>
  <c r="R3505" i="1"/>
  <c r="R2857" i="1"/>
  <c r="R3680" i="1"/>
  <c r="R2777" i="1"/>
  <c r="R3621" i="1"/>
  <c r="R2946" i="1"/>
  <c r="R3036" i="1"/>
  <c r="R3244" i="1"/>
  <c r="R2229" i="1"/>
  <c r="R3597" i="1"/>
  <c r="R3228" i="1"/>
  <c r="R3541" i="1"/>
  <c r="R3273" i="1"/>
  <c r="R2756" i="1"/>
  <c r="R3547" i="1"/>
  <c r="R3394" i="1"/>
  <c r="R3034" i="1"/>
  <c r="R3521" i="1"/>
  <c r="R2430" i="1"/>
  <c r="R3250" i="1"/>
  <c r="R2491" i="1"/>
  <c r="R3177" i="1"/>
  <c r="R2652" i="1"/>
  <c r="R2552" i="1"/>
  <c r="R2979" i="1"/>
  <c r="R3592" i="1"/>
  <c r="R3040" i="1"/>
  <c r="R2377" i="1"/>
  <c r="R2530" i="1"/>
  <c r="R2813" i="1"/>
  <c r="R3506" i="1"/>
  <c r="R2266" i="1"/>
  <c r="R3459" i="1"/>
  <c r="R2485" i="1"/>
  <c r="R3652" i="1"/>
  <c r="R3396" i="1"/>
  <c r="R3474" i="1"/>
  <c r="R3694" i="1"/>
  <c r="R3278" i="1"/>
  <c r="R2882" i="1"/>
  <c r="R2725" i="1"/>
  <c r="R2944" i="1"/>
  <c r="R3154" i="1"/>
  <c r="R3081" i="1"/>
  <c r="R3125" i="1"/>
  <c r="R3338" i="1"/>
  <c r="R3487" i="1"/>
  <c r="R2954" i="1"/>
  <c r="R3233" i="1"/>
  <c r="R3437" i="1"/>
  <c r="R2968" i="1"/>
  <c r="R3483" i="1"/>
  <c r="R2617" i="1"/>
  <c r="R2939" i="1"/>
  <c r="R2449" i="1"/>
  <c r="R3127" i="1"/>
  <c r="R2472" i="1"/>
  <c r="R1769" i="1"/>
  <c r="R1527" i="1"/>
  <c r="R1001" i="1"/>
  <c r="R825" i="1"/>
  <c r="R1251" i="1"/>
  <c r="R2110" i="1"/>
  <c r="R1023" i="1"/>
  <c r="R1947" i="1"/>
  <c r="R970" i="1"/>
  <c r="R636" i="1"/>
  <c r="R1305" i="1"/>
  <c r="R2111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526" i="1"/>
  <c r="R2989" i="1"/>
  <c r="R3266" i="1"/>
  <c r="R2852" i="1"/>
  <c r="R3325" i="1"/>
  <c r="R2346" i="1"/>
  <c r="R3008" i="1"/>
  <c r="R3203" i="1"/>
  <c r="R3607" i="1"/>
  <c r="R3641" i="1"/>
  <c r="R3366" i="1"/>
  <c r="R3525" i="1"/>
  <c r="R3670" i="1"/>
  <c r="R3608" i="1"/>
  <c r="R3180" i="1"/>
  <c r="R3234" i="1"/>
  <c r="R3463" i="1"/>
  <c r="R3343" i="1"/>
  <c r="R3362" i="1"/>
  <c r="R3262" i="1"/>
  <c r="R3341" i="1"/>
  <c r="R3696" i="1"/>
  <c r="R3438" i="1"/>
  <c r="R3643" i="1"/>
  <c r="R3112" i="1"/>
  <c r="R3586" i="1"/>
  <c r="R3644" i="1"/>
  <c r="R3181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2914" i="1"/>
  <c r="R3003" i="1"/>
  <c r="R3439" i="1"/>
  <c r="R3198" i="1"/>
  <c r="R3285" i="1"/>
  <c r="R2496" i="1"/>
  <c r="R2969" i="1"/>
  <c r="R3705" i="1"/>
  <c r="R3182" i="1"/>
  <c r="R3175" i="1"/>
  <c r="R2824" i="1"/>
  <c r="R2556" i="1"/>
  <c r="R3609" i="1"/>
  <c r="R3460" i="1"/>
  <c r="R3530" i="1"/>
  <c r="R3124" i="1"/>
  <c r="R2641" i="1"/>
  <c r="R3610" i="1"/>
  <c r="R3656" i="1"/>
  <c r="R3440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2208" i="1"/>
  <c r="R2481" i="1"/>
  <c r="R3352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3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2877" i="1"/>
  <c r="R3496" i="1"/>
  <c r="R2353" i="1"/>
  <c r="R2929" i="1"/>
  <c r="R2308" i="1"/>
  <c r="R3598" i="1"/>
  <c r="R2941" i="1"/>
  <c r="R3217" i="1"/>
  <c r="R2217" i="1"/>
  <c r="R3091" i="1"/>
  <c r="R2261" i="1"/>
  <c r="R3267" i="1"/>
  <c r="R3355" i="1"/>
  <c r="R2996" i="1"/>
  <c r="R1575" i="1"/>
  <c r="R598" i="1"/>
  <c r="R2112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3" i="1"/>
  <c r="R1493" i="1"/>
  <c r="R1543" i="1"/>
  <c r="R1482" i="1"/>
  <c r="R2114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5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6" i="1"/>
  <c r="R2117" i="1"/>
  <c r="R862" i="1"/>
  <c r="R416" i="1"/>
  <c r="R635" i="1"/>
  <c r="R1500" i="1"/>
  <c r="R2118" i="1"/>
  <c r="R909" i="1"/>
  <c r="R1632" i="1"/>
  <c r="R220" i="1"/>
  <c r="R2119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2313" i="1"/>
  <c r="R2221" i="1"/>
  <c r="R3137" i="1"/>
  <c r="R2396" i="1"/>
  <c r="R2974" i="1"/>
  <c r="R3235" i="1"/>
  <c r="R2517" i="1"/>
  <c r="R2317" i="1"/>
  <c r="R3183" i="1"/>
  <c r="R2212" i="1"/>
  <c r="R2312" i="1"/>
  <c r="R2781" i="1"/>
  <c r="R2727" i="1"/>
  <c r="R2901" i="1"/>
  <c r="R2950" i="1"/>
  <c r="R2314" i="1"/>
  <c r="R2710" i="1"/>
  <c r="R2328" i="1"/>
  <c r="R3020" i="1"/>
  <c r="R2319" i="1"/>
  <c r="R2982" i="1"/>
  <c r="R2344" i="1"/>
  <c r="R3344" i="1"/>
  <c r="R3392" i="1"/>
  <c r="R2955" i="1"/>
  <c r="R3391" i="1"/>
  <c r="R2965" i="1"/>
  <c r="R2951" i="1"/>
  <c r="R2479" i="1"/>
  <c r="R3214" i="1"/>
  <c r="R2796" i="1"/>
  <c r="R2820" i="1"/>
  <c r="R3291" i="1"/>
  <c r="R2854" i="1"/>
  <c r="R3314" i="1"/>
  <c r="R2391" i="1"/>
  <c r="R2504" i="1"/>
  <c r="R3042" i="1"/>
  <c r="R2679" i="1"/>
  <c r="R2997" i="1"/>
  <c r="R2681" i="1"/>
  <c r="R2336" i="1"/>
  <c r="R2800" i="1"/>
  <c r="R2604" i="1"/>
  <c r="R2815" i="1"/>
  <c r="R2399" i="1"/>
  <c r="R3117" i="1"/>
  <c r="R3155" i="1"/>
  <c r="R3370" i="1"/>
  <c r="R3113" i="1"/>
  <c r="R2557" i="1"/>
  <c r="R3031" i="1"/>
  <c r="R2738" i="1"/>
  <c r="R2722" i="1"/>
  <c r="R2627" i="1"/>
  <c r="R3016" i="1"/>
  <c r="R3070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4" i="1"/>
  <c r="R1266" i="1"/>
  <c r="R1683" i="1"/>
  <c r="R642" i="1"/>
  <c r="R1318" i="1"/>
  <c r="R1084" i="1"/>
  <c r="R1770" i="1"/>
  <c r="R485" i="1"/>
  <c r="R666" i="1"/>
  <c r="R3395" i="1"/>
  <c r="R3104" i="1"/>
  <c r="R2748" i="1"/>
  <c r="R3529" i="1"/>
  <c r="R3002" i="1"/>
  <c r="R3560" i="1"/>
  <c r="R3121" i="1"/>
  <c r="R3184" i="1"/>
  <c r="R3185" i="1"/>
  <c r="R2200" i="1"/>
  <c r="R2737" i="1"/>
  <c r="R2991" i="1"/>
  <c r="R2935" i="1"/>
  <c r="R2442" i="1"/>
  <c r="R3477" i="1"/>
  <c r="R2334" i="1"/>
  <c r="R3268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2932" i="1"/>
  <c r="R3531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642" i="1"/>
  <c r="R3427" i="1"/>
  <c r="R3330" i="1"/>
  <c r="R3317" i="1"/>
  <c r="R3093" i="1"/>
  <c r="R3507" i="1"/>
  <c r="R3500" i="1"/>
  <c r="R3428" i="1"/>
  <c r="R2605" i="1"/>
  <c r="R3279" i="1"/>
  <c r="R3675" i="1"/>
  <c r="R2858" i="1"/>
  <c r="R2806" i="1"/>
  <c r="R2324" i="1"/>
  <c r="R3371" i="1"/>
  <c r="R3548" i="1"/>
  <c r="R3350" i="1"/>
  <c r="R3488" i="1"/>
  <c r="R2742" i="1"/>
  <c r="R3327" i="1"/>
  <c r="R3478" i="1"/>
  <c r="R2707" i="1"/>
  <c r="R2823" i="1"/>
  <c r="R3286" i="1"/>
  <c r="R2803" i="1"/>
  <c r="R3251" i="1"/>
  <c r="R3105" i="1"/>
  <c r="R3332" i="1"/>
  <c r="R2919" i="1"/>
  <c r="R3554" i="1"/>
  <c r="R2509" i="1"/>
  <c r="R2532" i="1"/>
  <c r="R3098" i="1"/>
  <c r="R2825" i="1"/>
  <c r="R3461" i="1"/>
  <c r="R3356" i="1"/>
  <c r="R3508" i="1"/>
  <c r="R3603" i="1"/>
  <c r="R2818" i="1"/>
  <c r="R2977" i="1"/>
  <c r="R3669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2406" i="1"/>
  <c r="R3204" i="1"/>
  <c r="R3236" i="1"/>
  <c r="R2659" i="1"/>
  <c r="R2983" i="1"/>
  <c r="R2547" i="1"/>
  <c r="R2966" i="1"/>
  <c r="R2263" i="1"/>
  <c r="R3307" i="1"/>
  <c r="R2612" i="1"/>
  <c r="R1600" i="1"/>
  <c r="R840" i="1"/>
  <c r="R931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5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0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2687" i="1"/>
  <c r="R2525" i="1"/>
  <c r="R2203" i="1"/>
  <c r="R2268" i="1"/>
  <c r="R2945" i="1"/>
  <c r="R2795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1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622" i="1"/>
  <c r="R3422" i="1"/>
  <c r="R2884" i="1"/>
  <c r="R2859" i="1"/>
  <c r="R3442" i="1"/>
  <c r="R2540" i="1"/>
  <c r="R3147" i="1"/>
  <c r="R3443" i="1"/>
  <c r="R2785" i="1"/>
  <c r="R2987" i="1"/>
  <c r="R3509" i="1"/>
  <c r="R3503" i="1"/>
  <c r="R3377" i="1"/>
  <c r="R2513" i="1"/>
  <c r="R2752" i="1"/>
  <c r="R2888" i="1"/>
  <c r="R2759" i="1"/>
  <c r="R2386" i="1"/>
  <c r="R2792" i="1"/>
  <c r="R2717" i="1"/>
  <c r="R3510" i="1"/>
  <c r="R3246" i="1"/>
  <c r="R2432" i="1"/>
  <c r="R2970" i="1"/>
  <c r="R2797" i="1"/>
  <c r="R3659" i="1"/>
  <c r="R3160" i="1"/>
  <c r="R3629" i="1"/>
  <c r="R3699" i="1"/>
  <c r="R3646" i="1"/>
  <c r="R3215" i="1"/>
  <c r="R2695" i="1"/>
  <c r="R2978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038" i="1"/>
  <c r="R3419" i="1"/>
  <c r="R3025" i="1"/>
  <c r="R2393" i="1"/>
  <c r="R2753" i="1"/>
  <c r="R3253" i="1"/>
  <c r="R2739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588" i="1"/>
  <c r="R2410" i="1"/>
  <c r="R2747" i="1"/>
  <c r="R2368" i="1"/>
  <c r="R2624" i="1"/>
  <c r="R2269" i="1"/>
  <c r="R2289" i="1"/>
  <c r="R2912" i="1"/>
  <c r="R2880" i="1"/>
  <c r="R3378" i="1"/>
  <c r="R2922" i="1"/>
  <c r="R3277" i="1"/>
  <c r="R3120" i="1"/>
  <c r="R3512" i="1"/>
  <c r="R3010" i="1"/>
  <c r="R2499" i="1"/>
  <c r="R2903" i="1"/>
  <c r="R2621" i="1"/>
  <c r="R2309" i="1"/>
  <c r="R3284" i="1"/>
  <c r="R2860" i="1"/>
  <c r="R3017" i="1"/>
  <c r="R2850" i="1"/>
  <c r="R2471" i="1"/>
  <c r="R2634" i="1"/>
  <c r="R3305" i="1"/>
  <c r="R2684" i="1"/>
  <c r="R3222" i="1"/>
  <c r="R3319" i="1"/>
  <c r="R2732" i="1"/>
  <c r="R3536" i="1"/>
  <c r="R2207" i="1"/>
  <c r="R3636" i="1"/>
  <c r="R3092" i="1"/>
  <c r="R2409" i="1"/>
  <c r="R3634" i="1"/>
  <c r="R2510" i="1"/>
  <c r="R3400" i="1"/>
  <c r="R3032" i="1"/>
  <c r="R3490" i="1"/>
  <c r="R2776" i="1"/>
  <c r="R1277" i="1"/>
  <c r="R2060" i="1"/>
  <c r="R2089" i="1"/>
  <c r="R800" i="1"/>
  <c r="R1973" i="1"/>
  <c r="R1919" i="1"/>
  <c r="R488" i="1"/>
  <c r="R1882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0" i="1"/>
  <c r="R1934" i="1"/>
  <c r="R1613" i="1"/>
  <c r="R169" i="1"/>
  <c r="R407" i="1"/>
  <c r="R1825" i="1"/>
  <c r="R2122" i="1"/>
  <c r="R1999" i="1"/>
  <c r="R740" i="1"/>
  <c r="R1621" i="1"/>
  <c r="R1599" i="1"/>
  <c r="R1495" i="1"/>
  <c r="R2123" i="1"/>
  <c r="R349" i="1"/>
  <c r="R1856" i="1"/>
  <c r="R2124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8" i="1"/>
  <c r="R922" i="1"/>
  <c r="R1853" i="1"/>
  <c r="R2488" i="1"/>
  <c r="R1229" i="1"/>
  <c r="R1686" i="1"/>
  <c r="R3369" i="1"/>
  <c r="R2388" i="1"/>
  <c r="R2292" i="1"/>
  <c r="R2125" i="1"/>
  <c r="R2450" i="1"/>
  <c r="R2374" i="1"/>
  <c r="R2274" i="1"/>
  <c r="R2730" i="1"/>
  <c r="R3561" i="1"/>
  <c r="R2657" i="1"/>
  <c r="R2515" i="1"/>
  <c r="R2897" i="1"/>
  <c r="R2441" i="1"/>
  <c r="R3454" i="1"/>
  <c r="R3665" i="1"/>
  <c r="R3178" i="1"/>
  <c r="R2227" i="1"/>
  <c r="R2721" i="1"/>
  <c r="R2873" i="1"/>
  <c r="R3275" i="1"/>
  <c r="R2696" i="1"/>
  <c r="R3094" i="1"/>
  <c r="R2763" i="1"/>
  <c r="R3429" i="1"/>
  <c r="R2773" i="1"/>
  <c r="R2298" i="1"/>
  <c r="R3432" i="1"/>
  <c r="R3210" i="1"/>
  <c r="R2830" i="1"/>
  <c r="R3584" i="1"/>
  <c r="R2804" i="1"/>
  <c r="R3296" i="1"/>
  <c r="R2706" i="1"/>
  <c r="R2370" i="1"/>
  <c r="R3589" i="1"/>
  <c r="R2219" i="1"/>
  <c r="R3606" i="1"/>
  <c r="R2677" i="1"/>
  <c r="R3255" i="1"/>
  <c r="R2500" i="1"/>
  <c r="R3357" i="1"/>
  <c r="R3513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4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2270" i="1"/>
  <c r="R3057" i="1"/>
  <c r="R2257" i="1"/>
  <c r="R3052" i="1"/>
  <c r="R2799" i="1"/>
  <c r="R575" i="1"/>
  <c r="R2126" i="1"/>
  <c r="R966" i="1"/>
  <c r="R2079" i="1"/>
  <c r="R1488" i="1"/>
  <c r="R1922" i="1"/>
  <c r="R1980" i="1"/>
  <c r="R2061" i="1"/>
  <c r="R359" i="1"/>
  <c r="R1835" i="1"/>
  <c r="R1665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7" i="1"/>
  <c r="R546" i="1"/>
  <c r="R823" i="1"/>
  <c r="R1339" i="1"/>
  <c r="R2032" i="1"/>
  <c r="R1838" i="1"/>
  <c r="R2076" i="1"/>
  <c r="R932" i="1"/>
  <c r="R1798" i="1"/>
  <c r="R1768" i="1"/>
  <c r="R426" i="1"/>
  <c r="R1883" i="1"/>
  <c r="R2128" i="1"/>
  <c r="R1248" i="1"/>
  <c r="R615" i="1"/>
  <c r="R590" i="1"/>
  <c r="R2758" i="1"/>
  <c r="R3358" i="1"/>
  <c r="R2296" i="1"/>
  <c r="R3679" i="1"/>
  <c r="R3320" i="1"/>
  <c r="R3562" i="1"/>
  <c r="R2871" i="1"/>
  <c r="R2704" i="1"/>
  <c r="R2214" i="1"/>
  <c r="R3168" i="1"/>
  <c r="R3334" i="1"/>
  <c r="R3627" i="1"/>
  <c r="R3311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2892" i="1"/>
  <c r="R2501" i="1"/>
  <c r="R2957" i="1"/>
  <c r="R3563" i="1"/>
  <c r="R2299" i="1"/>
  <c r="R3349" i="1"/>
  <c r="R3186" i="1"/>
  <c r="R2559" i="1"/>
  <c r="R2787" i="1"/>
  <c r="R3484" i="1"/>
  <c r="R2766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6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29" i="1"/>
  <c r="R1820" i="1"/>
  <c r="R2130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1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2822" i="1"/>
  <c r="R2674" i="1"/>
  <c r="R3090" i="1"/>
  <c r="R2398" i="1"/>
  <c r="R3611" i="1"/>
  <c r="R3270" i="1"/>
  <c r="R3061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2" i="1"/>
  <c r="R299" i="1"/>
  <c r="R1418" i="1"/>
  <c r="R2133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4" i="1"/>
  <c r="R1827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7" i="1"/>
  <c r="R1570" i="1"/>
  <c r="R327" i="1"/>
  <c r="R1344" i="1"/>
  <c r="R1278" i="1"/>
  <c r="R476" i="1"/>
  <c r="R743" i="1"/>
  <c r="R453" i="1"/>
  <c r="R1989" i="1"/>
  <c r="R1486" i="1"/>
  <c r="R109" i="1"/>
  <c r="R1884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2971" i="1"/>
  <c r="R3515" i="1"/>
  <c r="R3546" i="1"/>
  <c r="R3106" i="1"/>
  <c r="R3364" i="1"/>
  <c r="R3298" i="1"/>
  <c r="R3539" i="1"/>
  <c r="R3271" i="1"/>
  <c r="R2603" i="1"/>
  <c r="R3574" i="1"/>
  <c r="R2414" i="1"/>
  <c r="R2694" i="1"/>
  <c r="R3129" i="1"/>
  <c r="R3412" i="1"/>
  <c r="R3384" i="1"/>
  <c r="R2947" i="1"/>
  <c r="R3668" i="1"/>
  <c r="R3568" i="1"/>
  <c r="R2680" i="1"/>
  <c r="R3367" i="1"/>
  <c r="R3079" i="1"/>
  <c r="R3011" i="1"/>
  <c r="R2891" i="1"/>
  <c r="R3238" i="1"/>
  <c r="R3148" i="1"/>
  <c r="R3274" i="1"/>
  <c r="R3142" i="1"/>
  <c r="R3458" i="1"/>
  <c r="R3491" i="1"/>
  <c r="R3565" i="1"/>
  <c r="R3551" i="1"/>
  <c r="R3444" i="1"/>
  <c r="R3261" i="1"/>
  <c r="R3339" i="1"/>
  <c r="R2560" i="1"/>
  <c r="R2475" i="1"/>
  <c r="R2310" i="1"/>
  <c r="R2451" i="1"/>
  <c r="R3445" i="1"/>
  <c r="R3076" i="1"/>
  <c r="R3290" i="1"/>
  <c r="R3224" i="1"/>
  <c r="R2963" i="1"/>
  <c r="R3303" i="1"/>
  <c r="R3600" i="1"/>
  <c r="R3612" i="1"/>
  <c r="R2601" i="1"/>
  <c r="R3623" i="1"/>
  <c r="R3446" i="1"/>
  <c r="R3637" i="1"/>
  <c r="R3146" i="1"/>
  <c r="R3596" i="1"/>
  <c r="R3689" i="1"/>
  <c r="R3684" i="1"/>
  <c r="R3116" i="1"/>
  <c r="R3269" i="1"/>
  <c r="R3690" i="1"/>
  <c r="R3631" i="1"/>
  <c r="R3486" i="1"/>
  <c r="R3326" i="1"/>
  <c r="R3581" i="1"/>
  <c r="R3379" i="1"/>
  <c r="R3447" i="1"/>
  <c r="R1299" i="1"/>
  <c r="R727" i="1"/>
  <c r="R248" i="1"/>
  <c r="R1258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5" i="1"/>
  <c r="R898" i="1"/>
  <c r="R1349" i="1"/>
  <c r="R1036" i="1"/>
  <c r="R1656" i="1"/>
  <c r="R673" i="1"/>
  <c r="R570" i="1"/>
  <c r="R2136" i="1"/>
  <c r="R2096" i="1"/>
  <c r="R1518" i="1"/>
  <c r="R1490" i="1"/>
  <c r="R337" i="1"/>
  <c r="R687" i="1"/>
  <c r="R592" i="1"/>
  <c r="R2137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8" i="1"/>
  <c r="R1074" i="1"/>
  <c r="R1451" i="1"/>
  <c r="R247" i="1"/>
  <c r="R1051" i="1"/>
  <c r="R3006" i="1"/>
  <c r="R3535" i="1"/>
  <c r="R3292" i="1"/>
  <c r="R3171" i="1"/>
  <c r="R3479" i="1"/>
  <c r="R3082" i="1"/>
  <c r="R2537" i="1"/>
  <c r="R2719" i="1"/>
  <c r="R3569" i="1"/>
  <c r="R1214" i="1"/>
  <c r="R2139" i="1"/>
  <c r="R401" i="1"/>
  <c r="R1828" i="1"/>
  <c r="R2035" i="1"/>
  <c r="R1063" i="1"/>
  <c r="R1767" i="1"/>
  <c r="R1347" i="1"/>
  <c r="R1557" i="1"/>
  <c r="R2140" i="1"/>
  <c r="R2019" i="1"/>
  <c r="R718" i="1"/>
  <c r="R1153" i="1"/>
  <c r="R1496" i="1"/>
  <c r="R1604" i="1"/>
  <c r="R963" i="1"/>
  <c r="R1188" i="1"/>
  <c r="R1057" i="1"/>
  <c r="R2048" i="1"/>
  <c r="R1636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254" i="1"/>
  <c r="R3187" i="1"/>
  <c r="R3408" i="1"/>
  <c r="R3321" i="1"/>
  <c r="R3039" i="1"/>
  <c r="R3220" i="1"/>
  <c r="R3413" i="1"/>
  <c r="R3482" i="1"/>
  <c r="R3293" i="1"/>
  <c r="R2691" i="1"/>
  <c r="R3698" i="1"/>
  <c r="R3322" i="1"/>
  <c r="R3467" i="1"/>
  <c r="R3468" i="1"/>
  <c r="R3021" i="1"/>
  <c r="R2917" i="1"/>
  <c r="R3649" i="1"/>
  <c r="R3087" i="1"/>
  <c r="R3469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5" i="1"/>
  <c r="R19" i="1"/>
  <c r="R34" i="1"/>
  <c r="R1096" i="1"/>
  <c r="R53" i="1"/>
  <c r="R1168" i="1"/>
  <c r="R684" i="1"/>
  <c r="R394" i="1"/>
  <c r="R1002" i="1"/>
  <c r="R554" i="1"/>
  <c r="R104" i="1"/>
  <c r="R1421" i="1"/>
  <c r="R2141" i="1"/>
  <c r="R282" i="1"/>
  <c r="R364" i="1"/>
  <c r="R1815" i="1"/>
  <c r="R369" i="1"/>
  <c r="R1450" i="1"/>
  <c r="R3188" i="1"/>
  <c r="R2373" i="1"/>
  <c r="R3054" i="1"/>
  <c r="R2699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3481" i="1"/>
  <c r="R3685" i="1"/>
  <c r="R2688" i="1"/>
  <c r="R3557" i="1"/>
  <c r="R3264" i="1"/>
  <c r="R3239" i="1"/>
  <c r="R3681" i="1"/>
  <c r="R3329" i="1"/>
  <c r="R2828" i="1"/>
  <c r="R2438" i="1"/>
  <c r="R3385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2845" i="1"/>
  <c r="R2486" i="1"/>
  <c r="R2435" i="1"/>
  <c r="R2422" i="1"/>
  <c r="R3169" i="1"/>
  <c r="R3163" i="1"/>
  <c r="R2664" i="1"/>
  <c r="R2534" i="1"/>
  <c r="R2259" i="1"/>
  <c r="R2701" i="1"/>
  <c r="R3280" i="1"/>
  <c r="R2658" i="1"/>
  <c r="R2697" i="1"/>
  <c r="R3259" i="1"/>
  <c r="R3247" i="1"/>
  <c r="R3423" i="1"/>
  <c r="R3159" i="1"/>
  <c r="R3062" i="1"/>
  <c r="R3219" i="1"/>
  <c r="R2606" i="1"/>
  <c r="R3414" i="1"/>
  <c r="R2703" i="1"/>
  <c r="R3457" i="1"/>
  <c r="R2607" i="1"/>
  <c r="R2972" i="1"/>
  <c r="R2762" i="1"/>
  <c r="R3380" i="1"/>
  <c r="R2448" i="1"/>
  <c r="R3047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9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4" i="1"/>
  <c r="R1419" i="1"/>
  <c r="R1511" i="1"/>
  <c r="R567" i="1"/>
  <c r="R2142" i="1"/>
  <c r="R2143" i="1"/>
  <c r="R769" i="1"/>
  <c r="R934" i="1"/>
  <c r="R1646" i="1"/>
  <c r="R1309" i="1"/>
  <c r="R841" i="1"/>
  <c r="R2024" i="1"/>
  <c r="R1394" i="1"/>
  <c r="R2144" i="1"/>
  <c r="R1155" i="1"/>
  <c r="R998" i="1"/>
  <c r="R1275" i="1"/>
  <c r="R348" i="1"/>
  <c r="R284" i="1"/>
  <c r="R1307" i="1"/>
  <c r="R2145" i="1"/>
  <c r="R842" i="1"/>
  <c r="R1117" i="1"/>
  <c r="R1583" i="1"/>
  <c r="R3189" i="1"/>
  <c r="R2835" i="1"/>
  <c r="R2387" i="1"/>
  <c r="R3448" i="1"/>
  <c r="R3190" i="1"/>
  <c r="R2915" i="1"/>
  <c r="R3072" i="1"/>
  <c r="R2304" i="1"/>
  <c r="R2267" i="1"/>
  <c r="R2872" i="1"/>
  <c r="R2526" i="1"/>
  <c r="R3083" i="1"/>
  <c r="R2794" i="1"/>
  <c r="R2384" i="1"/>
  <c r="R3340" i="1"/>
  <c r="R3575" i="1"/>
  <c r="R3103" i="1"/>
  <c r="R3206" i="1"/>
  <c r="R2516" i="1"/>
  <c r="R2302" i="1"/>
  <c r="R3208" i="1"/>
  <c r="R2596" i="1"/>
  <c r="R2879" i="1"/>
  <c r="R2337" i="1"/>
  <c r="R2837" i="1"/>
  <c r="R3583" i="1"/>
  <c r="R2683" i="1"/>
  <c r="R3051" i="1"/>
  <c r="R3410" i="1"/>
  <c r="R2468" i="1"/>
  <c r="R2372" i="1"/>
  <c r="R2533" i="1"/>
  <c r="R3351" i="1"/>
  <c r="R2379" i="1"/>
  <c r="R2862" i="1"/>
  <c r="R3470" i="1"/>
  <c r="R2338" i="1"/>
  <c r="R3173" i="1"/>
  <c r="R2986" i="1"/>
  <c r="R2734" i="1"/>
  <c r="R3323" i="1"/>
  <c r="R2881" i="1"/>
  <c r="R2507" i="1"/>
  <c r="R2883" i="1"/>
  <c r="R2898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6" i="1"/>
  <c r="R2147" i="1"/>
  <c r="R1653" i="1"/>
  <c r="R1735" i="1"/>
  <c r="R755" i="1"/>
  <c r="R629" i="1"/>
  <c r="R2148" i="1"/>
  <c r="R1777" i="1"/>
  <c r="R1935" i="1"/>
  <c r="R1426" i="1"/>
  <c r="R1484" i="1"/>
  <c r="R1694" i="1"/>
  <c r="R1290" i="1"/>
  <c r="R1939" i="1"/>
  <c r="R674" i="1"/>
  <c r="R596" i="1"/>
  <c r="R1864" i="1"/>
  <c r="R1682" i="1"/>
  <c r="R1348" i="1"/>
  <c r="R3677" i="1"/>
  <c r="R2512" i="1"/>
  <c r="R3191" i="1"/>
  <c r="R3516" i="1"/>
  <c r="R2893" i="1"/>
  <c r="R3672" i="1"/>
  <c r="R3012" i="1"/>
  <c r="R3044" i="1"/>
  <c r="R2760" i="1"/>
  <c r="R3476" i="1"/>
  <c r="R2240" i="1"/>
  <c r="R2563" i="1"/>
  <c r="R3075" i="1"/>
  <c r="R1206" i="1"/>
  <c r="R807" i="1"/>
  <c r="R1363" i="1"/>
  <c r="R1970" i="1"/>
  <c r="R1237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49" i="1"/>
  <c r="R312" i="1"/>
  <c r="R2150" i="1"/>
  <c r="R1648" i="1"/>
  <c r="R1538" i="1"/>
  <c r="R2039" i="1"/>
  <c r="R77" i="1"/>
  <c r="R1501" i="1"/>
  <c r="R332" i="1"/>
  <c r="R1610" i="1"/>
  <c r="R1663" i="1"/>
  <c r="R887" i="1"/>
  <c r="R2151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1" i="1"/>
  <c r="R1942" i="1"/>
  <c r="R1669" i="1"/>
  <c r="R191" i="1"/>
  <c r="R134" i="1"/>
  <c r="R502" i="1"/>
  <c r="R619" i="1"/>
  <c r="R354" i="1"/>
  <c r="R1201" i="1"/>
  <c r="R1377" i="1"/>
  <c r="R2152" i="1"/>
  <c r="R695" i="1"/>
  <c r="R472" i="1"/>
  <c r="R1080" i="1"/>
  <c r="R1245" i="1"/>
  <c r="R708" i="1"/>
  <c r="R227" i="1"/>
  <c r="R2000" i="1"/>
  <c r="R1249" i="1"/>
  <c r="R1329" i="1"/>
  <c r="R1162" i="1"/>
  <c r="R675" i="1"/>
  <c r="R1185" i="1"/>
  <c r="R1221" i="1"/>
  <c r="R604" i="1"/>
  <c r="R276" i="1"/>
  <c r="R454" i="1"/>
  <c r="R362" i="1"/>
  <c r="R1383" i="1"/>
  <c r="R1429" i="1"/>
  <c r="R2465" i="1"/>
  <c r="R3480" i="1"/>
  <c r="R3359" i="1"/>
  <c r="R3671" i="1"/>
  <c r="R3625" i="1"/>
  <c r="R2967" i="1"/>
  <c r="R3475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2973" i="1"/>
  <c r="R2248" i="1"/>
  <c r="R3517" i="1"/>
  <c r="R3388" i="1"/>
  <c r="R3566" i="1"/>
  <c r="R3650" i="1"/>
  <c r="R3281" i="1"/>
  <c r="R2246" i="1"/>
  <c r="R2220" i="1"/>
  <c r="R3683" i="1"/>
  <c r="R2902" i="1"/>
  <c r="R1256" i="1"/>
  <c r="R3241" i="1"/>
  <c r="R2923" i="1"/>
  <c r="R2580" i="1"/>
  <c r="R3590" i="1"/>
  <c r="R1291" i="1"/>
  <c r="R2476" i="1"/>
  <c r="R2506" i="1"/>
  <c r="R681" i="1"/>
  <c r="R2943" i="1"/>
  <c r="R2840" i="1"/>
  <c r="R3200" i="1"/>
  <c r="R2260" i="1"/>
  <c r="R3097" i="1"/>
  <c r="R2210" i="1"/>
  <c r="R2698" i="1"/>
  <c r="R921" i="1"/>
  <c r="R626" i="1"/>
  <c r="R1582" i="1"/>
  <c r="R1923" i="1"/>
  <c r="R2020" i="1"/>
  <c r="R1434" i="1"/>
  <c r="R114" i="1"/>
  <c r="R1067" i="1"/>
  <c r="R280" i="1"/>
  <c r="R1807" i="1"/>
  <c r="R1924" i="1"/>
  <c r="R1024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8" i="1"/>
  <c r="R1667" i="1"/>
  <c r="R1907" i="1"/>
  <c r="R1207" i="1"/>
  <c r="R995" i="1"/>
  <c r="R923" i="1"/>
  <c r="R334" i="1"/>
  <c r="R1020" i="1"/>
  <c r="R865" i="1"/>
  <c r="R1235" i="1"/>
  <c r="R1940" i="1"/>
  <c r="R1236" i="1"/>
  <c r="R1351" i="1"/>
  <c r="R2154" i="1"/>
  <c r="R1763" i="1"/>
  <c r="R949" i="1"/>
  <c r="R2228" i="1"/>
  <c r="R2643" i="1"/>
  <c r="R2907" i="1"/>
  <c r="R3179" i="1"/>
  <c r="R2656" i="1"/>
  <c r="R2243" i="1"/>
  <c r="R3552" i="1"/>
  <c r="R2665" i="1"/>
  <c r="R3368" i="1"/>
  <c r="R2258" i="1"/>
  <c r="R3691" i="1"/>
  <c r="R3143" i="1"/>
  <c r="R2253" i="1"/>
  <c r="R2457" i="1"/>
  <c r="R2933" i="1"/>
  <c r="R2283" i="1"/>
  <c r="R1625" i="1"/>
  <c r="R874" i="1"/>
  <c r="R730" i="1"/>
  <c r="R866" i="1"/>
  <c r="R712" i="1"/>
  <c r="R2069" i="1"/>
  <c r="R1766" i="1"/>
  <c r="R2027" i="1"/>
  <c r="R2083" i="1"/>
  <c r="R960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5" i="1"/>
  <c r="R680" i="1"/>
  <c r="R1805" i="1"/>
  <c r="R1881" i="1"/>
  <c r="R317" i="1"/>
  <c r="R668" i="1"/>
  <c r="R1406" i="1"/>
  <c r="R1478" i="1"/>
  <c r="R1415" i="1"/>
  <c r="R1222" i="1"/>
  <c r="R2009" i="1"/>
  <c r="R1662" i="1"/>
  <c r="R1091" i="1"/>
  <c r="R1668" i="1"/>
  <c r="R368" i="1"/>
  <c r="R622" i="1"/>
  <c r="R1772" i="1"/>
  <c r="R672" i="1"/>
  <c r="R1843" i="1"/>
  <c r="R1821" i="1"/>
  <c r="R643" i="1"/>
  <c r="R424" i="1"/>
  <c r="R1336" i="1"/>
  <c r="R1873" i="1"/>
  <c r="R2042" i="1"/>
  <c r="R937" i="1"/>
  <c r="R1257" i="1"/>
  <c r="R1635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3703" i="1"/>
  <c r="R3591" i="1"/>
  <c r="R2262" i="1"/>
  <c r="R2521" i="1"/>
  <c r="R2358" i="1"/>
  <c r="R2894" i="1"/>
  <c r="R2349" i="1"/>
  <c r="R2392" i="1"/>
  <c r="R2801" i="1"/>
  <c r="R3678" i="1"/>
  <c r="R2834" i="1"/>
  <c r="R3045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2416" i="1"/>
  <c r="R2626" i="1"/>
  <c r="R3282" i="1"/>
  <c r="R2494" i="1"/>
  <c r="R2542" i="1"/>
  <c r="R2518" i="1"/>
  <c r="R2545" i="1"/>
  <c r="R3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3402" i="1"/>
  <c r="R2239" i="1"/>
  <c r="R3193" i="1"/>
  <c r="R3095" i="1"/>
  <c r="R3673" i="1"/>
  <c r="R2201" i="1"/>
  <c r="R3111" i="1"/>
  <c r="R2908" i="1"/>
  <c r="R2909" i="1"/>
  <c r="R2749" i="1"/>
  <c r="R252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3151" i="1"/>
  <c r="R2431" i="1"/>
  <c r="R3306" i="1"/>
  <c r="R2638" i="1"/>
  <c r="R3450" i="1"/>
  <c r="R2931" i="1"/>
  <c r="R2597" i="1"/>
  <c r="R2999" i="1"/>
  <c r="R2255" i="1"/>
  <c r="R2868" i="1"/>
  <c r="R3556" i="1"/>
  <c r="R2631" i="1"/>
  <c r="R2865" i="1"/>
  <c r="R3084" i="1"/>
  <c r="R2429" i="1"/>
  <c r="R3109" i="1"/>
  <c r="R2561" i="1"/>
  <c r="R2380" i="1"/>
  <c r="R2492" i="1"/>
  <c r="R2930" i="1"/>
  <c r="R2866" i="1"/>
  <c r="R2690" i="1"/>
  <c r="R2554" i="1"/>
  <c r="R2378" i="1"/>
  <c r="R3144" i="1"/>
  <c r="R2841" i="1"/>
  <c r="R3225" i="1"/>
  <c r="R2271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3397" i="1"/>
  <c r="R3451" i="1"/>
  <c r="R3080" i="1"/>
  <c r="R2842" i="1"/>
  <c r="R2757" i="1"/>
  <c r="R2647" i="1"/>
  <c r="R2591" i="1"/>
  <c r="R2715" i="1"/>
  <c r="R3393" i="1"/>
  <c r="R3194" i="1"/>
  <c r="R2632" i="1"/>
  <c r="R3035" i="1"/>
  <c r="R3654" i="1"/>
  <c r="R2578" i="1"/>
  <c r="R2678" i="1"/>
  <c r="R2293" i="1"/>
  <c r="R2202" i="1"/>
  <c r="R2644" i="1"/>
  <c r="R3519" i="1"/>
  <c r="R3430" i="1"/>
  <c r="R3205" i="1"/>
  <c r="R2355" i="1"/>
  <c r="R3416" i="1"/>
  <c r="R2952" i="1"/>
  <c r="R2936" i="1"/>
  <c r="R2577" i="1"/>
  <c r="R3288" i="1"/>
  <c r="R3701" i="1"/>
  <c r="R3522" i="1"/>
  <c r="R2460" i="1"/>
  <c r="R3602" i="1"/>
  <c r="R2381" i="1"/>
  <c r="R2459" i="1"/>
  <c r="R3107" i="1"/>
  <c r="R3346" i="1"/>
  <c r="R2953" i="1"/>
  <c r="R2810" i="1"/>
  <c r="R2608" i="1"/>
  <c r="R3294" i="1"/>
  <c r="R2462" i="1"/>
  <c r="R2692" i="1"/>
  <c r="R2775" i="1"/>
  <c r="R3538" i="1"/>
  <c r="R3199" i="1"/>
  <c r="R2502" i="1"/>
  <c r="R2209" i="1"/>
  <c r="R2385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2900" i="1"/>
  <c r="R2523" i="1"/>
  <c r="R2839" i="1"/>
  <c r="R3667" i="1"/>
  <c r="R3417" i="1"/>
  <c r="R2360" i="1"/>
  <c r="R256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3139" i="1"/>
  <c r="R3632" i="1"/>
  <c r="R2616" i="1"/>
  <c r="R3174" i="1"/>
  <c r="R2745" i="1"/>
  <c r="R3227" i="1"/>
  <c r="R2564" i="1"/>
  <c r="R3226" i="1"/>
  <c r="R2218" i="1"/>
  <c r="R3145" i="1"/>
  <c r="R2867" i="1"/>
  <c r="R2783" i="1"/>
  <c r="R2420" i="1"/>
  <c r="R2575" i="1"/>
  <c r="R2790" i="1"/>
  <c r="R2446" i="1"/>
  <c r="R3108" i="1"/>
  <c r="R2345" i="1"/>
  <c r="R2279" i="1"/>
  <c r="R2667" i="1"/>
  <c r="R2646" i="1"/>
  <c r="R2237" i="1"/>
  <c r="R2389" i="1"/>
  <c r="R3347" i="1"/>
  <c r="R3434" i="1"/>
  <c r="R2342" i="1"/>
  <c r="R3616" i="1"/>
  <c r="R2755" i="1"/>
  <c r="R3043" i="1"/>
  <c r="R2550" i="1"/>
  <c r="R3534" i="1"/>
  <c r="R3545" i="1"/>
  <c r="R2341" i="1"/>
  <c r="R2483" i="1"/>
  <c r="R2553" i="1"/>
  <c r="R2254" i="1"/>
  <c r="R2480" i="1"/>
  <c r="R3007" i="1"/>
  <c r="R3015" i="1"/>
  <c r="R2980" i="1"/>
  <c r="R3018" i="1"/>
  <c r="R3118" i="1"/>
  <c r="R2531" i="1"/>
  <c r="R3276" i="1"/>
  <c r="R3471" i="1"/>
  <c r="R2235" i="1"/>
  <c r="R3195" i="1"/>
  <c r="R2365" i="1"/>
  <c r="R2567" i="1"/>
  <c r="R3360" i="1"/>
  <c r="R3170" i="1"/>
  <c r="R2434" i="1"/>
  <c r="R2412" i="1"/>
  <c r="R2740" i="1"/>
  <c r="R3472" i="1"/>
  <c r="R2579" i="1"/>
  <c r="R3065" i="1"/>
  <c r="R2489" i="1"/>
  <c r="R3382" i="1"/>
  <c r="R3398" i="1"/>
  <c r="R2878" i="1"/>
  <c r="R2685" i="1"/>
  <c r="R2875" i="1"/>
  <c r="R2956" i="1"/>
  <c r="R2637" i="1"/>
  <c r="R3618" i="1"/>
  <c r="R3026" i="1"/>
  <c r="R2348" i="1"/>
  <c r="R3000" i="1"/>
  <c r="R2668" i="1"/>
  <c r="R3162" i="1"/>
  <c r="R2426" i="1"/>
  <c r="R2716" i="1"/>
  <c r="R2495" i="1"/>
  <c r="R2788" i="1"/>
  <c r="R2215" i="1"/>
  <c r="R3055" i="1"/>
  <c r="R3067" i="1"/>
  <c r="R2413" i="1"/>
  <c r="R2960" i="1"/>
  <c r="R3579" i="1"/>
  <c r="R3453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5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53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9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6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09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0" i="1"/>
  <c r="Q1023" i="1"/>
  <c r="Q1947" i="1"/>
  <c r="Q970" i="1"/>
  <c r="Q636" i="1"/>
  <c r="Q1305" i="1"/>
  <c r="Q2111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3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2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3" i="1"/>
  <c r="Q1493" i="1"/>
  <c r="Q1543" i="1"/>
  <c r="Q1482" i="1"/>
  <c r="Q2114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5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6" i="1"/>
  <c r="Q2117" i="1"/>
  <c r="Q862" i="1"/>
  <c r="Q416" i="1"/>
  <c r="Q635" i="1"/>
  <c r="Q1500" i="1"/>
  <c r="Q2118" i="1"/>
  <c r="Q909" i="1"/>
  <c r="Q1632" i="1"/>
  <c r="Q220" i="1"/>
  <c r="Q2119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4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600" i="1"/>
  <c r="Q840" i="1"/>
  <c r="Q931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5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0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1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2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0" i="1"/>
  <c r="Q1934" i="1"/>
  <c r="Q1613" i="1"/>
  <c r="Q169" i="1"/>
  <c r="Q407" i="1"/>
  <c r="Q1825" i="1"/>
  <c r="Q2122" i="1"/>
  <c r="Q1999" i="1"/>
  <c r="Q740" i="1"/>
  <c r="Q1621" i="1"/>
  <c r="Q1599" i="1"/>
  <c r="Q1495" i="1"/>
  <c r="Q2123" i="1"/>
  <c r="Q349" i="1"/>
  <c r="Q1856" i="1"/>
  <c r="Q2124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8" i="1"/>
  <c r="Q922" i="1"/>
  <c r="Q1853" i="1"/>
  <c r="Q3915" i="1"/>
  <c r="Q2488" i="1"/>
  <c r="Q1229" i="1"/>
  <c r="Q1686" i="1"/>
  <c r="Q3369" i="1"/>
  <c r="Q2388" i="1"/>
  <c r="Q2292" i="1"/>
  <c r="Q2125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4067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4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29" i="1"/>
  <c r="Q2270" i="1"/>
  <c r="Q3930" i="1"/>
  <c r="Q3057" i="1"/>
  <c r="Q2257" i="1"/>
  <c r="Q3931" i="1"/>
  <c r="Q3052" i="1"/>
  <c r="Q2799" i="1"/>
  <c r="Q575" i="1"/>
  <c r="Q2126" i="1"/>
  <c r="Q966" i="1"/>
  <c r="Q2079" i="1"/>
  <c r="Q1488" i="1"/>
  <c r="Q1922" i="1"/>
  <c r="Q1980" i="1"/>
  <c r="Q2061" i="1"/>
  <c r="Q359" i="1"/>
  <c r="Q1835" i="1"/>
  <c r="Q1665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7" i="1"/>
  <c r="Q546" i="1"/>
  <c r="Q823" i="1"/>
  <c r="Q1339" i="1"/>
  <c r="Q2032" i="1"/>
  <c r="Q1838" i="1"/>
  <c r="Q2076" i="1"/>
  <c r="Q932" i="1"/>
  <c r="Q1798" i="1"/>
  <c r="Q1768" i="1"/>
  <c r="Q426" i="1"/>
  <c r="Q1883" i="1"/>
  <c r="Q2128" i="1"/>
  <c r="Q1248" i="1"/>
  <c r="Q615" i="1"/>
  <c r="Q590" i="1"/>
  <c r="Q3932" i="1"/>
  <c r="Q2758" i="1"/>
  <c r="Q3358" i="1"/>
  <c r="Q2296" i="1"/>
  <c r="Q3679" i="1"/>
  <c r="Q3320" i="1"/>
  <c r="Q3562" i="1"/>
  <c r="Q2871" i="1"/>
  <c r="Q3933" i="1"/>
  <c r="Q2704" i="1"/>
  <c r="Q2214" i="1"/>
  <c r="Q3168" i="1"/>
  <c r="Q3334" i="1"/>
  <c r="Q3627" i="1"/>
  <c r="Q3311" i="1"/>
  <c r="Q3934" i="1"/>
  <c r="Q3935" i="1"/>
  <c r="Q3936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7" i="1"/>
  <c r="Q2892" i="1"/>
  <c r="Q2501" i="1"/>
  <c r="Q2957" i="1"/>
  <c r="Q3563" i="1"/>
  <c r="Q2299" i="1"/>
  <c r="Q3349" i="1"/>
  <c r="Q3186" i="1"/>
  <c r="Q2559" i="1"/>
  <c r="Q2787" i="1"/>
  <c r="Q3484" i="1"/>
  <c r="Q3938" i="1"/>
  <c r="Q3939" i="1"/>
  <c r="Q2766" i="1"/>
  <c r="Q3940" i="1"/>
  <c r="Q3941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6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29" i="1"/>
  <c r="Q1820" i="1"/>
  <c r="Q2130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1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2" i="1"/>
  <c r="Q2822" i="1"/>
  <c r="Q2674" i="1"/>
  <c r="Q3090" i="1"/>
  <c r="Q2398" i="1"/>
  <c r="Q3611" i="1"/>
  <c r="Q3270" i="1"/>
  <c r="Q3061" i="1"/>
  <c r="Q3943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2" i="1"/>
  <c r="Q299" i="1"/>
  <c r="Q1418" i="1"/>
  <c r="Q2133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4" i="1"/>
  <c r="Q1827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7" i="1"/>
  <c r="Q1570" i="1"/>
  <c r="Q327" i="1"/>
  <c r="Q1344" i="1"/>
  <c r="Q1278" i="1"/>
  <c r="Q476" i="1"/>
  <c r="Q743" i="1"/>
  <c r="Q453" i="1"/>
  <c r="Q1989" i="1"/>
  <c r="Q1486" i="1"/>
  <c r="Q109" i="1"/>
  <c r="Q1884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4" i="1"/>
  <c r="Q3945" i="1"/>
  <c r="Q2971" i="1"/>
  <c r="Q3515" i="1"/>
  <c r="Q3946" i="1"/>
  <c r="Q3546" i="1"/>
  <c r="Q3106" i="1"/>
  <c r="Q3364" i="1"/>
  <c r="Q3947" i="1"/>
  <c r="Q3948" i="1"/>
  <c r="Q3298" i="1"/>
  <c r="Q3949" i="1"/>
  <c r="Q3950" i="1"/>
  <c r="Q3539" i="1"/>
  <c r="Q3271" i="1"/>
  <c r="Q3951" i="1"/>
  <c r="Q3952" i="1"/>
  <c r="Q3953" i="1"/>
  <c r="Q2603" i="1"/>
  <c r="Q3574" i="1"/>
  <c r="Q3954" i="1"/>
  <c r="Q2414" i="1"/>
  <c r="Q3955" i="1"/>
  <c r="Q3956" i="1"/>
  <c r="Q3957" i="1"/>
  <c r="Q2694" i="1"/>
  <c r="Q3129" i="1"/>
  <c r="Q3412" i="1"/>
  <c r="Q3958" i="1"/>
  <c r="Q3384" i="1"/>
  <c r="Q3959" i="1"/>
  <c r="Q2947" i="1"/>
  <c r="Q3668" i="1"/>
  <c r="Q3568" i="1"/>
  <c r="Q3960" i="1"/>
  <c r="Q2680" i="1"/>
  <c r="Q3961" i="1"/>
  <c r="Q3962" i="1"/>
  <c r="Q3963" i="1"/>
  <c r="Q3367" i="1"/>
  <c r="Q3079" i="1"/>
  <c r="Q3011" i="1"/>
  <c r="Q2891" i="1"/>
  <c r="Q3238" i="1"/>
  <c r="Q3148" i="1"/>
  <c r="Q3964" i="1"/>
  <c r="Q3274" i="1"/>
  <c r="Q3142" i="1"/>
  <c r="Q3458" i="1"/>
  <c r="Q3965" i="1"/>
  <c r="Q3491" i="1"/>
  <c r="Q3966" i="1"/>
  <c r="Q3565" i="1"/>
  <c r="Q3551" i="1"/>
  <c r="Q3967" i="1"/>
  <c r="Q3444" i="1"/>
  <c r="Q3968" i="1"/>
  <c r="Q3969" i="1"/>
  <c r="Q3970" i="1"/>
  <c r="Q3971" i="1"/>
  <c r="Q3261" i="1"/>
  <c r="Q3339" i="1"/>
  <c r="Q2560" i="1"/>
  <c r="Q3972" i="1"/>
  <c r="Q2475" i="1"/>
  <c r="Q2310" i="1"/>
  <c r="Q2451" i="1"/>
  <c r="Q3445" i="1"/>
  <c r="Q3076" i="1"/>
  <c r="Q3973" i="1"/>
  <c r="Q3290" i="1"/>
  <c r="Q3974" i="1"/>
  <c r="Q3224" i="1"/>
  <c r="Q2963" i="1"/>
  <c r="Q3303" i="1"/>
  <c r="Q3600" i="1"/>
  <c r="Q3975" i="1"/>
  <c r="Q3612" i="1"/>
  <c r="Q3976" i="1"/>
  <c r="Q2601" i="1"/>
  <c r="Q3623" i="1"/>
  <c r="Q3446" i="1"/>
  <c r="Q3637" i="1"/>
  <c r="Q3146" i="1"/>
  <c r="Q3596" i="1"/>
  <c r="Q3977" i="1"/>
  <c r="Q3689" i="1"/>
  <c r="Q3684" i="1"/>
  <c r="Q3116" i="1"/>
  <c r="Q3269" i="1"/>
  <c r="Q3690" i="1"/>
  <c r="Q3631" i="1"/>
  <c r="Q3978" i="1"/>
  <c r="Q3486" i="1"/>
  <c r="Q3326" i="1"/>
  <c r="Q3581" i="1"/>
  <c r="Q3979" i="1"/>
  <c r="Q3379" i="1"/>
  <c r="Q3980" i="1"/>
  <c r="Q3447" i="1"/>
  <c r="Q1299" i="1"/>
  <c r="Q727" i="1"/>
  <c r="Q248" i="1"/>
  <c r="Q1258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5" i="1"/>
  <c r="Q898" i="1"/>
  <c r="Q1349" i="1"/>
  <c r="Q1036" i="1"/>
  <c r="Q1656" i="1"/>
  <c r="Q673" i="1"/>
  <c r="Q570" i="1"/>
  <c r="Q2136" i="1"/>
  <c r="Q2096" i="1"/>
  <c r="Q1518" i="1"/>
  <c r="Q1490" i="1"/>
  <c r="Q337" i="1"/>
  <c r="Q687" i="1"/>
  <c r="Q592" i="1"/>
  <c r="Q2137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8" i="1"/>
  <c r="Q1074" i="1"/>
  <c r="Q1451" i="1"/>
  <c r="Q247" i="1"/>
  <c r="Q1051" i="1"/>
  <c r="Q3006" i="1"/>
  <c r="Q3535" i="1"/>
  <c r="Q3981" i="1"/>
  <c r="Q3982" i="1"/>
  <c r="Q3983" i="1"/>
  <c r="Q3292" i="1"/>
  <c r="Q3984" i="1"/>
  <c r="Q3985" i="1"/>
  <c r="Q3171" i="1"/>
  <c r="Q3479" i="1"/>
  <c r="Q3986" i="1"/>
  <c r="Q3987" i="1"/>
  <c r="Q3988" i="1"/>
  <c r="Q3082" i="1"/>
  <c r="Q2537" i="1"/>
  <c r="Q3989" i="1"/>
  <c r="Q2719" i="1"/>
  <c r="Q3990" i="1"/>
  <c r="Q3569" i="1"/>
  <c r="Q3991" i="1"/>
  <c r="Q1214" i="1"/>
  <c r="Q2139" i="1"/>
  <c r="Q401" i="1"/>
  <c r="Q1828" i="1"/>
  <c r="Q2035" i="1"/>
  <c r="Q1063" i="1"/>
  <c r="Q1767" i="1"/>
  <c r="Q1347" i="1"/>
  <c r="Q1557" i="1"/>
  <c r="Q2140" i="1"/>
  <c r="Q2019" i="1"/>
  <c r="Q718" i="1"/>
  <c r="Q1153" i="1"/>
  <c r="Q1496" i="1"/>
  <c r="Q1604" i="1"/>
  <c r="Q963" i="1"/>
  <c r="Q1188" i="1"/>
  <c r="Q1057" i="1"/>
  <c r="Q2048" i="1"/>
  <c r="Q1636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2" i="1"/>
  <c r="Q3254" i="1"/>
  <c r="Q3993" i="1"/>
  <c r="Q3994" i="1"/>
  <c r="Q3187" i="1"/>
  <c r="Q3995" i="1"/>
  <c r="Q3408" i="1"/>
  <c r="Q3321" i="1"/>
  <c r="Q3039" i="1"/>
  <c r="Q3220" i="1"/>
  <c r="Q3413" i="1"/>
  <c r="Q3996" i="1"/>
  <c r="Q3997" i="1"/>
  <c r="Q3998" i="1"/>
  <c r="Q3999" i="1"/>
  <c r="Q4000" i="1"/>
  <c r="Q4001" i="1"/>
  <c r="Q4002" i="1"/>
  <c r="Q3482" i="1"/>
  <c r="Q3293" i="1"/>
  <c r="Q2691" i="1"/>
  <c r="Q3698" i="1"/>
  <c r="Q3322" i="1"/>
  <c r="Q4003" i="1"/>
  <c r="Q3467" i="1"/>
  <c r="Q3468" i="1"/>
  <c r="Q3021" i="1"/>
  <c r="Q2917" i="1"/>
  <c r="Q3649" i="1"/>
  <c r="Q4004" i="1"/>
  <c r="Q3087" i="1"/>
  <c r="Q3469" i="1"/>
  <c r="Q4005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5" i="1"/>
  <c r="Q19" i="1"/>
  <c r="Q34" i="1"/>
  <c r="Q1096" i="1"/>
  <c r="Q53" i="1"/>
  <c r="Q1168" i="1"/>
  <c r="Q684" i="1"/>
  <c r="Q394" i="1"/>
  <c r="Q1002" i="1"/>
  <c r="Q554" i="1"/>
  <c r="Q104" i="1"/>
  <c r="Q1421" i="1"/>
  <c r="Q2141" i="1"/>
  <c r="Q282" i="1"/>
  <c r="Q364" i="1"/>
  <c r="Q1815" i="1"/>
  <c r="Q369" i="1"/>
  <c r="Q1450" i="1"/>
  <c r="Q3188" i="1"/>
  <c r="Q4006" i="1"/>
  <c r="Q2373" i="1"/>
  <c r="Q3054" i="1"/>
  <c r="Q2699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7" i="1"/>
  <c r="Q4008" i="1"/>
  <c r="Q3481" i="1"/>
  <c r="Q3685" i="1"/>
  <c r="Q2688" i="1"/>
  <c r="Q3557" i="1"/>
  <c r="Q3264" i="1"/>
  <c r="Q3239" i="1"/>
  <c r="Q3681" i="1"/>
  <c r="Q3329" i="1"/>
  <c r="Q2828" i="1"/>
  <c r="Q2438" i="1"/>
  <c r="Q3385" i="1"/>
  <c r="Q4009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0" i="1"/>
  <c r="Q2845" i="1"/>
  <c r="Q2486" i="1"/>
  <c r="Q2435" i="1"/>
  <c r="Q2422" i="1"/>
  <c r="Q3169" i="1"/>
  <c r="Q3163" i="1"/>
  <c r="Q4011" i="1"/>
  <c r="Q4012" i="1"/>
  <c r="Q2664" i="1"/>
  <c r="Q2534" i="1"/>
  <c r="Q4013" i="1"/>
  <c r="Q2259" i="1"/>
  <c r="Q2701" i="1"/>
  <c r="Q3280" i="1"/>
  <c r="Q2658" i="1"/>
  <c r="Q2697" i="1"/>
  <c r="Q4014" i="1"/>
  <c r="Q3259" i="1"/>
  <c r="Q3247" i="1"/>
  <c r="Q3423" i="1"/>
  <c r="Q3159" i="1"/>
  <c r="Q4015" i="1"/>
  <c r="Q3062" i="1"/>
  <c r="Q3219" i="1"/>
  <c r="Q2606" i="1"/>
  <c r="Q3414" i="1"/>
  <c r="Q2703" i="1"/>
  <c r="Q4016" i="1"/>
  <c r="Q4017" i="1"/>
  <c r="Q3457" i="1"/>
  <c r="Q2607" i="1"/>
  <c r="Q2972" i="1"/>
  <c r="Q2762" i="1"/>
  <c r="Q3380" i="1"/>
  <c r="Q2448" i="1"/>
  <c r="Q3047" i="1"/>
  <c r="Q4018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9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4" i="1"/>
  <c r="Q1419" i="1"/>
  <c r="Q1511" i="1"/>
  <c r="Q567" i="1"/>
  <c r="Q2142" i="1"/>
  <c r="Q2143" i="1"/>
  <c r="Q769" i="1"/>
  <c r="Q934" i="1"/>
  <c r="Q1646" i="1"/>
  <c r="Q1309" i="1"/>
  <c r="Q841" i="1"/>
  <c r="Q2024" i="1"/>
  <c r="Q1394" i="1"/>
  <c r="Q2144" i="1"/>
  <c r="Q1155" i="1"/>
  <c r="Q998" i="1"/>
  <c r="Q1275" i="1"/>
  <c r="Q348" i="1"/>
  <c r="Q284" i="1"/>
  <c r="Q1307" i="1"/>
  <c r="Q2145" i="1"/>
  <c r="Q842" i="1"/>
  <c r="Q1117" i="1"/>
  <c r="Q1583" i="1"/>
  <c r="Q3189" i="1"/>
  <c r="Q4019" i="1"/>
  <c r="Q4020" i="1"/>
  <c r="Q2835" i="1"/>
  <c r="Q2387" i="1"/>
  <c r="Q4021" i="1"/>
  <c r="Q4022" i="1"/>
  <c r="Q3448" i="1"/>
  <c r="Q3190" i="1"/>
  <c r="Q2915" i="1"/>
  <c r="Q4023" i="1"/>
  <c r="Q3072" i="1"/>
  <c r="Q4024" i="1"/>
  <c r="Q2304" i="1"/>
  <c r="Q2267" i="1"/>
  <c r="Q2872" i="1"/>
  <c r="Q2526" i="1"/>
  <c r="Q4025" i="1"/>
  <c r="Q3083" i="1"/>
  <c r="Q2794" i="1"/>
  <c r="Q2384" i="1"/>
  <c r="Q3340" i="1"/>
  <c r="Q3575" i="1"/>
  <c r="Q3103" i="1"/>
  <c r="Q4026" i="1"/>
  <c r="Q3206" i="1"/>
  <c r="Q2516" i="1"/>
  <c r="Q2302" i="1"/>
  <c r="Q3208" i="1"/>
  <c r="Q2596" i="1"/>
  <c r="Q2879" i="1"/>
  <c r="Q4027" i="1"/>
  <c r="Q2337" i="1"/>
  <c r="Q2837" i="1"/>
  <c r="Q3583" i="1"/>
  <c r="Q4028" i="1"/>
  <c r="Q2683" i="1"/>
  <c r="Q3051" i="1"/>
  <c r="Q3410" i="1"/>
  <c r="Q2468" i="1"/>
  <c r="Q4029" i="1"/>
  <c r="Q2372" i="1"/>
  <c r="Q2533" i="1"/>
  <c r="Q3351" i="1"/>
  <c r="Q2379" i="1"/>
  <c r="Q2862" i="1"/>
  <c r="Q3470" i="1"/>
  <c r="Q4030" i="1"/>
  <c r="Q2338" i="1"/>
  <c r="Q3173" i="1"/>
  <c r="Q2986" i="1"/>
  <c r="Q2734" i="1"/>
  <c r="Q3323" i="1"/>
  <c r="Q4031" i="1"/>
  <c r="Q2881" i="1"/>
  <c r="Q2507" i="1"/>
  <c r="Q2883" i="1"/>
  <c r="Q2898" i="1"/>
  <c r="Q4032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6" i="1"/>
  <c r="Q2147" i="1"/>
  <c r="Q1653" i="1"/>
  <c r="Q1735" i="1"/>
  <c r="Q755" i="1"/>
  <c r="Q629" i="1"/>
  <c r="Q2148" i="1"/>
  <c r="Q1777" i="1"/>
  <c r="Q1935" i="1"/>
  <c r="Q1426" i="1"/>
  <c r="Q1484" i="1"/>
  <c r="Q1694" i="1"/>
  <c r="Q1290" i="1"/>
  <c r="Q1939" i="1"/>
  <c r="Q674" i="1"/>
  <c r="Q596" i="1"/>
  <c r="Q1864" i="1"/>
  <c r="Q1682" i="1"/>
  <c r="Q1348" i="1"/>
  <c r="Q3677" i="1"/>
  <c r="Q2512" i="1"/>
  <c r="Q4033" i="1"/>
  <c r="Q3191" i="1"/>
  <c r="Q4034" i="1"/>
  <c r="Q3516" i="1"/>
  <c r="Q2893" i="1"/>
  <c r="Q3672" i="1"/>
  <c r="Q3012" i="1"/>
  <c r="Q4035" i="1"/>
  <c r="Q3044" i="1"/>
  <c r="Q2760" i="1"/>
  <c r="Q3476" i="1"/>
  <c r="Q4036" i="1"/>
  <c r="Q2240" i="1"/>
  <c r="Q2563" i="1"/>
  <c r="Q3075" i="1"/>
  <c r="Q4037" i="1"/>
  <c r="Q4038" i="1"/>
  <c r="Q4039" i="1"/>
  <c r="Q1206" i="1"/>
  <c r="Q807" i="1"/>
  <c r="Q1363" i="1"/>
  <c r="Q1970" i="1"/>
  <c r="Q1237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49" i="1"/>
  <c r="Q312" i="1"/>
  <c r="Q2150" i="1"/>
  <c r="Q1648" i="1"/>
  <c r="Q1538" i="1"/>
  <c r="Q2039" i="1"/>
  <c r="Q77" i="1"/>
  <c r="Q1501" i="1"/>
  <c r="Q332" i="1"/>
  <c r="Q1610" i="1"/>
  <c r="Q1663" i="1"/>
  <c r="Q887" i="1"/>
  <c r="Q2151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1" i="1"/>
  <c r="Q1942" i="1"/>
  <c r="Q1669" i="1"/>
  <c r="Q191" i="1"/>
  <c r="Q134" i="1"/>
  <c r="Q502" i="1"/>
  <c r="Q619" i="1"/>
  <c r="Q354" i="1"/>
  <c r="Q1201" i="1"/>
  <c r="Q1377" i="1"/>
  <c r="Q2152" i="1"/>
  <c r="Q695" i="1"/>
  <c r="Q472" i="1"/>
  <c r="Q1080" i="1"/>
  <c r="Q1245" i="1"/>
  <c r="Q708" i="1"/>
  <c r="Q227" i="1"/>
  <c r="Q2000" i="1"/>
  <c r="Q1249" i="1"/>
  <c r="Q1329" i="1"/>
  <c r="Q1162" i="1"/>
  <c r="Q675" i="1"/>
  <c r="Q1185" i="1"/>
  <c r="Q1221" i="1"/>
  <c r="Q604" i="1"/>
  <c r="Q276" i="1"/>
  <c r="Q454" i="1"/>
  <c r="Q362" i="1"/>
  <c r="Q1383" i="1"/>
  <c r="Q1429" i="1"/>
  <c r="Q2465" i="1"/>
  <c r="Q3480" i="1"/>
  <c r="Q3359" i="1"/>
  <c r="Q4040" i="1"/>
  <c r="Q3671" i="1"/>
  <c r="Q4041" i="1"/>
  <c r="Q4042" i="1"/>
  <c r="Q3625" i="1"/>
  <c r="Q2967" i="1"/>
  <c r="Q3475" i="1"/>
  <c r="Q4043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4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5" i="1"/>
  <c r="Q2973" i="1"/>
  <c r="Q2248" i="1"/>
  <c r="Q3517" i="1"/>
  <c r="Q3388" i="1"/>
  <c r="Q3566" i="1"/>
  <c r="Q3650" i="1"/>
  <c r="Q3281" i="1"/>
  <c r="Q2246" i="1"/>
  <c r="Q2220" i="1"/>
  <c r="Q3683" i="1"/>
  <c r="Q4046" i="1"/>
  <c r="Q2902" i="1"/>
  <c r="Q4047" i="1"/>
  <c r="Q1256" i="1"/>
  <c r="Q3241" i="1"/>
  <c r="Q2923" i="1"/>
  <c r="Q2580" i="1"/>
  <c r="Q3590" i="1"/>
  <c r="Q1291" i="1"/>
  <c r="Q2476" i="1"/>
  <c r="Q2506" i="1"/>
  <c r="Q681" i="1"/>
  <c r="Q2943" i="1"/>
  <c r="Q4048" i="1"/>
  <c r="Q2840" i="1"/>
  <c r="Q3200" i="1"/>
  <c r="Q2260" i="1"/>
  <c r="Q3097" i="1"/>
  <c r="Q4049" i="1"/>
  <c r="Q2210" i="1"/>
  <c r="Q4050" i="1"/>
  <c r="Q2698" i="1"/>
  <c r="Q921" i="1"/>
  <c r="Q626" i="1"/>
  <c r="Q1582" i="1"/>
  <c r="Q1923" i="1"/>
  <c r="Q2020" i="1"/>
  <c r="Q1434" i="1"/>
  <c r="Q114" i="1"/>
  <c r="Q1067" i="1"/>
  <c r="Q280" i="1"/>
  <c r="Q1807" i="1"/>
  <c r="Q1924" i="1"/>
  <c r="Q1024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8" i="1"/>
  <c r="Q1667" i="1"/>
  <c r="Q1907" i="1"/>
  <c r="Q1207" i="1"/>
  <c r="Q995" i="1"/>
  <c r="Q923" i="1"/>
  <c r="Q334" i="1"/>
  <c r="Q1020" i="1"/>
  <c r="Q865" i="1"/>
  <c r="Q1235" i="1"/>
  <c r="Q1940" i="1"/>
  <c r="Q1236" i="1"/>
  <c r="Q1351" i="1"/>
  <c r="Q2154" i="1"/>
  <c r="Q1763" i="1"/>
  <c r="Q949" i="1"/>
  <c r="Q2228" i="1"/>
  <c r="Q2643" i="1"/>
  <c r="Q4051" i="1"/>
  <c r="Q2907" i="1"/>
  <c r="Q3179" i="1"/>
  <c r="Q2656" i="1"/>
  <c r="Q4052" i="1"/>
  <c r="Q2243" i="1"/>
  <c r="Q3552" i="1"/>
  <c r="Q2665" i="1"/>
  <c r="Q3368" i="1"/>
  <c r="Q2258" i="1"/>
  <c r="Q3691" i="1"/>
  <c r="Q3143" i="1"/>
  <c r="Q2253" i="1"/>
  <c r="Q2457" i="1"/>
  <c r="Q4053" i="1"/>
  <c r="Q2933" i="1"/>
  <c r="Q4054" i="1"/>
  <c r="Q2283" i="1"/>
  <c r="Q1625" i="1"/>
  <c r="Q874" i="1"/>
  <c r="Q730" i="1"/>
  <c r="Q866" i="1"/>
  <c r="Q712" i="1"/>
  <c r="Q2069" i="1"/>
  <c r="Q1766" i="1"/>
  <c r="Q2027" i="1"/>
  <c r="Q2083" i="1"/>
  <c r="Q960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5" i="1"/>
  <c r="Q680" i="1"/>
  <c r="Q1805" i="1"/>
  <c r="Q1881" i="1"/>
  <c r="Q317" i="1"/>
  <c r="Q668" i="1"/>
  <c r="Q1406" i="1"/>
  <c r="Q1478" i="1"/>
  <c r="Q1415" i="1"/>
  <c r="Q1222" i="1"/>
  <c r="Q2009" i="1"/>
  <c r="Q1662" i="1"/>
  <c r="Q1091" i="1"/>
  <c r="Q1668" i="1"/>
  <c r="Q368" i="1"/>
  <c r="Q622" i="1"/>
  <c r="Q1772" i="1"/>
  <c r="Q672" i="1"/>
  <c r="Q1843" i="1"/>
  <c r="Q1821" i="1"/>
  <c r="Q643" i="1"/>
  <c r="Q424" i="1"/>
  <c r="Q1336" i="1"/>
  <c r="Q1873" i="1"/>
  <c r="Q2042" i="1"/>
  <c r="Q937" i="1"/>
  <c r="Q1257" i="1"/>
  <c r="Q1635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5" i="1"/>
  <c r="Q3703" i="1"/>
  <c r="Q3591" i="1"/>
  <c r="Q2262" i="1"/>
  <c r="Q2521" i="1"/>
  <c r="Q2358" i="1"/>
  <c r="Q2894" i="1"/>
  <c r="Q2349" i="1"/>
  <c r="Q4056" i="1"/>
  <c r="Q2392" i="1"/>
  <c r="Q2801" i="1"/>
  <c r="Q3678" i="1"/>
  <c r="Q2834" i="1"/>
  <c r="Q4057" i="1"/>
  <c r="Q3045" i="1"/>
  <c r="Q4058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59" i="1"/>
  <c r="Q2416" i="1"/>
  <c r="Q2626" i="1"/>
  <c r="Q3282" i="1"/>
  <c r="Q2494" i="1"/>
  <c r="Q2542" i="1"/>
  <c r="Q2518" i="1"/>
  <c r="Q2545" i="1"/>
  <c r="Q4060" i="1"/>
  <c r="Q3063" i="1"/>
  <c r="Q4061" i="1"/>
  <c r="Q4062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3" i="1"/>
  <c r="Q4064" i="1"/>
  <c r="Q3402" i="1"/>
  <c r="Q2239" i="1"/>
  <c r="Q3193" i="1"/>
  <c r="Q3095" i="1"/>
  <c r="Q3673" i="1"/>
  <c r="Q2201" i="1"/>
  <c r="Q3111" i="1"/>
  <c r="Q2908" i="1"/>
  <c r="Q2909" i="1"/>
  <c r="Q2749" i="1"/>
  <c r="Q4065" i="1"/>
  <c r="Q2527" i="1"/>
  <c r="Q4066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555" i="1"/>
</calcChain>
</file>

<file path=xl/sharedStrings.xml><?xml version="1.0" encoding="utf-8"?>
<sst xmlns="http://schemas.openxmlformats.org/spreadsheetml/2006/main" count="25250" uniqueCount="8401">
  <si>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</si>
  <si>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</si>
  <si>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</si>
  <si>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</si>
  <si>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</si>
  <si>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</si>
  <si>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</si>
  <si>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</si>
  <si>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</si>
  <si>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</si>
  <si>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</si>
  <si>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</si>
  <si>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</si>
  <si>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</si>
  <si>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</si>
  <si>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</si>
  <si>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</si>
  <si>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</si>
  <si>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</si>
  <si>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</si>
  <si>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</si>
  <si>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</si>
  <si>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</si>
  <si>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</si>
  <si>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</si>
  <si>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</si>
  <si>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</si>
  <si>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</si>
  <si>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</si>
  <si>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</si>
  <si>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</si>
  <si>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</si>
  <si>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</si>
  <si>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</si>
  <si>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</si>
  <si>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</si>
  <si>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</si>
  <si>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</si>
  <si>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</si>
  <si>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</si>
  <si>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</si>
  <si>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</si>
  <si>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</si>
  <si>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</si>
  <si>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</si>
  <si>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</si>
  <si>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</si>
  <si>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</si>
  <si>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</si>
  <si>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</si>
  <si>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</si>
  <si>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</si>
  <si>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</si>
  <si>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</si>
  <si>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</si>
  <si>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</si>
  <si>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</si>
  <si>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</si>
  <si>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</si>
  <si>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</si>
  <si>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</si>
  <si>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</si>
  <si>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</si>
  <si>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</si>
  <si>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</si>
  <si>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</si>
  <si>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</si>
  <si>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</si>
  <si>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</si>
  <si>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</si>
  <si>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</si>
  <si>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</si>
  <si>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</si>
  <si>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</si>
  <si>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</si>
  <si>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</si>
  <si>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</si>
  <si>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</si>
  <si>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</si>
  <si>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</si>
  <si>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</si>
  <si>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</si>
  <si>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</si>
  <si>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</si>
  <si>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</si>
  <si>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</si>
  <si>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</si>
  <si>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</si>
  <si>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</si>
  <si>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</si>
  <si>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</si>
  <si>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</si>
  <si>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</si>
  <si>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</si>
  <si>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</si>
  <si>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</si>
  <si>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</si>
  <si>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</si>
  <si>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</si>
  <si>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</si>
  <si>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</si>
  <si>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</si>
  <si>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</si>
  <si>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</si>
  <si>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</si>
  <si>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</si>
  <si>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</si>
  <si>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</si>
  <si>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</si>
  <si>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</si>
  <si>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</si>
  <si>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</si>
  <si>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</si>
  <si>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</si>
  <si>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</si>
  <si>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</si>
  <si>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</si>
  <si>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</si>
  <si>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</si>
  <si>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</si>
  <si>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</si>
  <si>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</si>
  <si>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</si>
  <si>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</si>
  <si>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</si>
  <si>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</si>
  <si>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</si>
  <si>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</si>
  <si>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</si>
  <si>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</si>
  <si>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</si>
  <si>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</si>
  <si>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</si>
  <si>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</si>
  <si>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</si>
  <si>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</si>
  <si>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</si>
  <si>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</si>
  <si>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</si>
  <si>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</si>
  <si>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</si>
  <si>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</si>
  <si>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</si>
  <si>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</si>
  <si>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</si>
  <si>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</si>
  <si>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</si>
  <si>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</si>
  <si>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</si>
  <si>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</si>
  <si>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</si>
  <si>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</si>
  <si>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</si>
  <si>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</si>
  <si>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</si>
  <si>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</si>
  <si>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</si>
  <si>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</si>
  <si>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</si>
  <si>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</si>
  <si>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</si>
  <si>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</si>
  <si>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</si>
  <si>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</si>
  <si>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</si>
  <si>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</si>
  <si>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</si>
  <si>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</si>
  <si>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</si>
  <si>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</si>
  <si>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</si>
  <si>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</si>
  <si>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</si>
  <si>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</si>
  <si>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</si>
  <si>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</si>
  <si>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</si>
  <si>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</si>
  <si>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</si>
  <si>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</si>
  <si>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</si>
  <si>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</si>
  <si>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</si>
  <si>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</si>
  <si>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</si>
  <si>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</si>
  <si>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</si>
  <si>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</si>
  <si>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</si>
  <si>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</si>
  <si>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</si>
  <si>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</si>
  <si>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</si>
  <si>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</si>
  <si>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</si>
  <si>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</si>
  <si>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</si>
  <si>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</si>
  <si>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</si>
  <si>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</si>
  <si>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</si>
  <si>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</si>
  <si>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</si>
  <si>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</si>
  <si>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</si>
  <si>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</si>
  <si>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</si>
  <si>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</si>
  <si>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</si>
  <si>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</si>
  <si>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</si>
  <si>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</si>
  <si>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</si>
  <si>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</si>
  <si>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</si>
  <si>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</si>
  <si>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</si>
  <si>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</si>
  <si>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</si>
  <si>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</si>
  <si>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</si>
  <si>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</si>
  <si>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</si>
  <si>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</si>
  <si>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</si>
  <si>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</si>
  <si>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</si>
  <si>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</si>
  <si>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</si>
  <si>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</si>
  <si>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</si>
  <si>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</si>
  <si>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</si>
  <si>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</si>
  <si>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</si>
  <si>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</si>
  <si>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</si>
  <si>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</si>
  <si>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</si>
  <si>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</si>
  <si>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</si>
  <si>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</si>
  <si>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</si>
  <si>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</si>
  <si>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</si>
  <si>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</si>
  <si>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</si>
  <si>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</si>
  <si>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</si>
  <si>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</si>
  <si>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</si>
  <si>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</si>
  <si>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</si>
  <si>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</si>
  <si>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</si>
  <si>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</si>
  <si>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</si>
  <si>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</si>
  <si>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</si>
  <si>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</si>
  <si>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</si>
  <si>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</si>
  <si>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</si>
  <si>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</si>
  <si>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</si>
  <si>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</si>
  <si>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</si>
  <si>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</si>
  <si>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</si>
  <si>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</si>
  <si>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</si>
  <si>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</si>
  <si>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</si>
  <si>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</si>
  <si>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</si>
  <si>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</si>
  <si>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</si>
  <si>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</si>
  <si>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</si>
  <si>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</si>
  <si>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</si>
  <si>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</si>
  <si>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</si>
  <si>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</si>
  <si>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</si>
  <si>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</si>
  <si>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</si>
  <si>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</si>
  <si>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</si>
  <si>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</si>
  <si>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</si>
  <si>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</si>
  <si>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</si>
  <si>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</si>
  <si>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</si>
  <si>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</si>
  <si>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</si>
  <si>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</si>
  <si>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</si>
  <si>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</si>
  <si>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</si>
  <si>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</si>
  <si>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</si>
  <si>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</si>
  <si>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</si>
  <si>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</si>
  <si>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</si>
  <si>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</si>
  <si>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</si>
  <si>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</si>
  <si>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</si>
  <si>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</si>
  <si>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</si>
  <si>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</si>
  <si>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</si>
  <si>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</si>
  <si>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</si>
  <si>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</si>
  <si>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</si>
  <si>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</si>
  <si>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</si>
  <si>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</si>
  <si>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</si>
  <si>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</si>
  <si>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</si>
  <si>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</si>
  <si>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</si>
  <si>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</si>
  <si>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</si>
  <si>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</si>
  <si>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</si>
  <si>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</si>
  <si>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</si>
  <si>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</si>
  <si>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</si>
  <si>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</si>
  <si>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</si>
  <si>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</si>
  <si>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</si>
  <si>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</si>
  <si>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</si>
  <si>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</si>
  <si>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</si>
  <si>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</si>
  <si>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</si>
  <si>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</si>
  <si>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</si>
  <si>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</si>
  <si>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</si>
  <si>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</si>
  <si>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</si>
  <si>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</si>
  <si>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</si>
  <si>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</si>
  <si>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</si>
  <si>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</si>
  <si>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</si>
  <si>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</si>
  <si>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</si>
  <si>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</si>
  <si>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</si>
  <si>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</si>
  <si>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</si>
  <si>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</si>
  <si>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</si>
  <si>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</si>
  <si>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</si>
  <si>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</si>
  <si>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</si>
  <si>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</si>
  <si>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</si>
  <si>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</si>
  <si>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</si>
  <si>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</si>
  <si>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</si>
  <si>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</si>
  <si>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</si>
  <si>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</si>
  <si>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</si>
  <si>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</si>
  <si>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</si>
  <si>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</si>
  <si>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</si>
  <si>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</si>
  <si>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</si>
  <si>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</si>
  <si>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</si>
  <si>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</si>
  <si>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</si>
  <si>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</si>
  <si>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</si>
  <si>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</si>
  <si>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</si>
  <si>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</si>
  <si>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</si>
  <si>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</si>
  <si>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</si>
  <si>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</si>
  <si>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</si>
  <si>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</si>
  <si>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</si>
  <si>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</si>
  <si>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</si>
  <si>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</si>
  <si>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</si>
  <si>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</si>
  <si>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</si>
  <si>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</si>
  <si>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</si>
  <si>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</si>
  <si>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</si>
  <si>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</si>
  <si>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</si>
  <si>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</si>
  <si>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</si>
  <si>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</si>
  <si>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</si>
  <si>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</si>
  <si>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</si>
  <si>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</si>
  <si>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</si>
  <si>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</si>
  <si>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</si>
  <si>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</si>
  <si>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</si>
  <si>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</si>
  <si>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</si>
  <si>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</si>
  <si>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</si>
  <si>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</si>
  <si>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</si>
  <si>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</si>
  <si>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</si>
  <si>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</si>
  <si>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</si>
  <si>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</si>
  <si>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</si>
  <si>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</si>
  <si>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</si>
  <si>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</si>
  <si>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</si>
  <si>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</si>
  <si>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</si>
  <si>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</si>
  <si>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</si>
  <si>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</si>
  <si>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</si>
  <si>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</si>
  <si>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</si>
  <si>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</si>
  <si>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</si>
  <si>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</si>
  <si>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</si>
  <si>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</si>
  <si>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</si>
  <si>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</si>
  <si>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</si>
  <si>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</si>
  <si>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</si>
  <si>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</si>
  <si>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</si>
  <si>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</si>
  <si>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</si>
  <si>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</si>
  <si>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</si>
  <si>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</si>
  <si>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</si>
  <si>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</si>
  <si>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</si>
  <si>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</si>
  <si>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</si>
  <si>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</si>
  <si>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</si>
  <si>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</si>
  <si>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</si>
  <si>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</si>
  <si>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</si>
  <si>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</si>
  <si>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</si>
  <si>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</si>
  <si>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</si>
  <si>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</si>
  <si>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</si>
  <si>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</si>
  <si>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</si>
  <si>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</si>
  <si>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</si>
  <si>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</si>
  <si>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</si>
  <si>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</si>
  <si>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</si>
  <si>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</si>
  <si>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</si>
  <si>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</si>
  <si>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</si>
  <si>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</si>
  <si>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</si>
  <si>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</si>
  <si>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</si>
  <si>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</si>
  <si>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</si>
  <si>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</si>
  <si>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</si>
  <si>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</si>
  <si>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</si>
  <si>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</si>
  <si>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</si>
  <si>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</si>
  <si>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</si>
  <si>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</si>
  <si>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</si>
  <si>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</si>
  <si>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</si>
  <si>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</si>
  <si>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</si>
  <si>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</si>
  <si>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</si>
  <si>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</si>
  <si>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</si>
  <si>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</si>
  <si>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</si>
  <si>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</si>
  <si>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</si>
  <si>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</si>
  <si>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</si>
  <si>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</si>
  <si>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</si>
  <si>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</si>
  <si>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</si>
  <si>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</si>
  <si>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</si>
  <si>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</si>
  <si>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</si>
  <si>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</si>
  <si>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</si>
  <si>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</si>
  <si>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</si>
  <si>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</si>
  <si>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</si>
  <si>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</si>
  <si>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</si>
  <si>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</si>
  <si>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</si>
  <si>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</si>
  <si>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</si>
  <si>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</si>
  <si>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</si>
  <si>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</si>
  <si>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</si>
  <si>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</si>
  <si>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</si>
  <si>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</si>
  <si>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</si>
  <si>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</si>
  <si>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</si>
  <si>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</si>
  <si>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</si>
  <si>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</si>
  <si>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</si>
  <si>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</si>
  <si>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</si>
  <si>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</si>
  <si>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</si>
  <si>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</si>
  <si>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</si>
  <si>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</si>
  <si>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</si>
  <si>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</si>
  <si>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</si>
  <si>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</si>
  <si>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</si>
  <si>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</si>
  <si>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</si>
  <si>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</si>
  <si>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</si>
  <si>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</si>
  <si>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</si>
  <si>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</si>
  <si>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</si>
  <si>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</si>
  <si>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</si>
  <si>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</si>
  <si>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</si>
  <si>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</si>
  <si>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</si>
  <si>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</si>
  <si>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</si>
  <si>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</si>
  <si>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</si>
  <si>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</si>
  <si>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</si>
  <si>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</si>
  <si>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</si>
  <si>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</si>
  <si>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</si>
  <si>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</si>
  <si>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</si>
  <si>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</si>
  <si>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</si>
  <si>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</si>
  <si>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</si>
  <si>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</si>
  <si>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</si>
  <si>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</si>
  <si>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</si>
  <si>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</si>
  <si>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</si>
  <si>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</si>
  <si>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</si>
  <si>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</si>
  <si>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</si>
  <si>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</si>
  <si>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</si>
  <si>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</si>
  <si>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</si>
  <si>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</si>
  <si>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</si>
  <si>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</si>
  <si>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</si>
  <si>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</si>
  <si>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</si>
  <si>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</si>
  <si>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</si>
  <si>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</si>
  <si>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</si>
  <si>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</si>
  <si>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</si>
  <si>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</si>
  <si>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</si>
  <si>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</si>
  <si>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</si>
  <si>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</si>
  <si>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</si>
  <si>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</si>
  <si>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</si>
  <si>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</si>
  <si>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</si>
  <si>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</si>
  <si>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</si>
  <si>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</si>
  <si>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</si>
  <si>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</si>
  <si>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</si>
  <si>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</si>
  <si>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</si>
  <si>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</si>
  <si>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</si>
  <si>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</si>
  <si>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</si>
  <si>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</si>
  <si>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</si>
  <si>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</si>
  <si>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</si>
  <si>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</si>
  <si>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</si>
  <si>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</si>
  <si>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</si>
  <si>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</si>
  <si>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</si>
  <si>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</si>
  <si>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</si>
  <si>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</si>
  <si>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</si>
  <si>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</si>
  <si>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</si>
  <si>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</si>
  <si>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</si>
  <si>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</si>
  <si>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</si>
  <si>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</si>
  <si>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</si>
  <si>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</si>
  <si>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</si>
  <si>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</si>
  <si>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</si>
  <si>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</si>
  <si>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</si>
  <si>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</si>
  <si>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</si>
  <si>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</si>
  <si>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</si>
  <si>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</si>
  <si>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</si>
  <si>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</si>
  <si>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</si>
  <si>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</si>
  <si>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</si>
  <si>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</si>
  <si>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</si>
  <si>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</si>
  <si>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</si>
  <si>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</si>
  <si>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</si>
  <si>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</si>
  <si>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</si>
  <si>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</si>
  <si>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</si>
  <si>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</si>
  <si>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</si>
  <si>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</si>
  <si>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</si>
  <si>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</si>
  <si>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</si>
  <si>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</si>
  <si>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</si>
  <si>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</si>
  <si>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</si>
  <si>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</si>
  <si>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</si>
  <si>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</si>
  <si>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</si>
  <si>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</si>
  <si>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</si>
  <si>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</si>
  <si>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</si>
  <si>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</si>
  <si>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</si>
  <si>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</si>
  <si>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</si>
  <si>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</si>
  <si>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</si>
  <si>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</si>
  <si>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</si>
  <si>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</si>
  <si>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</si>
  <si>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</si>
  <si>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</si>
  <si>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</si>
  <si>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</si>
  <si>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</si>
  <si>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</si>
  <si>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</si>
  <si>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</si>
  <si>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</si>
  <si>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</si>
  <si>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</si>
  <si>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</si>
  <si>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</si>
  <si>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</si>
  <si>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</si>
  <si>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</si>
  <si>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</si>
  <si>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</si>
  <si>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</si>
  <si>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</si>
  <si>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</si>
  <si>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</si>
  <si>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</si>
  <si>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</si>
  <si>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</si>
  <si>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</si>
  <si>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</si>
  <si>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</si>
  <si>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</si>
  <si>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</si>
  <si>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</si>
  <si>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</si>
  <si>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</si>
  <si>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</si>
  <si>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</si>
  <si>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</si>
  <si>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</si>
  <si>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</si>
  <si>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</si>
  <si>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</si>
  <si>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</si>
  <si>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</si>
  <si>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</si>
  <si>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</si>
  <si>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</si>
  <si>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</si>
  <si>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</si>
  <si>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</si>
  <si>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</si>
  <si>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</si>
  <si>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</si>
  <si>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</si>
  <si>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</si>
  <si>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</si>
  <si>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</si>
  <si>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</si>
  <si>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</si>
  <si>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</si>
  <si>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</si>
  <si>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</si>
  <si>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</si>
  <si>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</si>
  <si>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</si>
  <si>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</si>
  <si>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</si>
  <si>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</si>
  <si>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</si>
  <si>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</si>
  <si>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</si>
  <si>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</si>
  <si>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</si>
  <si>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</si>
  <si>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</si>
  <si>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</si>
  <si>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</si>
  <si>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</si>
  <si>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</si>
  <si>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</si>
  <si>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</si>
  <si>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</si>
  <si>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</si>
  <si>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</si>
  <si>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</si>
  <si>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</si>
  <si>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</si>
  <si>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</si>
  <si>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</si>
  <si>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</si>
  <si>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</si>
  <si>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</si>
  <si>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</si>
  <si>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</si>
  <si>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</si>
  <si>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</si>
  <si>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</si>
  <si>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</si>
  <si>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</si>
  <si>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</si>
  <si>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</si>
  <si>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</si>
  <si>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</si>
  <si>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</si>
  <si>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</si>
  <si>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</si>
  <si>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</si>
  <si>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</si>
  <si>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</si>
  <si>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</si>
  <si>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</si>
  <si>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</si>
  <si>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</si>
  <si>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</si>
  <si>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</si>
  <si>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</si>
  <si>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</si>
  <si>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</si>
  <si>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</si>
  <si>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</si>
  <si>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</si>
  <si>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</si>
  <si>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</si>
  <si>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</si>
  <si>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</si>
  <si>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</si>
  <si>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</si>
  <si>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</si>
  <si>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</si>
  <si>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</si>
  <si>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</si>
  <si>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</si>
  <si>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</si>
  <si>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</si>
  <si>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</si>
  <si>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</si>
  <si>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</si>
  <si>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</si>
  <si>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</si>
  <si>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</si>
  <si>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</si>
  <si>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</si>
  <si>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</si>
  <si>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</si>
  <si>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</si>
  <si>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</si>
  <si>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</si>
  <si>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</si>
  <si>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</si>
  <si>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</si>
  <si>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</si>
  <si>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</si>
  <si>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</si>
  <si>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</si>
  <si>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</si>
  <si>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</si>
  <si>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</si>
  <si>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</si>
  <si>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</si>
  <si>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</si>
  <si>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</si>
  <si>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</si>
  <si>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</si>
  <si>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</si>
  <si>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</si>
  <si>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</si>
  <si>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</si>
  <si>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</si>
  <si>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</si>
  <si>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</si>
  <si>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</si>
  <si>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</si>
  <si>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</si>
  <si>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</si>
  <si>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</si>
  <si>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</si>
  <si>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</si>
  <si>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</si>
  <si>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</si>
  <si>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</si>
  <si>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</si>
  <si>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</si>
  <si>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</si>
  <si>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</si>
  <si>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</si>
  <si>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</si>
  <si>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</si>
  <si>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</si>
  <si>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</si>
  <si>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</si>
  <si>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</si>
  <si>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</si>
  <si>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</si>
  <si>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</si>
  <si>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</si>
  <si>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</si>
  <si>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</si>
  <si>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</si>
  <si>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</si>
  <si>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</si>
  <si>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</si>
  <si>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</si>
  <si>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</si>
  <si>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</si>
  <si>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</si>
  <si>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</si>
  <si>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</si>
  <si>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</si>
  <si>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</si>
  <si>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</si>
  <si>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</si>
  <si>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</si>
  <si>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</si>
  <si>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</si>
  <si>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</si>
  <si>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</si>
  <si>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</si>
  <si>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</si>
  <si>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</si>
  <si>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</si>
  <si>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</si>
  <si>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</si>
  <si>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</si>
  <si>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</si>
  <si>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</si>
  <si>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</si>
  <si>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</si>
  <si>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</si>
  <si>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</si>
  <si>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</si>
  <si>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</si>
  <si>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</si>
  <si>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</si>
  <si>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</si>
  <si>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</si>
  <si>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</si>
  <si>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</si>
  <si>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</si>
  <si>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</si>
  <si>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</si>
  <si>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</si>
  <si>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</si>
  <si>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</si>
  <si>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</si>
  <si>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</si>
  <si>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</si>
  <si>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</si>
  <si>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</si>
  <si>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</si>
  <si>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</si>
  <si>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</si>
  <si>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</si>
  <si>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</si>
  <si>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</si>
  <si>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</si>
  <si>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</si>
  <si>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</si>
  <si>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</si>
  <si>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</si>
  <si>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</si>
  <si>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</si>
  <si>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</si>
  <si>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</si>
  <si>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</si>
  <si>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</si>
  <si>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</si>
  <si>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</si>
  <si>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</si>
  <si>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</si>
  <si>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</si>
  <si>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</si>
  <si>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</si>
  <si>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</si>
  <si>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</si>
  <si>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</si>
  <si>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</si>
  <si>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</si>
  <si>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</si>
  <si>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</si>
  <si>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</si>
  <si>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</si>
  <si>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</si>
  <si>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</si>
  <si>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</si>
  <si>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</si>
  <si>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</si>
  <si>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</si>
  <si>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</si>
  <si>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</si>
  <si>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</si>
  <si>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</si>
  <si>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</si>
  <si>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</si>
  <si>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</si>
  <si>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</si>
  <si>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</si>
  <si>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</si>
  <si>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</si>
  <si>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</si>
  <si>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</si>
  <si>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</si>
  <si>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</si>
  <si>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</si>
  <si>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</si>
  <si>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</si>
  <si>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</si>
  <si>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</si>
  <si>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</si>
  <si>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</si>
  <si>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</si>
  <si>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</si>
  <si>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</si>
  <si>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</si>
  <si>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</si>
  <si>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</si>
  <si>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</si>
  <si>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</si>
  <si>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</si>
  <si>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</si>
  <si>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</si>
  <si>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</si>
  <si>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</si>
  <si>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</si>
  <si>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</si>
  <si>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</si>
  <si>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</si>
  <si>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</si>
  <si>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</si>
  <si>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</si>
  <si>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</si>
  <si>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</si>
  <si>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</si>
  <si>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</si>
  <si>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</si>
  <si>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</si>
  <si>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</si>
  <si>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</si>
  <si>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</si>
  <si>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</si>
  <si>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</si>
  <si>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</si>
  <si>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</si>
  <si>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</si>
  <si>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</si>
  <si>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</si>
  <si>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</si>
  <si>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</si>
  <si>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</si>
  <si>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</si>
  <si>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</si>
  <si>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</si>
  <si>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</si>
  <si>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</si>
  <si>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</si>
  <si>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</si>
  <si>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</si>
  <si>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</si>
  <si>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</si>
  <si>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</si>
  <si>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</si>
  <si>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</si>
  <si>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</si>
  <si>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</si>
  <si>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</si>
  <si>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</si>
  <si>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</si>
  <si>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</si>
  <si>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</si>
  <si>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</si>
  <si>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</si>
  <si>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</si>
  <si>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</si>
  <si>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</si>
  <si>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</si>
  <si>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</si>
  <si>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</si>
  <si>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</si>
  <si>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</si>
  <si>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</si>
  <si>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</si>
  <si>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</si>
  <si>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</si>
  <si>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</si>
  <si>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</si>
  <si>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</si>
  <si>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</si>
  <si>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</si>
  <si>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</si>
  <si>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</si>
  <si>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</si>
  <si>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</si>
  <si>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</si>
  <si>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</si>
  <si>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</si>
  <si>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</si>
  <si>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</si>
  <si>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</si>
  <si>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</si>
  <si>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</si>
  <si>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</si>
  <si>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</si>
  <si>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</si>
  <si>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</si>
  <si>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</si>
  <si>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</si>
  <si>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</si>
  <si>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</si>
  <si>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</si>
  <si>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</si>
  <si>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</si>
  <si>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</si>
  <si>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</si>
  <si>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</si>
  <si>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</si>
  <si>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</si>
  <si>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</si>
  <si>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</si>
  <si>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</si>
  <si>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</si>
  <si>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</si>
  <si>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</si>
  <si>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</si>
  <si>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</si>
  <si>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</si>
  <si>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</si>
  <si>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</si>
  <si>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</si>
  <si>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</si>
  <si>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</si>
  <si>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</si>
  <si>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</si>
  <si>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</si>
  <si>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</si>
  <si>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</si>
  <si>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</si>
  <si>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</si>
  <si>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</si>
  <si>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</si>
  <si>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</si>
  <si>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</si>
  <si>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</si>
  <si>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</si>
  <si>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</si>
  <si>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</si>
  <si>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</si>
  <si>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</si>
  <si>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</si>
  <si>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</si>
  <si>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</si>
  <si>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</si>
  <si>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</si>
  <si>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</si>
  <si>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</si>
  <si>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</si>
  <si>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</si>
  <si>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</si>
  <si>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</si>
  <si>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</si>
  <si>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</si>
  <si>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</si>
  <si>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</si>
  <si>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</si>
  <si>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</si>
  <si>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</si>
  <si>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</si>
  <si>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</si>
  <si>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</si>
  <si>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</si>
  <si>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</si>
  <si>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</si>
  <si>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</si>
  <si>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</si>
  <si>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</si>
  <si>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</si>
  <si>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</si>
  <si>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</si>
  <si>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</si>
  <si>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</si>
  <si>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</si>
  <si>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</si>
  <si>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</si>
  <si>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</si>
  <si>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</si>
  <si>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</si>
  <si>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</si>
  <si>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</si>
  <si>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</si>
  <si>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</si>
  <si>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</si>
  <si>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</si>
  <si>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</si>
  <si>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</si>
  <si>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</si>
  <si>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</si>
  <si>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</si>
  <si>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</si>
  <si>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</si>
  <si>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</si>
  <si>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</si>
  <si>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</si>
  <si>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</si>
  <si>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</si>
  <si>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</si>
  <si>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</si>
  <si>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</si>
  <si>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</si>
  <si>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</si>
  <si>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</si>
  <si>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</si>
  <si>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</si>
  <si>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</si>
  <si>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</si>
  <si>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</si>
  <si>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</si>
  <si>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</si>
  <si>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</si>
  <si>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</si>
  <si>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</si>
  <si>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</si>
  <si>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</si>
  <si>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</si>
  <si>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</si>
  <si>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</si>
  <si>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</si>
  <si>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</si>
  <si>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</si>
  <si>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</si>
  <si>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</si>
  <si>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</si>
  <si>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</si>
  <si>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</si>
  <si>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</si>
  <si>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</si>
  <si>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</si>
  <si>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</si>
  <si>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</si>
  <si>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</si>
  <si>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</si>
  <si>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</si>
  <si>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</si>
  <si>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</si>
  <si>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</si>
  <si>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</si>
  <si>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</si>
  <si>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</si>
  <si>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</si>
  <si>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</si>
  <si>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</si>
  <si>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</si>
  <si>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</si>
  <si>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</si>
  <si>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</si>
  <si>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</si>
  <si>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</si>
  <si>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</si>
  <si>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</si>
  <si>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</si>
  <si>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</si>
  <si>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</si>
  <si>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</si>
  <si>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</si>
  <si>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</si>
  <si>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</si>
  <si>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</si>
  <si>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</si>
  <si>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</si>
  <si>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</si>
  <si>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</si>
  <si>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</si>
  <si>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</si>
  <si>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</si>
  <si>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</si>
  <si>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</si>
  <si>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</si>
  <si>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</si>
  <si>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</si>
  <si>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</si>
  <si>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</si>
  <si>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</si>
  <si>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</si>
  <si>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</si>
  <si>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</si>
  <si>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</si>
  <si>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</si>
  <si>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</si>
  <si>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</si>
  <si>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</si>
  <si>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</si>
  <si>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</si>
  <si>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</si>
  <si>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</si>
  <si>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</si>
  <si>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</si>
  <si>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</si>
  <si>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</si>
  <si>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</si>
  <si>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</si>
  <si>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</si>
  <si>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</si>
  <si>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</si>
  <si>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</si>
  <si>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</si>
  <si>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</si>
  <si>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</si>
  <si>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</si>
  <si>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</si>
  <si>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</si>
  <si>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</si>
  <si>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</si>
  <si>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</si>
  <si>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</si>
  <si>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</si>
  <si>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</si>
  <si>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</si>
  <si>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</si>
  <si>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</si>
  <si>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</si>
  <si>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</si>
  <si>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</si>
  <si>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</si>
  <si>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</si>
  <si>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</si>
  <si>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</si>
  <si>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</si>
  <si>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</si>
  <si>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</si>
  <si>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</si>
  <si>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</si>
  <si>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</si>
  <si>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</si>
  <si>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</si>
  <si>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</si>
  <si>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</si>
  <si>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</si>
  <si>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</si>
  <si>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</si>
  <si>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</si>
  <si>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</si>
  <si>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</si>
  <si>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</si>
  <si>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</si>
  <si>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</si>
  <si>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</si>
  <si>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</si>
  <si>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</si>
  <si>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</si>
  <si>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</si>
  <si>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</si>
  <si>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</si>
  <si>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</si>
  <si>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</si>
  <si>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</si>
  <si>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</si>
  <si>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</si>
  <si>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</si>
  <si>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</si>
  <si>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</si>
  <si>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</si>
  <si>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</si>
  <si>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</si>
  <si>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</si>
  <si>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</si>
  <si>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</si>
  <si>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</si>
  <si>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</si>
  <si>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</si>
  <si>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</si>
  <si>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</si>
  <si>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</si>
  <si>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</si>
  <si>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</si>
  <si>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</si>
  <si>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</si>
  <si>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</si>
  <si>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</si>
  <si>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</si>
  <si>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</si>
  <si>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</si>
  <si>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</si>
  <si>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</si>
  <si>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</si>
  <si>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</si>
  <si>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</si>
  <si>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</si>
  <si>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</si>
  <si>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</si>
  <si>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</si>
  <si>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</si>
  <si>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</si>
  <si>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</si>
  <si>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</si>
  <si>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</si>
  <si>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</si>
  <si>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</si>
  <si>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</si>
  <si>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</si>
  <si>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</si>
  <si>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</si>
  <si>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</si>
  <si>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</si>
  <si>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</si>
  <si>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</si>
  <si>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</si>
  <si>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</si>
  <si>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</si>
  <si>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</si>
  <si>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</si>
  <si>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</si>
  <si>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</si>
  <si>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</si>
  <si>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</si>
  <si>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</si>
  <si>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</si>
  <si>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</si>
  <si>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</si>
  <si>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</si>
  <si>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</si>
  <si>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</si>
  <si>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</si>
  <si>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</si>
  <si>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</si>
  <si>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</si>
  <si>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</si>
  <si>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</si>
  <si>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</si>
  <si>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</si>
  <si>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</si>
  <si>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</si>
  <si>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</si>
  <si>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</si>
  <si>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</si>
  <si>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</si>
  <si>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</si>
  <si>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</si>
  <si>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</si>
  <si>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</si>
  <si>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</si>
  <si>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</si>
  <si>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</si>
  <si>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</si>
  <si>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</si>
  <si>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</si>
  <si>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</si>
  <si>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</si>
  <si>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</si>
  <si>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</si>
  <si>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</si>
  <si>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</si>
  <si>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</si>
  <si>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</si>
  <si>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</si>
  <si>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</si>
  <si>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</si>
  <si>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</si>
  <si>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</si>
  <si>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</si>
  <si>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</si>
  <si>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</si>
  <si>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</si>
  <si>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</si>
  <si>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</si>
  <si>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</si>
  <si>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</si>
  <si>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</si>
  <si>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</si>
  <si>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</si>
  <si>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</si>
  <si>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</si>
  <si>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</si>
  <si>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</si>
  <si>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</si>
  <si>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</si>
  <si>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</si>
  <si>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</si>
  <si>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</si>
  <si>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</si>
  <si>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</si>
  <si>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</si>
  <si>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</si>
  <si>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</si>
  <si>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</si>
  <si>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</si>
  <si>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</si>
  <si>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</si>
  <si>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</si>
  <si>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</si>
  <si>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</si>
  <si>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</si>
  <si>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</si>
  <si>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</si>
  <si>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</si>
  <si>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</si>
  <si>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</si>
  <si>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</si>
  <si>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</si>
  <si>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</si>
  <si>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</si>
  <si>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</si>
  <si>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</si>
  <si>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</si>
  <si>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</si>
  <si>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</si>
  <si>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</si>
  <si>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</si>
  <si>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</si>
  <si>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</si>
  <si>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</si>
  <si>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</si>
  <si>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</si>
  <si>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</si>
  <si>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</si>
  <si>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</si>
  <si>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</si>
  <si>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</si>
  <si>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</si>
  <si>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</si>
  <si>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</si>
  <si>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</si>
  <si>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</si>
  <si>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</si>
  <si>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</si>
  <si>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</si>
  <si>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</si>
  <si>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</si>
  <si>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</si>
  <si>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</si>
  <si>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</si>
  <si>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</si>
  <si>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</si>
  <si>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</si>
  <si>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</si>
  <si>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</si>
  <si>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</si>
  <si>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</si>
  <si>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</si>
  <si>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</si>
  <si>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</si>
  <si>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</si>
  <si>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</si>
  <si>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</si>
  <si>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</si>
  <si>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</si>
  <si>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</si>
  <si>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</si>
  <si>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</si>
  <si>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</si>
  <si>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</si>
  <si>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</si>
  <si>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</si>
  <si>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</si>
  <si>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</si>
  <si>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</si>
  <si>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</si>
  <si>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</si>
  <si>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</si>
  <si>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</si>
  <si>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</si>
  <si>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</si>
  <si>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</si>
  <si>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</si>
  <si>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</si>
  <si>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</si>
  <si>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</si>
  <si>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</si>
  <si>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</si>
  <si>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</si>
  <si>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</si>
  <si>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</si>
  <si>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</si>
  <si>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</si>
  <si>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</si>
  <si>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</si>
  <si>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</si>
  <si>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</si>
  <si>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</si>
  <si>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</si>
  <si>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</si>
  <si>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</si>
  <si>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</si>
  <si>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</si>
  <si>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</si>
  <si>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</si>
  <si>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</si>
  <si>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</si>
  <si>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</si>
  <si>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</si>
  <si>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</si>
  <si>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</si>
  <si>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</si>
  <si>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</si>
  <si>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</si>
  <si>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</si>
  <si>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</si>
  <si>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</si>
  <si>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</si>
  <si>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</si>
  <si>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</si>
  <si>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</si>
  <si>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</si>
  <si>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</si>
  <si>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</si>
  <si>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</si>
  <si>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</si>
  <si>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</si>
  <si>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</si>
  <si>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</si>
  <si>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</si>
  <si>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</si>
  <si>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</si>
  <si>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</si>
  <si>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</si>
  <si>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</si>
  <si>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</si>
  <si>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</si>
  <si>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</si>
  <si>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</si>
  <si>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</si>
  <si>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</si>
  <si>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</si>
  <si>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</si>
  <si>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</si>
  <si>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</si>
  <si>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</si>
  <si>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</si>
  <si>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</si>
  <si>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</si>
  <si>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</si>
  <si>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</si>
  <si>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</si>
  <si>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</si>
  <si>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</si>
  <si>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</si>
  <si>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</si>
  <si>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</si>
  <si>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</si>
  <si>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</si>
  <si>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</si>
  <si>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</si>
  <si>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</si>
  <si>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</si>
  <si>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</si>
  <si>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</si>
  <si>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</si>
  <si>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</si>
  <si>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</si>
  <si>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</si>
  <si>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</si>
  <si>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</si>
  <si>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</si>
  <si>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</si>
  <si>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</si>
  <si>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</si>
  <si>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</si>
  <si>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</si>
  <si>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</si>
  <si>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</si>
  <si>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</si>
  <si>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</si>
  <si>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</si>
  <si>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</si>
  <si>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</si>
  <si>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</si>
  <si>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</si>
  <si>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</si>
  <si>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</si>
  <si>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</si>
  <si>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</si>
  <si>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</si>
  <si>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</si>
  <si>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</si>
  <si>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</si>
  <si>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</si>
  <si>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</si>
  <si>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</si>
  <si>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</si>
  <si>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</si>
  <si>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</si>
  <si>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</si>
  <si>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</si>
  <si>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</si>
  <si>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</si>
  <si>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</si>
  <si>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</si>
  <si>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</si>
  <si>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</si>
  <si>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</si>
  <si>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</si>
  <si>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</si>
  <si>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</si>
  <si>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</si>
  <si>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</si>
  <si>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</si>
  <si>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</si>
  <si>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</si>
  <si>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</si>
  <si>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</si>
  <si>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</si>
  <si>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</si>
  <si>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</si>
  <si>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</si>
  <si>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</si>
  <si>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</si>
  <si>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</si>
  <si>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</si>
  <si>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</si>
  <si>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</si>
  <si>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</si>
  <si>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</si>
  <si>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</si>
  <si>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</si>
  <si>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</si>
  <si>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</si>
  <si>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</si>
  <si>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</si>
  <si>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</si>
  <si>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</si>
  <si>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</si>
  <si>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</si>
  <si>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</si>
  <si>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</si>
  <si>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</si>
  <si>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</si>
  <si>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</si>
  <si>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</si>
  <si>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</si>
  <si>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</si>
  <si>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</si>
  <si>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</si>
  <si>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</si>
  <si>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</si>
  <si>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</si>
  <si>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</si>
  <si>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</si>
  <si>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</si>
  <si>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</si>
  <si>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</si>
  <si>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</si>
  <si>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</si>
  <si>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</si>
  <si>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</si>
  <si>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</si>
  <si>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</si>
  <si>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</si>
  <si>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</si>
  <si>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</si>
  <si>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</si>
  <si>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</si>
  <si>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</si>
  <si>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</si>
  <si>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</si>
  <si>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</si>
  <si>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</si>
  <si>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</si>
  <si>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</si>
  <si>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</si>
  <si>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</si>
  <si>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</si>
  <si>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</si>
  <si>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</si>
  <si>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</si>
  <si>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</si>
  <si>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</si>
  <si>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</si>
  <si>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</si>
  <si>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</si>
  <si>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</si>
  <si>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</si>
  <si>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</si>
  <si>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</si>
  <si>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</si>
  <si>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</si>
  <si>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</si>
  <si>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</si>
  <si>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</si>
  <si>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</si>
  <si>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</si>
  <si>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</si>
  <si>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</si>
  <si>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</si>
  <si>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</si>
  <si>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</si>
  <si>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</si>
  <si>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</si>
  <si>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</si>
  <si>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</si>
  <si>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</si>
  <si>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</si>
  <si>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</si>
  <si>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</si>
  <si>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</si>
  <si>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</si>
  <si>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</si>
  <si>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</si>
  <si>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</si>
  <si>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</si>
  <si>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</si>
  <si>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</si>
  <si>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</si>
  <si>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</si>
  <si>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</si>
  <si>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</si>
  <si>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</si>
  <si>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</si>
  <si>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</si>
  <si>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</si>
  <si>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</si>
  <si>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</si>
  <si>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</si>
  <si>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</si>
  <si>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</si>
  <si>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</si>
  <si>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</si>
  <si>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</si>
  <si>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</si>
  <si>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</si>
  <si>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</si>
  <si>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</si>
  <si>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</si>
  <si>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</si>
  <si>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</si>
  <si>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</si>
  <si>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</si>
  <si>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</si>
  <si>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</si>
  <si>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</si>
  <si>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</si>
  <si>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</si>
  <si>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</si>
  <si>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</si>
  <si>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</si>
  <si>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</si>
  <si>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</si>
  <si>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</si>
  <si>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</si>
  <si>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</si>
  <si>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</si>
  <si>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</si>
  <si>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</si>
  <si>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</si>
  <si>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</si>
  <si>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</si>
  <si>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</si>
  <si>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</si>
  <si>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</si>
  <si>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</si>
  <si>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</si>
  <si>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</si>
  <si>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</si>
  <si>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</si>
  <si>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</si>
  <si>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</si>
  <si>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</si>
  <si>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</si>
  <si>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</si>
  <si>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</si>
  <si>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</si>
  <si>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</si>
  <si>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</si>
  <si>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</si>
  <si>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</si>
  <si>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</si>
  <si>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</si>
  <si>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</si>
  <si>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</si>
  <si>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</si>
  <si>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</si>
  <si>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</si>
  <si>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</si>
  <si>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</si>
  <si>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</si>
  <si>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</si>
  <si>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</si>
  <si>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</si>
  <si>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</si>
  <si>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</si>
  <si>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</si>
  <si>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</si>
  <si>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</si>
  <si>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</si>
  <si>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</si>
  <si>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</si>
  <si>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</si>
  <si>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</si>
  <si>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</si>
  <si>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</si>
  <si>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</si>
  <si>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</si>
  <si>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</si>
  <si>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</si>
  <si>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</si>
  <si>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</si>
  <si>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</si>
  <si>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</si>
  <si>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</si>
  <si>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</si>
  <si>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</si>
  <si>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</si>
  <si>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</si>
  <si>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</si>
  <si>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</si>
  <si>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</si>
  <si>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</si>
  <si>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</si>
  <si>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</si>
  <si>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</si>
  <si>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</si>
  <si>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</si>
  <si>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</si>
  <si>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</si>
  <si>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</si>
  <si>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</si>
  <si>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</si>
  <si>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</si>
  <si>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</si>
  <si>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</si>
  <si>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</si>
  <si>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</si>
  <si>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</si>
  <si>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</si>
  <si>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</si>
  <si>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</si>
  <si>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</si>
  <si>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</si>
  <si>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</si>
  <si>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</si>
  <si>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</si>
  <si>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</si>
  <si>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</si>
  <si>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</si>
  <si>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</si>
  <si>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</si>
  <si>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</si>
  <si>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</si>
  <si>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</si>
  <si>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</si>
  <si>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</si>
  <si>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</si>
  <si>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</si>
  <si>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</si>
  <si>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</si>
  <si>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</si>
  <si>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</si>
  <si>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</si>
  <si>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</si>
  <si>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</si>
  <si>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</si>
  <si>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</si>
  <si>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</si>
  <si>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</si>
  <si>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</si>
  <si>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</si>
  <si>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</si>
  <si>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</si>
  <si>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</si>
  <si>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</si>
  <si>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</si>
  <si>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</si>
  <si>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</si>
  <si>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</si>
  <si>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</si>
  <si>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</si>
  <si>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</si>
  <si>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</si>
  <si>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</si>
  <si>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</si>
  <si>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</si>
  <si>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</si>
  <si>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</si>
  <si>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</si>
  <si>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</si>
  <si>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</si>
  <si>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</si>
  <si>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</si>
  <si>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</si>
  <si>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</si>
  <si>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</si>
  <si>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</si>
  <si>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</si>
  <si>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</si>
  <si>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</si>
  <si>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</si>
  <si>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</si>
  <si>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</si>
  <si>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</si>
  <si>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</si>
  <si>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</si>
  <si>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</si>
  <si>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</si>
  <si>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</si>
  <si>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</si>
  <si>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</si>
  <si>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</si>
  <si>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</si>
  <si>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</si>
  <si>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</si>
  <si>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</si>
  <si>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</si>
  <si>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</si>
  <si>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</si>
  <si>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</si>
  <si>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</si>
  <si>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</si>
  <si>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</si>
  <si>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</si>
  <si>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</si>
  <si>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</si>
  <si>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</si>
  <si>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</si>
  <si>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</si>
  <si>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</si>
  <si>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</si>
  <si>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</si>
  <si>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</si>
  <si>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</si>
  <si>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</si>
  <si>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</si>
  <si>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</si>
  <si>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</si>
  <si>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</si>
  <si>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</si>
  <si>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</si>
  <si>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</si>
  <si>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</si>
  <si>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</si>
  <si>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</si>
  <si>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</si>
  <si>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</si>
  <si>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</si>
  <si>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</si>
  <si>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</si>
  <si>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</si>
  <si>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</si>
  <si>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</si>
  <si>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</si>
  <si>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</si>
  <si>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</si>
  <si>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</si>
  <si>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</si>
  <si>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</si>
  <si>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</si>
  <si>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</si>
  <si>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</si>
  <si>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</si>
  <si>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</si>
  <si>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</si>
  <si>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</si>
  <si>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</si>
  <si>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</si>
  <si>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</si>
  <si>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</si>
  <si>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</si>
  <si>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</si>
  <si>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</si>
  <si>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</si>
  <si>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</si>
  <si>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</si>
  <si>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</si>
  <si>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</si>
  <si>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</si>
  <si>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</si>
  <si>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</si>
  <si>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</si>
  <si>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</si>
  <si>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</si>
  <si>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</si>
  <si>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</si>
  <si>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</si>
  <si>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</si>
  <si>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</si>
  <si>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</si>
  <si>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</si>
  <si>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</si>
  <si>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</si>
  <si>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</si>
  <si>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</si>
  <si>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</si>
  <si>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</si>
  <si>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</si>
  <si>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</si>
  <si>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</si>
  <si>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</si>
  <si>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</si>
  <si>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</si>
  <si>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</si>
  <si>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</si>
  <si>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</si>
  <si>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</si>
  <si>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</si>
  <si>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</si>
  <si>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</si>
  <si>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</si>
  <si>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</si>
  <si>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</si>
  <si>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</si>
  <si>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</si>
  <si>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</si>
  <si>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</si>
  <si>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</si>
  <si>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</si>
  <si>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</si>
  <si>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</si>
  <si>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</si>
  <si>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</si>
  <si>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</si>
  <si>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</si>
  <si>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</si>
  <si>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</si>
  <si>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</si>
  <si>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</si>
  <si>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</si>
  <si>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</si>
  <si>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</si>
  <si>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</si>
  <si>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</si>
  <si>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</si>
  <si>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</si>
  <si>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</si>
  <si>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</si>
  <si>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</si>
  <si>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</si>
  <si>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</si>
  <si>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</si>
  <si>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</si>
  <si>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</si>
  <si>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</si>
  <si>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</si>
  <si>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</si>
  <si>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</si>
  <si>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</si>
  <si>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</si>
  <si>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</si>
  <si>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</si>
  <si>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</si>
  <si>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</si>
  <si>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</si>
  <si>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</si>
  <si>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</si>
  <si>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</si>
  <si>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</si>
  <si>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</si>
  <si>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</si>
  <si>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</si>
  <si>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</si>
  <si>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</si>
  <si>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</si>
  <si>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</si>
  <si>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</si>
  <si>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</si>
  <si>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</si>
  <si>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</si>
  <si>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</si>
  <si>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</si>
  <si>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</si>
  <si>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</si>
  <si>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</si>
  <si>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</si>
  <si>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</si>
  <si>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</si>
  <si>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</si>
  <si>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</si>
  <si>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</si>
  <si>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</si>
  <si>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</si>
  <si>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</si>
  <si>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</si>
  <si>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</si>
  <si>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</si>
  <si>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</si>
  <si>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</si>
  <si>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</si>
  <si>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</si>
  <si>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</si>
  <si>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</si>
  <si>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</si>
  <si>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</si>
  <si>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</si>
  <si>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</si>
  <si>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</si>
  <si>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</si>
  <si>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</si>
  <si>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</si>
  <si>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</si>
  <si>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</si>
  <si>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</si>
  <si>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</si>
  <si>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</si>
  <si>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</si>
  <si>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</si>
  <si>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</si>
  <si>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</si>
  <si>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</si>
  <si>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</si>
  <si>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</si>
  <si>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</si>
  <si>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</si>
  <si>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</si>
  <si>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</si>
  <si>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</si>
  <si>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</si>
  <si>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</si>
  <si>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</si>
  <si>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</si>
  <si>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</si>
  <si>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</si>
  <si>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</si>
  <si>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</si>
  <si>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</si>
  <si>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</si>
  <si>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</si>
  <si>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</si>
  <si>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</si>
  <si>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</si>
  <si>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</si>
  <si>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</si>
  <si>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</si>
  <si>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</si>
  <si>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</si>
  <si>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</si>
  <si>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</si>
  <si>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</si>
  <si>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</si>
  <si>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</si>
  <si>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</si>
  <si>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</si>
  <si>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</si>
  <si>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</si>
  <si>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</si>
  <si>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</si>
  <si>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</si>
  <si>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</si>
  <si>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</si>
  <si>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</si>
  <si>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</si>
  <si>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</si>
  <si>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</si>
  <si>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</si>
  <si>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</si>
  <si>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</si>
  <si>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</si>
  <si>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</si>
  <si>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</si>
  <si>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</si>
  <si>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</si>
  <si>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</si>
  <si>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</si>
  <si>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</si>
  <si>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</si>
  <si>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</si>
  <si>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</si>
  <si>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</si>
  <si>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</si>
  <si>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</si>
  <si>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</si>
  <si>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</si>
  <si>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</si>
  <si>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</si>
  <si>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</si>
  <si>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</si>
  <si>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</si>
  <si>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</si>
  <si>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</si>
  <si>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</si>
  <si>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</si>
  <si>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</si>
  <si>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</si>
  <si>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</si>
  <si>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</si>
  <si>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</si>
  <si>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</si>
  <si>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</si>
  <si>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</si>
  <si>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</si>
  <si>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</si>
  <si>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</si>
  <si>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</si>
  <si>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</si>
  <si>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</si>
  <si>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</si>
  <si>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</si>
  <si>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</si>
  <si>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</si>
  <si>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</si>
  <si>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</si>
  <si>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</si>
  <si>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</si>
  <si>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</si>
  <si>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</si>
  <si>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</si>
  <si>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</si>
  <si>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</si>
  <si>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</si>
  <si>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</si>
  <si>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</si>
  <si>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</si>
  <si>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</si>
  <si>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</si>
  <si>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</si>
  <si>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</si>
  <si>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</si>
  <si>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</si>
  <si>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</si>
  <si>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</si>
  <si>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</si>
  <si>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</si>
  <si>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</si>
  <si>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</si>
  <si>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</si>
  <si>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</si>
  <si>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</si>
  <si>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</si>
  <si>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</si>
  <si>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</si>
  <si>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</si>
  <si>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</si>
  <si>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</si>
  <si>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</si>
  <si>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</si>
  <si>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</si>
  <si>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</si>
  <si>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</si>
  <si>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</si>
  <si>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</si>
  <si>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</si>
  <si>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</si>
  <si>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</si>
  <si>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</si>
  <si>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</si>
  <si>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</si>
  <si>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</si>
  <si>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</si>
  <si>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</si>
  <si>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</si>
  <si>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</si>
  <si>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</si>
  <si>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</si>
  <si>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</si>
  <si>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</si>
  <si>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</si>
  <si>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</si>
  <si>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</si>
  <si>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</si>
  <si>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</si>
  <si>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</si>
  <si>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</si>
  <si>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</si>
  <si>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</si>
  <si>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</si>
  <si>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</si>
  <si>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</si>
  <si>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</si>
  <si>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</si>
  <si>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</si>
  <si>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</si>
  <si>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</si>
  <si>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</si>
  <si>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</si>
  <si>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</si>
  <si>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</si>
  <si>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</si>
  <si>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</si>
  <si>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</si>
  <si>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</si>
  <si>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</si>
  <si>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</si>
  <si>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</si>
  <si>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</si>
  <si>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</si>
  <si>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</si>
  <si>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</si>
  <si>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</si>
  <si>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</si>
  <si>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</si>
  <si>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</si>
  <si>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</si>
  <si>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</si>
  <si>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</si>
  <si>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</si>
  <si>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</si>
  <si>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</si>
  <si>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</si>
  <si>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</si>
  <si>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</si>
  <si>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</si>
  <si>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</si>
  <si>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</si>
  <si>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</si>
  <si>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</si>
  <si>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</si>
  <si>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</si>
  <si>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</si>
  <si>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</si>
  <si>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</si>
  <si>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</si>
  <si>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</si>
  <si>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</si>
  <si>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</si>
  <si>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</si>
  <si>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</si>
  <si>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</si>
  <si>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</si>
  <si>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</si>
  <si>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</si>
  <si>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</si>
  <si>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</si>
  <si>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</si>
  <si>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</si>
  <si>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</si>
  <si>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</si>
  <si>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</si>
  <si>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</si>
  <si>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</si>
  <si>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</si>
  <si>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</si>
  <si>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</si>
  <si>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</si>
  <si>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</si>
  <si>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</si>
  <si>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</si>
  <si>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</si>
  <si>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</si>
  <si>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</si>
  <si>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</si>
  <si>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</si>
  <si>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</si>
  <si>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</si>
  <si>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</si>
  <si>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</si>
  <si>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</si>
  <si>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</si>
  <si>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</si>
  <si>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</si>
  <si>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</si>
  <si>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</si>
  <si>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</si>
  <si>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</si>
  <si>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</si>
  <si>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</si>
  <si>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</si>
  <si>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</si>
  <si>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</si>
  <si>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</si>
  <si>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</si>
  <si>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</si>
  <si>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</si>
  <si>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</si>
  <si>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</si>
  <si>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</si>
  <si>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</si>
  <si>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</si>
  <si>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</si>
  <si>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</si>
  <si>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</si>
  <si>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</si>
  <si>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</si>
  <si>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</si>
  <si>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</si>
  <si>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</si>
  <si>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</si>
  <si>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</si>
  <si>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</si>
  <si>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</si>
  <si>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</si>
  <si>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</si>
  <si>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</si>
  <si>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</si>
  <si>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</si>
  <si>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</si>
  <si>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</si>
  <si>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</si>
  <si>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</si>
  <si>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</si>
  <si>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</si>
  <si>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</si>
  <si>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</si>
  <si>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</si>
  <si>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</si>
  <si>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</si>
  <si>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</si>
  <si>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</si>
  <si>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</si>
  <si>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</si>
  <si>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</si>
  <si>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</si>
  <si>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</si>
  <si>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</si>
  <si>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</si>
  <si>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</si>
  <si>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</si>
  <si>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</si>
  <si>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</si>
  <si>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</si>
  <si>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</si>
  <si>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</si>
  <si>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</si>
  <si>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</si>
  <si>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</si>
  <si>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</si>
  <si>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</si>
  <si>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</si>
  <si>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</si>
  <si>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</si>
  <si>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</si>
  <si>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</si>
  <si>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</si>
  <si>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</si>
  <si>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</si>
  <si>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</si>
  <si>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</si>
  <si>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</si>
  <si>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</si>
  <si>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</si>
  <si>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</si>
  <si>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</si>
  <si>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</si>
  <si>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</si>
  <si>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</si>
  <si>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</si>
  <si>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</si>
  <si>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</si>
  <si>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</si>
  <si>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</si>
  <si>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</si>
  <si>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</si>
  <si>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</si>
  <si>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</si>
  <si>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</si>
  <si>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</si>
  <si>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</si>
  <si>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</si>
  <si>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</si>
  <si>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</si>
  <si>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</si>
  <si>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</si>
  <si>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</si>
  <si>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</si>
  <si>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</si>
  <si>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</si>
  <si>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</si>
  <si>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</si>
  <si>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</si>
  <si>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</si>
  <si>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</si>
  <si>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</si>
  <si>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</si>
  <si>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</si>
  <si>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</si>
  <si>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</si>
  <si>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</si>
  <si>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</si>
  <si>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</si>
  <si>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</si>
  <si>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</si>
  <si>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</si>
  <si>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</si>
  <si>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</si>
  <si>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</si>
  <si>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</si>
  <si>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</si>
  <si>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</si>
  <si>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</si>
  <si>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</si>
  <si>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</si>
  <si>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</si>
  <si>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</si>
  <si>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</si>
  <si>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</si>
  <si>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</si>
  <si>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</si>
  <si>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</si>
  <si>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</si>
  <si>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</si>
  <si>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</si>
  <si>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</si>
  <si>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</si>
  <si>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</si>
  <si>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</si>
  <si>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</si>
  <si>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</si>
  <si>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</si>
  <si>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</si>
  <si>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</si>
  <si>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</si>
  <si>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</si>
  <si>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</si>
  <si>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</si>
  <si>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</si>
  <si>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</si>
  <si>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</si>
  <si>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</si>
  <si>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</si>
  <si>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</si>
  <si>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</si>
  <si>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</si>
  <si>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</si>
  <si>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</si>
  <si>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</si>
  <si>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</si>
  <si>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</si>
  <si>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</si>
  <si>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</si>
  <si>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</si>
  <si>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</si>
  <si>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</si>
  <si>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</si>
  <si>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</si>
  <si>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</si>
  <si>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</si>
  <si>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</si>
  <si>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</si>
  <si>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</si>
  <si>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</si>
  <si>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</si>
  <si>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</si>
  <si>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</si>
  <si>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</si>
  <si>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</si>
  <si>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</si>
  <si>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</si>
  <si>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</si>
  <si>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</si>
  <si>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</si>
  <si>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</si>
  <si>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</si>
  <si>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</si>
  <si>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</si>
  <si>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</si>
  <si>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</si>
  <si>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</si>
  <si>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</si>
  <si>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</si>
  <si>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</si>
  <si>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</si>
  <si>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</si>
  <si>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</si>
  <si>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</si>
  <si>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</si>
  <si>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</si>
  <si>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</si>
  <si>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</si>
  <si>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</si>
  <si>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</si>
  <si>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</si>
  <si>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</si>
  <si>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</si>
  <si>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</si>
  <si>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</si>
  <si>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</si>
  <si>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</si>
  <si>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</si>
  <si>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</si>
  <si>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</si>
  <si>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</si>
  <si>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</si>
  <si>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</si>
  <si>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</si>
  <si>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</si>
  <si>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</si>
  <si>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</si>
  <si>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</si>
  <si>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</si>
  <si>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</si>
  <si>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</si>
  <si>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</si>
  <si>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</si>
  <si>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</si>
  <si>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</si>
  <si>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</si>
  <si>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</si>
  <si>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</si>
  <si>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</si>
  <si>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</si>
  <si>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</si>
  <si>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</si>
  <si>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</si>
  <si>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</si>
  <si>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</si>
  <si>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</si>
  <si>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</si>
  <si>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</si>
  <si>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</si>
  <si>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</si>
  <si>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</si>
  <si>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</si>
  <si>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</si>
  <si>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</si>
  <si>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</si>
  <si>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</si>
  <si>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</si>
  <si>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</si>
  <si>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</si>
  <si>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</si>
  <si>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</si>
  <si>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</si>
  <si>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</si>
  <si>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</si>
  <si>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</si>
  <si>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</si>
  <si>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</si>
  <si>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</si>
  <si>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</si>
  <si>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</si>
  <si>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</si>
  <si>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</si>
  <si>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</si>
  <si>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</si>
  <si>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</si>
  <si>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</si>
  <si>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</si>
  <si>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</si>
  <si>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</si>
  <si>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</si>
  <si>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</si>
  <si>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</si>
  <si>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</si>
  <si>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</si>
  <si>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</si>
  <si>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</si>
  <si>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</si>
  <si>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</si>
  <si>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</si>
  <si>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</si>
  <si>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</si>
  <si>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</si>
  <si>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</si>
  <si>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</si>
  <si>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</si>
  <si>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</si>
  <si>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</si>
  <si>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</si>
  <si>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</si>
  <si>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</si>
  <si>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</si>
  <si>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</si>
  <si>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</si>
  <si>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</si>
  <si>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</si>
  <si>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</si>
  <si>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</si>
  <si>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</si>
  <si>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</si>
  <si>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</si>
  <si>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</si>
  <si>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</si>
  <si>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</si>
  <si>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</si>
  <si>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</si>
  <si>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</si>
  <si>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</si>
  <si>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</si>
  <si>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</si>
  <si>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</si>
  <si>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</si>
  <si>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</si>
  <si>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</si>
  <si>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</si>
  <si>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</si>
  <si>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</si>
  <si>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</si>
  <si>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</si>
  <si>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</si>
  <si>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</si>
  <si>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</si>
  <si>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</si>
  <si>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</si>
  <si>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</si>
  <si>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</si>
  <si>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</si>
  <si>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</si>
  <si>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</si>
  <si>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</si>
  <si>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</si>
  <si>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</si>
  <si>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</si>
  <si>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</si>
  <si>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</si>
  <si>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</si>
  <si>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</si>
  <si>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</si>
  <si>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</si>
  <si>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</si>
  <si>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</si>
  <si>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</si>
  <si>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</si>
  <si>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</si>
  <si>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</si>
  <si>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</si>
  <si>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</si>
  <si>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</si>
  <si>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</si>
  <si>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</si>
  <si>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</si>
  <si>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</si>
  <si>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</si>
  <si>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</si>
  <si>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</si>
  <si>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</si>
  <si>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</si>
  <si>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</si>
  <si>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</si>
  <si>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</si>
  <si>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</si>
  <si>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</si>
  <si>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</si>
  <si>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</si>
  <si>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</si>
  <si>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</si>
  <si>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</si>
  <si>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</si>
  <si>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</si>
  <si>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</si>
  <si>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</si>
  <si>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</si>
  <si>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</si>
  <si>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</si>
  <si>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</si>
  <si>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</si>
  <si>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</si>
  <si>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</si>
  <si>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</si>
  <si>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</si>
  <si>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</si>
  <si>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</si>
  <si>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</si>
  <si>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</si>
  <si>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</si>
  <si>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</si>
  <si>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</si>
  <si>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</si>
  <si>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</si>
  <si>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</si>
  <si>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</si>
  <si>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</si>
  <si>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</si>
  <si>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</si>
  <si>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</si>
  <si>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</si>
  <si>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</si>
  <si>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</si>
  <si>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</si>
  <si>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</si>
  <si>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</si>
  <si>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</si>
  <si>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</si>
  <si>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</si>
  <si>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</si>
  <si>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</si>
  <si>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</si>
  <si>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</si>
  <si>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</si>
  <si>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</si>
  <si>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</si>
  <si>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</si>
  <si>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</si>
  <si>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</si>
  <si>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</si>
  <si>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</si>
  <si>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</si>
  <si>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</si>
  <si>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</si>
  <si>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</si>
  <si>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</si>
  <si>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</si>
  <si>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</si>
  <si>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</si>
  <si>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</si>
  <si>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</si>
  <si>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</si>
  <si>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</si>
  <si>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</si>
  <si>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</si>
  <si>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</si>
  <si>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</si>
  <si>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</si>
  <si>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</si>
  <si>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</si>
  <si>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</si>
  <si>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</si>
  <si>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</si>
  <si>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</si>
  <si>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</si>
  <si>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</si>
  <si>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</si>
  <si>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</si>
  <si>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</si>
  <si>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</si>
  <si>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</si>
  <si>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</si>
  <si>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</si>
  <si>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</si>
  <si>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</si>
  <si>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</si>
  <si>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</si>
  <si>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</si>
  <si>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</si>
  <si>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</si>
  <si>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</si>
  <si>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</si>
  <si>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</si>
  <si>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</si>
  <si>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</si>
  <si>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</si>
  <si>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</si>
  <si>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</si>
  <si>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</si>
  <si>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</si>
  <si>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</si>
  <si>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</si>
  <si>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</si>
  <si>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</si>
  <si>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</si>
  <si>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</si>
  <si>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</si>
  <si>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</si>
  <si>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</si>
  <si>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</si>
  <si>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</si>
  <si>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</si>
  <si>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</si>
  <si>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</si>
  <si>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</si>
  <si>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</si>
  <si>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</si>
  <si>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</si>
  <si>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</si>
  <si>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</si>
  <si>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</si>
  <si>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</si>
  <si>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</si>
  <si>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</si>
  <si>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</si>
  <si>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</si>
  <si>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</si>
  <si>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</si>
  <si>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</si>
  <si>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</si>
  <si>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</si>
  <si>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</si>
  <si>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</si>
  <si>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</si>
  <si>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</si>
  <si>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</si>
  <si>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</si>
  <si>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</si>
  <si>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</si>
  <si>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</si>
  <si>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</si>
  <si>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</si>
  <si>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</si>
  <si>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</si>
  <si>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</si>
  <si>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</si>
  <si>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</si>
  <si>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</si>
  <si>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</si>
  <si>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</si>
  <si>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</si>
  <si>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</si>
  <si>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</si>
  <si>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</si>
  <si>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</si>
  <si>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</si>
  <si>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</si>
  <si>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</si>
  <si>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</si>
  <si>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</si>
  <si>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</si>
  <si>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</si>
  <si>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</si>
  <si>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</si>
  <si>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</si>
  <si>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</si>
  <si>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</si>
  <si>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</si>
  <si>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</si>
  <si>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</si>
  <si>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</si>
  <si>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</si>
  <si>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</si>
  <si>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</si>
  <si>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</si>
  <si>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</si>
  <si>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</si>
  <si>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</si>
  <si>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</si>
  <si>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</si>
  <si>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</si>
  <si>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</si>
  <si>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</si>
  <si>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</si>
  <si>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</si>
  <si>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</si>
  <si>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</si>
  <si>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</si>
  <si>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</si>
  <si>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</si>
  <si>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</si>
  <si>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</si>
  <si>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</si>
  <si>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</si>
  <si>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</si>
  <si>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</si>
  <si>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</si>
  <si>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</si>
  <si>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</si>
  <si>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</si>
  <si>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</si>
  <si>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</si>
  <si>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</si>
  <si>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</si>
  <si>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</si>
  <si>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</si>
  <si>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</si>
  <si>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</si>
  <si>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</si>
  <si>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</si>
  <si>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</si>
  <si>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</si>
  <si>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</si>
  <si>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</si>
  <si>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</si>
  <si>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</si>
  <si>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</si>
  <si>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</si>
  <si>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</si>
  <si>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</si>
  <si>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</si>
  <si>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</si>
  <si>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</si>
  <si>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</si>
  <si>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</si>
  <si>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</si>
  <si>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</si>
  <si>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</si>
  <si>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</si>
  <si>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</si>
  <si>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</si>
  <si>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</si>
  <si>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</si>
  <si>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</si>
  <si>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</si>
  <si>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</si>
  <si>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</si>
  <si>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</si>
  <si>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</si>
  <si>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</si>
  <si>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</si>
  <si>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</si>
  <si>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</si>
  <si>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</si>
  <si>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</si>
  <si>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</si>
  <si>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</si>
  <si>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</si>
  <si>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</si>
  <si>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</si>
  <si>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</si>
  <si>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</si>
  <si>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</si>
  <si>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</si>
  <si>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</si>
  <si>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</si>
  <si>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</si>
  <si>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</si>
  <si>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</si>
  <si>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</si>
  <si>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</si>
  <si>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</si>
  <si>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</si>
  <si>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</si>
  <si>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</si>
  <si>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</si>
  <si>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</si>
  <si>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</si>
  <si>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</si>
  <si>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</si>
  <si>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</si>
  <si>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</si>
  <si>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</si>
  <si>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</si>
  <si>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</si>
  <si>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</si>
  <si>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</si>
  <si>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</si>
  <si>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</si>
  <si>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</si>
  <si>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</si>
  <si>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</si>
  <si>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</si>
  <si>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</si>
  <si>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</si>
  <si>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</si>
  <si>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</si>
  <si>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</si>
  <si>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</si>
  <si>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</si>
  <si>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</si>
  <si>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</si>
  <si>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</si>
  <si>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</si>
  <si>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</si>
  <si>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</si>
  <si>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</si>
  <si>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</si>
  <si>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</si>
  <si>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</si>
  <si>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</si>
  <si>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</si>
  <si>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</si>
  <si>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</si>
  <si>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</si>
  <si>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</si>
  <si>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</si>
  <si>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</si>
  <si>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</si>
  <si>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</si>
  <si>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</si>
  <si>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</si>
  <si>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</si>
  <si>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</si>
  <si>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</si>
  <si>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</si>
  <si>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</si>
  <si>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</si>
  <si>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</si>
  <si>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</si>
  <si>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</si>
  <si>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</si>
  <si>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</si>
  <si>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</si>
  <si>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</si>
  <si>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</si>
  <si>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</si>
  <si>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</si>
  <si>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</si>
  <si>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</si>
  <si>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</si>
  <si>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</si>
  <si>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</si>
  <si>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</si>
  <si>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</si>
  <si>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</si>
  <si>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</si>
  <si>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</si>
  <si>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</si>
  <si>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</si>
  <si>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</si>
  <si>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</si>
  <si>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</si>
  <si>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</si>
  <si>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</si>
  <si>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</si>
  <si>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</si>
  <si>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</si>
  <si>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</si>
  <si>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</si>
  <si>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</si>
  <si>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</si>
  <si>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</si>
  <si>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</si>
  <si>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</si>
  <si>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</si>
  <si>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</si>
  <si>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</si>
  <si>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</si>
  <si>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</si>
  <si>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</si>
  <si>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</si>
  <si>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</si>
  <si>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</si>
  <si>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</si>
  <si>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</si>
  <si>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</si>
  <si>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</si>
  <si>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</si>
  <si>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</si>
  <si>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</si>
  <si>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</si>
  <si>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</si>
  <si>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</si>
  <si>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</si>
  <si>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</si>
  <si>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</si>
  <si>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</si>
  <si>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</si>
  <si>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</si>
  <si>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</si>
  <si>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</si>
  <si>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</si>
  <si>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</si>
  <si>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</si>
  <si>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</si>
  <si>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</si>
  <si>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</si>
  <si>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</si>
  <si>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</si>
  <si>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</si>
  <si>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</si>
  <si>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</si>
  <si>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</si>
  <si>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</si>
  <si>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</si>
  <si>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</si>
  <si>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</si>
  <si>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</si>
  <si>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</si>
  <si>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</si>
  <si>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</si>
  <si>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</si>
  <si>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</si>
  <si>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</si>
  <si>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</si>
  <si>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</si>
  <si>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</si>
  <si>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</si>
  <si>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</si>
  <si>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</si>
  <si>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</si>
  <si>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</si>
  <si>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</si>
  <si>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</si>
  <si>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</si>
  <si>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</si>
  <si>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</si>
  <si>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</si>
  <si>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</si>
  <si>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</si>
  <si>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</si>
  <si>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</si>
  <si>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</si>
  <si>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</si>
  <si>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</si>
  <si>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</si>
  <si>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</si>
  <si>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</si>
  <si>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</si>
  <si>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</si>
  <si>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</si>
  <si>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</si>
  <si>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</si>
  <si>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</si>
  <si>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</si>
  <si>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</si>
  <si>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</si>
  <si>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</si>
  <si>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</si>
  <si>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</si>
  <si>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</si>
  <si>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</si>
  <si>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</si>
  <si>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</si>
  <si>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</si>
  <si>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</si>
  <si>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</si>
  <si>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</si>
  <si>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</si>
  <si>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</si>
  <si>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</si>
  <si>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</si>
  <si>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</si>
  <si>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</si>
  <si>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</si>
  <si>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</si>
  <si>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</si>
  <si>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</si>
  <si>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</si>
  <si>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</si>
  <si>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</si>
  <si>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</si>
  <si>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</si>
  <si>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</si>
  <si>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</si>
  <si>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</si>
  <si>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</si>
  <si>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</si>
  <si>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</si>
  <si>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</si>
  <si>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</si>
  <si>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</si>
  <si>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</si>
  <si>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</si>
  <si>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</si>
  <si>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</si>
  <si>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</si>
  <si>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</si>
  <si>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</si>
  <si>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</si>
  <si>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</si>
  <si>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</si>
  <si>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</si>
  <si>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</si>
  <si>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</si>
  <si>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</si>
  <si>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</si>
  <si>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</si>
  <si>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</si>
  <si>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</si>
  <si>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</si>
  <si>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</si>
  <si>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</si>
  <si>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</si>
  <si>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</si>
  <si>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</si>
  <si>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</si>
  <si>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</si>
  <si>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</si>
  <si>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</si>
  <si>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</si>
  <si>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</si>
  <si>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</si>
  <si>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</si>
  <si>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</si>
  <si>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</si>
  <si>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</si>
  <si>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</si>
  <si>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</si>
  <si>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</si>
  <si>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</si>
  <si>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</si>
  <si>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</si>
  <si>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</si>
  <si>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</si>
  <si>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</si>
  <si>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</si>
  <si>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</si>
  <si>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</si>
  <si>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</si>
  <si>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</si>
  <si>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</si>
  <si>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</si>
  <si>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</si>
  <si>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</si>
  <si>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</si>
  <si>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</si>
  <si>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</si>
  <si>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</si>
  <si>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</si>
  <si>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</si>
  <si>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</si>
  <si>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</si>
  <si>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</si>
  <si>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</si>
  <si>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</si>
  <si>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</si>
  <si>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</si>
  <si>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</si>
  <si>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</si>
  <si>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</si>
  <si>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</si>
  <si>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</si>
  <si>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</si>
  <si>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</si>
  <si>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</si>
  <si>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</si>
  <si>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</si>
  <si>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</si>
  <si>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</si>
  <si>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</si>
  <si>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</si>
  <si>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</si>
  <si>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</si>
  <si>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</si>
  <si>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</si>
  <si>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</si>
  <si>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</si>
  <si>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</si>
  <si>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</si>
  <si>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</si>
  <si>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</si>
  <si>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</si>
  <si>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</si>
  <si>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</si>
  <si>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</si>
  <si>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</si>
  <si>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</si>
  <si>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</si>
  <si>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</si>
  <si>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</si>
  <si>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</si>
  <si>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</si>
  <si>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</si>
  <si>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</si>
  <si>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</si>
  <si>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</si>
  <si>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</si>
  <si>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</si>
  <si>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</si>
  <si>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</si>
  <si>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</si>
  <si>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</si>
  <si>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</si>
  <si>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</si>
  <si>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</si>
  <si>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</si>
  <si>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</si>
  <si>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</si>
  <si>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</si>
  <si>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</si>
  <si>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</si>
  <si>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</si>
  <si>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</si>
  <si>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</si>
  <si>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</si>
  <si>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</si>
  <si>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</si>
  <si>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</si>
  <si>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</si>
  <si>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</si>
  <si>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</si>
  <si>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</si>
  <si>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</si>
  <si>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</si>
  <si>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</si>
  <si>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</si>
  <si>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</si>
  <si>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</si>
  <si>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</si>
  <si>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</si>
  <si>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</si>
  <si>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</si>
  <si>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</si>
  <si>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</si>
  <si>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</si>
  <si>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</si>
  <si>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</si>
  <si>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</si>
  <si>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</si>
  <si>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</si>
  <si>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</si>
  <si>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</si>
  <si>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</si>
  <si>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</si>
  <si>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</si>
  <si>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</si>
  <si>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</si>
  <si>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</si>
  <si>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</si>
  <si>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</si>
  <si>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</si>
  <si>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</si>
  <si>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</si>
  <si>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</si>
  <si>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</si>
  <si>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</si>
  <si>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</si>
  <si>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</si>
  <si>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</si>
  <si>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</si>
  <si>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</si>
  <si>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</si>
  <si>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</si>
  <si>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</si>
  <si>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</si>
  <si>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</si>
  <si>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</si>
  <si>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</si>
  <si>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</si>
  <si>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</si>
  <si>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</si>
  <si>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</si>
  <si>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</si>
  <si>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</si>
  <si>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</si>
  <si>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</si>
  <si>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</si>
  <si>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</si>
  <si>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</si>
  <si>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</si>
  <si>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</si>
  <si>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</si>
  <si>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</si>
  <si>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</si>
  <si>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</si>
  <si>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</si>
  <si>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</si>
  <si>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</si>
  <si>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</si>
  <si>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</si>
  <si>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</si>
  <si>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</si>
  <si>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</si>
  <si>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</si>
  <si>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</si>
  <si>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</si>
  <si>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</si>
  <si>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</si>
  <si>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</si>
  <si>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</si>
  <si>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</si>
  <si>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</si>
  <si>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</si>
  <si>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</si>
  <si>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</si>
  <si>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</si>
  <si>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</si>
  <si>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</si>
  <si>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</si>
  <si>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</si>
  <si>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</si>
  <si>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</si>
  <si>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</si>
  <si>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</si>
  <si>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</si>
  <si>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</si>
  <si>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</si>
  <si>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</si>
  <si>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</si>
  <si>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</si>
  <si>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</si>
  <si>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</si>
  <si>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</si>
  <si>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</si>
  <si>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</si>
  <si>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</si>
  <si>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</si>
  <si>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</si>
  <si>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</si>
  <si>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</si>
  <si>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</si>
  <si>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</si>
  <si>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</si>
  <si>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</si>
  <si>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</si>
  <si>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</si>
  <si>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</si>
  <si>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</si>
  <si>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</si>
  <si>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</si>
  <si>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</si>
  <si>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</si>
  <si>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</si>
  <si>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</si>
  <si>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</si>
  <si>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</si>
  <si>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</si>
  <si>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</si>
  <si>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</si>
  <si>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</si>
  <si>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</si>
  <si>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</si>
  <si>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</si>
  <si>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</si>
  <si>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</si>
  <si>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</si>
  <si>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</si>
  <si>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</si>
  <si>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</si>
  <si>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</si>
  <si>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</si>
  <si>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</si>
  <si>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</si>
  <si>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</si>
  <si>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</si>
  <si>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</si>
  <si>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</si>
  <si>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</si>
  <si>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</si>
  <si>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</si>
  <si>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</si>
  <si>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</si>
  <si>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</si>
  <si>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</si>
  <si>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</si>
  <si>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</si>
  <si>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</si>
  <si>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</si>
  <si>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</si>
  <si>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</si>
  <si>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</si>
  <si>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</si>
  <si>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</si>
  <si>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</si>
  <si>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</si>
  <si>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</si>
  <si>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</si>
  <si>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</si>
  <si>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</si>
  <si>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</si>
  <si>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</si>
  <si>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</si>
  <si>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</si>
  <si>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</si>
  <si>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</si>
  <si>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</si>
  <si>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</si>
  <si>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</si>
  <si>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</si>
  <si>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</si>
  <si>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</si>
  <si>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</si>
  <si>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</si>
  <si>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</si>
  <si>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</si>
  <si>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</si>
  <si>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</si>
  <si>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</si>
  <si>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</si>
  <si>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</si>
  <si>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</si>
  <si>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</si>
  <si>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</si>
  <si>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</si>
  <si>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</si>
  <si>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</si>
  <si>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</si>
  <si>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</si>
  <si>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</si>
  <si>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</si>
  <si>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</si>
  <si>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</si>
  <si>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</si>
  <si>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</si>
  <si>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</si>
  <si>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</si>
  <si>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</si>
  <si>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</si>
  <si>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</si>
  <si>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</si>
  <si>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</si>
  <si>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</si>
  <si>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</si>
  <si>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</si>
  <si>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</si>
  <si>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</si>
  <si>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</si>
  <si>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</si>
  <si>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</si>
  <si>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</si>
  <si>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</si>
  <si>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</si>
  <si>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</si>
  <si>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</si>
  <si>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</si>
  <si>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</si>
  <si>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</si>
  <si>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</si>
  <si>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</si>
  <si>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</si>
  <si>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</si>
  <si>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</si>
  <si>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</si>
  <si>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</si>
  <si>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</si>
  <si>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</si>
  <si>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</si>
  <si>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</si>
  <si>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</si>
  <si>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</si>
  <si>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</si>
  <si>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</si>
  <si>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</si>
  <si>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</si>
  <si>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</si>
  <si>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</si>
  <si>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</si>
  <si>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</si>
  <si>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</si>
  <si>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</si>
  <si>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</si>
  <si>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</si>
  <si>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</si>
  <si>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</si>
  <si>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</si>
  <si>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</si>
  <si>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</si>
  <si>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</si>
  <si>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</si>
  <si>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</si>
  <si>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</si>
  <si>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</si>
  <si>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</si>
  <si>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</si>
  <si>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</si>
  <si>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</si>
  <si>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</si>
  <si>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</si>
  <si>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</si>
  <si>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</si>
  <si>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</si>
  <si>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</si>
  <si>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</si>
  <si>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</si>
  <si>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</si>
  <si>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</si>
  <si>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</si>
  <si>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</si>
  <si>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</si>
  <si>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</si>
  <si>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</si>
  <si>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</si>
  <si>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</si>
  <si>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</si>
  <si>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</si>
  <si>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</si>
  <si>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</si>
  <si>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</si>
  <si>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</si>
  <si>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</si>
  <si>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</si>
  <si>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</si>
  <si>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</si>
  <si>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</si>
  <si>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</si>
  <si>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</si>
  <si>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</si>
  <si>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</si>
  <si>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</si>
  <si>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</si>
  <si>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</si>
  <si>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</si>
  <si>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</si>
  <si>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</si>
  <si>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</si>
  <si>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</si>
  <si>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</si>
  <si>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</si>
  <si>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</si>
  <si>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</si>
  <si>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</si>
  <si>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</si>
  <si>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</si>
  <si>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</si>
  <si>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</si>
  <si>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</si>
  <si>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</si>
  <si>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</si>
  <si>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</si>
  <si>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</si>
  <si>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</si>
  <si>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</si>
  <si>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</si>
  <si>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</si>
  <si>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</si>
  <si>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</si>
  <si>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</si>
  <si>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</si>
  <si>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</si>
  <si>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</si>
  <si>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</si>
  <si>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</si>
  <si>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</si>
  <si>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</si>
  <si>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</si>
  <si>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</si>
  <si>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</si>
  <si>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</si>
  <si>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</si>
  <si>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</si>
  <si>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</si>
  <si>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</si>
  <si>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</si>
  <si>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</si>
  <si>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</si>
  <si>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</si>
  <si>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</si>
  <si>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</si>
  <si>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</si>
  <si>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</si>
  <si>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</si>
  <si>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</si>
  <si>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</si>
  <si>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</si>
  <si>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</si>
  <si>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</si>
  <si>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</si>
  <si>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</si>
  <si>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</si>
  <si>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</si>
  <si>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</si>
  <si>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</si>
  <si>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</si>
  <si>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</si>
  <si>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</si>
  <si>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</si>
  <si>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</si>
  <si>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</si>
  <si>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</si>
  <si>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</si>
  <si>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</si>
  <si>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</si>
  <si>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</si>
  <si>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</si>
  <si>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</si>
  <si>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</si>
  <si>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</si>
  <si>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</si>
  <si>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</si>
  <si>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</si>
  <si>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</si>
  <si>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</si>
  <si>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</si>
  <si>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</si>
  <si>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</si>
  <si>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</si>
  <si>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</si>
  <si>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</si>
  <si>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</si>
  <si>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</si>
  <si>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</si>
  <si>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</si>
  <si>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</si>
  <si>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</si>
  <si>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</si>
  <si>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</si>
  <si>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</si>
  <si>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</si>
  <si>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</si>
  <si>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</si>
  <si>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</si>
  <si>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</si>
  <si>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</si>
  <si>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</si>
  <si>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</si>
  <si>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</si>
  <si>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</si>
  <si>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</si>
  <si>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</si>
  <si>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</si>
  <si>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</si>
  <si>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</si>
  <si>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</si>
  <si>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</si>
  <si>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</si>
  <si>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</si>
  <si>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</si>
  <si>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</si>
  <si>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</si>
  <si>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</si>
  <si>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</si>
  <si>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</si>
  <si>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</si>
  <si>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</si>
  <si>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</si>
  <si>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</si>
  <si>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</si>
  <si>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</si>
  <si>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</si>
  <si>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</si>
  <si>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</si>
  <si>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</si>
  <si>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</si>
  <si>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</si>
  <si>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</si>
  <si>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</si>
  <si>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</si>
  <si>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</si>
  <si>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</si>
  <si>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</si>
  <si>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</si>
  <si>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</si>
  <si>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</si>
  <si>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</si>
  <si>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</si>
  <si>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</si>
  <si>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</si>
  <si>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</si>
  <si>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</si>
  <si>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</si>
  <si>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</si>
  <si>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</si>
  <si>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</si>
  <si>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</si>
  <si>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</si>
  <si>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</si>
  <si>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</si>
  <si>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</si>
  <si>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</si>
  <si>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</si>
  <si>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</si>
  <si>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</si>
  <si>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</si>
  <si>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</si>
  <si>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</si>
  <si>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</si>
  <si>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</si>
  <si>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</si>
  <si>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</si>
  <si>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</si>
  <si>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</si>
  <si>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</si>
  <si>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</si>
  <si>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</si>
  <si>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</si>
  <si>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</si>
  <si>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</si>
  <si>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</si>
  <si>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</si>
  <si>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</si>
  <si>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</si>
  <si>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</si>
  <si>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</si>
  <si>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</si>
  <si>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</si>
  <si>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</si>
  <si>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</si>
  <si>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</si>
  <si>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</si>
  <si>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</si>
  <si>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</si>
  <si>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</si>
  <si>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</si>
  <si>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</si>
  <si>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</si>
  <si>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</si>
  <si>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</si>
  <si>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</si>
  <si>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</si>
  <si>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</si>
  <si>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</si>
  <si>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</si>
  <si>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</si>
  <si>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</si>
  <si>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</si>
  <si>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</si>
  <si>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</si>
  <si>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</si>
  <si>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</si>
  <si>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</si>
  <si>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</si>
  <si>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</si>
  <si>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</si>
  <si>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</si>
  <si>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</si>
  <si>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</si>
  <si>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</si>
  <si>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</si>
  <si>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</si>
  <si>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</si>
  <si>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</si>
  <si>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</si>
  <si>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</si>
  <si>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</si>
  <si>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</si>
  <si>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</si>
  <si>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</si>
  <si>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</si>
  <si>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</si>
  <si>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</si>
  <si>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</si>
  <si>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</si>
  <si>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</si>
  <si>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</si>
  <si>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</si>
  <si>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</si>
  <si>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</si>
  <si>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</si>
  <si>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</si>
  <si>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</si>
  <si>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</si>
  <si>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</si>
  <si>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</si>
  <si>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</si>
  <si>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</si>
  <si>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</si>
  <si>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</si>
  <si>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</si>
  <si>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</si>
  <si>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</si>
  <si>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</si>
  <si>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</si>
  <si>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</si>
  <si>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</si>
  <si>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</si>
  <si>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</si>
  <si>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</si>
  <si>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</si>
  <si>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</si>
  <si>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</si>
  <si>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</si>
  <si>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</si>
  <si>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</si>
  <si>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</si>
  <si>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</si>
  <si>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</si>
  <si>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</si>
  <si>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</si>
  <si>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</si>
  <si>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</si>
  <si>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</si>
  <si>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</si>
  <si>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</si>
  <si>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</si>
  <si>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</si>
  <si>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</si>
  <si>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</si>
  <si>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</si>
  <si>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</si>
  <si>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</si>
  <si>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</si>
  <si>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</si>
  <si>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</si>
  <si>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</si>
  <si>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</si>
  <si>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</si>
  <si>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</si>
  <si>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</si>
  <si>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</si>
  <si>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</si>
  <si>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</si>
  <si>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</si>
  <si>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</si>
  <si>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</si>
  <si>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</si>
  <si>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</si>
  <si>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</si>
  <si>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</si>
  <si>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</si>
  <si>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</si>
  <si>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</si>
  <si>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</si>
  <si>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</si>
  <si>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</si>
  <si>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</si>
  <si>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</si>
  <si>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</si>
  <si>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</si>
  <si>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</si>
  <si>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</si>
  <si>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</si>
  <si>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</si>
  <si>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</si>
  <si>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</si>
  <si>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</si>
  <si>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</si>
  <si>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</si>
  <si>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</si>
  <si>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</si>
  <si>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</si>
  <si>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</si>
  <si>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</si>
  <si>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</si>
  <si>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</si>
  <si>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</si>
  <si>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</si>
  <si>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</si>
  <si>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</si>
  <si>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</si>
  <si>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</si>
  <si>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</si>
  <si>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</si>
  <si>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</si>
  <si>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</si>
  <si>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</si>
  <si>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</si>
  <si>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</si>
  <si>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</si>
  <si>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</si>
  <si>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</si>
  <si>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</si>
  <si>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</si>
  <si>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</si>
  <si>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</si>
  <si>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</si>
  <si>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</si>
  <si>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</si>
  <si>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</si>
  <si>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</si>
  <si>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</si>
  <si>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</si>
  <si>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</si>
  <si>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</si>
  <si>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</si>
  <si>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</si>
  <si>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</si>
  <si>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</si>
  <si>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</si>
  <si>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</si>
  <si>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</si>
  <si>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</si>
  <si>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</si>
  <si>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</si>
  <si>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</si>
  <si>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</si>
  <si>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</si>
  <si>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</si>
  <si>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</si>
  <si>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</si>
  <si>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</si>
  <si>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</si>
  <si>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</si>
  <si>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</si>
  <si>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</si>
  <si>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</si>
  <si>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</si>
  <si>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</si>
  <si>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</si>
  <si>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</si>
  <si>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</si>
  <si>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</si>
  <si>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</si>
  <si>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</si>
  <si>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</si>
  <si>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</si>
  <si>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</si>
  <si>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</si>
  <si>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</si>
  <si>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</si>
  <si>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</si>
  <si>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</si>
  <si>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</si>
  <si>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</si>
  <si>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</si>
  <si>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</si>
  <si>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</si>
  <si>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</si>
  <si>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</si>
  <si>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</si>
  <si>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</si>
  <si>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</si>
  <si>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</si>
  <si>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</si>
  <si>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</si>
  <si>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</si>
  <si>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</si>
  <si>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</si>
  <si>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</si>
  <si>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</si>
  <si>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</si>
  <si>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</si>
  <si>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</si>
  <si>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</si>
  <si>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</si>
  <si>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</si>
  <si>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</si>
  <si>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</si>
  <si>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</si>
  <si>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</si>
  <si>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</si>
  <si>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</si>
  <si>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</si>
  <si>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</si>
  <si>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</si>
  <si>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</si>
  <si>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</si>
  <si>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</si>
  <si>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</si>
  <si>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</si>
  <si>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</si>
  <si>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</si>
  <si>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</si>
  <si>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</si>
  <si>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</si>
  <si>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</si>
  <si>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</si>
  <si>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</si>
  <si>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</si>
  <si>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</si>
  <si>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</si>
  <si>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</si>
  <si>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</si>
  <si>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</si>
  <si>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</si>
  <si>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</si>
  <si>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</si>
  <si>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</si>
  <si>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</si>
  <si>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</si>
  <si>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</si>
  <si>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</si>
  <si>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</si>
  <si>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</si>
  <si>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</si>
  <si>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</si>
  <si>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</si>
  <si>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</si>
  <si>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</si>
  <si>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</si>
  <si>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</si>
  <si>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</si>
  <si>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</si>
  <si>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</si>
  <si>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</si>
  <si>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</si>
  <si>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</si>
  <si>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</si>
  <si>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</si>
  <si>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</si>
  <si>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</si>
  <si>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</si>
  <si>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</si>
  <si>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</si>
  <si>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</si>
  <si>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</si>
  <si>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</si>
  <si>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</si>
  <si>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</si>
  <si>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</si>
  <si>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</si>
  <si>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</si>
  <si>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</si>
  <si>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</si>
  <si>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</si>
  <si>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</si>
  <si>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</si>
  <si>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</si>
  <si>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</si>
  <si>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</si>
  <si>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</si>
  <si>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</si>
  <si>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</si>
  <si>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</si>
  <si>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</si>
  <si>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</si>
  <si>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</si>
  <si>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</si>
  <si>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</si>
  <si>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</si>
  <si>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</si>
  <si>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</si>
  <si>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</si>
  <si>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</si>
  <si>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</si>
  <si>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</si>
  <si>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</si>
  <si>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</si>
  <si>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</si>
  <si>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</si>
  <si>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</si>
  <si>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</si>
  <si>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</si>
  <si>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</si>
  <si>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</si>
  <si>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</si>
  <si>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</si>
  <si>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</si>
  <si>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</si>
  <si>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</si>
  <si>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</si>
  <si>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</si>
  <si>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</si>
  <si>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</si>
  <si>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</si>
  <si>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</si>
  <si>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</si>
  <si>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</si>
  <si>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</si>
  <si>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</si>
  <si>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</si>
  <si>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</si>
  <si>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</si>
  <si>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</si>
  <si>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</si>
  <si>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</si>
  <si>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</si>
  <si>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</si>
  <si>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</si>
  <si>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</si>
  <si>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</si>
  <si>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</si>
  <si>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</si>
  <si>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</si>
  <si>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</si>
  <si>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</si>
  <si>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</si>
  <si>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</si>
  <si>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</si>
  <si>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</si>
  <si>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</si>
  <si>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</si>
  <si>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</si>
  <si>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</si>
  <si>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</si>
  <si>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</si>
  <si>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</si>
  <si>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</si>
  <si>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</si>
  <si>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</si>
  <si>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</si>
  <si>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</si>
  <si>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</si>
  <si>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</si>
  <si>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</si>
  <si>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</si>
  <si>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</si>
  <si>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</si>
  <si>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</si>
  <si>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</si>
  <si>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</si>
  <si>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</si>
  <si>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</si>
  <si>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</si>
  <si>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</si>
  <si>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</si>
  <si>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</si>
  <si>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</si>
  <si>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</si>
  <si>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</si>
  <si>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</si>
  <si>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</si>
  <si>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</si>
  <si>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</si>
  <si>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</si>
  <si>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</si>
  <si>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</si>
  <si>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</si>
  <si>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</si>
  <si>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</si>
  <si>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</si>
  <si>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</si>
  <si>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</si>
  <si>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</si>
  <si>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</si>
  <si>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</si>
  <si>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</si>
  <si>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</si>
  <si>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</si>
  <si>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</si>
  <si>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</si>
  <si>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</si>
  <si>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</si>
  <si>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</si>
  <si>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</si>
  <si>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</si>
  <si>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</si>
  <si>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</si>
  <si>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</si>
  <si>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</si>
  <si>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</si>
  <si>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</si>
  <si>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</si>
  <si>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</si>
  <si>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</si>
  <si>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</si>
  <si>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</si>
  <si>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</si>
  <si>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</si>
  <si>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</si>
  <si>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</si>
  <si>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</si>
  <si>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</si>
  <si>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</si>
  <si>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</si>
  <si>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</si>
  <si>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</si>
  <si>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</si>
  <si>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</si>
  <si>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</si>
  <si>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</si>
  <si>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</si>
  <si>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</si>
  <si>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</si>
  <si>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</si>
  <si>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</si>
  <si>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</si>
  <si>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</si>
  <si>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</si>
  <si>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</si>
  <si>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</si>
  <si>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</si>
  <si>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</si>
  <si>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</si>
  <si>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</si>
  <si>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</si>
  <si>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</si>
  <si>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</si>
  <si>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</si>
  <si>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</si>
  <si>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</si>
  <si>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</si>
  <si>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</si>
  <si>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</si>
  <si>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</si>
  <si>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</si>
  <si>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</si>
  <si>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</si>
  <si>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</si>
  <si>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</si>
  <si>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</si>
  <si>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</si>
  <si>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</si>
  <si>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</si>
  <si>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</si>
  <si>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</si>
  <si>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</si>
  <si>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</si>
  <si>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</si>
  <si>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</si>
  <si>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</si>
  <si>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</si>
  <si>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</si>
  <si>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</si>
  <si>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</si>
  <si>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</si>
  <si>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</si>
  <si>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</si>
  <si>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</si>
  <si>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</si>
  <si>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</si>
  <si>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</si>
  <si>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</si>
  <si>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</si>
  <si>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</si>
  <si>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</si>
  <si>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</si>
  <si>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</si>
  <si>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</si>
  <si>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</si>
  <si>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</si>
  <si>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</si>
  <si>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</si>
  <si>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</si>
  <si>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</si>
  <si>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</si>
  <si>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</si>
  <si>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</si>
  <si>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</si>
  <si>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</si>
  <si>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</si>
  <si>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</si>
  <si>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</si>
  <si>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</si>
  <si>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</si>
  <si>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</si>
  <si>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</si>
  <si>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</si>
  <si>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</si>
  <si>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</si>
  <si>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</si>
  <si>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</si>
  <si>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</si>
  <si>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</si>
  <si>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</si>
  <si>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</si>
  <si>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</si>
  <si>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</si>
  <si>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</si>
  <si>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</si>
  <si>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</si>
  <si>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</si>
  <si>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</si>
  <si>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</si>
  <si>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</si>
  <si>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</si>
  <si>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</si>
  <si>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</si>
  <si>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</si>
  <si>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</si>
  <si>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</si>
  <si>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</si>
  <si>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</si>
  <si>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</si>
  <si>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</si>
  <si>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</si>
  <si>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</si>
  <si>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</si>
  <si>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</si>
  <si>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</si>
  <si>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</si>
  <si>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</si>
  <si>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</si>
  <si>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</si>
  <si>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</si>
  <si>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</si>
  <si>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</si>
  <si>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</si>
  <si>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</si>
  <si>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</si>
  <si>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</si>
  <si>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</si>
  <si>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</si>
  <si>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</si>
  <si>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</si>
  <si>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</si>
  <si>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</si>
  <si>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</si>
  <si>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</si>
  <si>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</si>
  <si>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</si>
  <si>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</si>
  <si>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</si>
  <si>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</si>
  <si>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</si>
  <si>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</si>
  <si>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</si>
  <si>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</si>
  <si>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</si>
  <si>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</si>
  <si>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</si>
  <si>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</si>
  <si>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</si>
  <si>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</si>
  <si>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</si>
  <si>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</si>
  <si>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</si>
  <si>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</si>
  <si>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</si>
  <si>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</si>
  <si>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</si>
  <si>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</si>
  <si>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</si>
  <si>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</si>
  <si>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</si>
  <si>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</si>
  <si>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</si>
  <si>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</si>
  <si>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</si>
  <si>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</si>
  <si>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</si>
  <si>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</si>
  <si>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</si>
  <si>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</si>
  <si>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</si>
  <si>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</si>
  <si>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</si>
  <si>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</si>
  <si>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</si>
  <si>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</si>
  <si>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</si>
  <si>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</si>
  <si>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</si>
  <si>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</si>
  <si>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</si>
  <si>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</si>
  <si>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</si>
  <si>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</si>
  <si>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</si>
  <si>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</si>
  <si>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</si>
  <si>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</si>
  <si>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</si>
  <si>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</si>
  <si>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</si>
  <si>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</si>
  <si>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</si>
  <si>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</si>
  <si>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</si>
  <si>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</si>
  <si>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</si>
  <si>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</si>
  <si>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</si>
  <si>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</si>
  <si>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</si>
  <si>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</si>
  <si>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</si>
  <si>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</si>
  <si>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</si>
  <si>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</si>
  <si>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</si>
  <si>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</si>
  <si>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</si>
  <si>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</si>
  <si>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</si>
  <si>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</si>
  <si>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</si>
  <si>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</si>
  <si>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</si>
  <si>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</si>
  <si>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</si>
  <si>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</si>
  <si>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</si>
  <si>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</si>
  <si>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</si>
  <si>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</si>
  <si>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</si>
  <si>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</si>
  <si>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</si>
  <si>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</si>
  <si>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</si>
  <si>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</si>
  <si>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</si>
  <si>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</si>
  <si>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</si>
  <si>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</si>
  <si>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</si>
  <si>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</si>
  <si>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</si>
  <si>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</si>
  <si>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</si>
  <si>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</si>
  <si>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</si>
  <si>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</si>
  <si>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</si>
  <si>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</si>
  <si>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</si>
  <si>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</si>
  <si>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</si>
  <si>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</si>
  <si>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</si>
  <si>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</si>
  <si>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</si>
  <si>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</si>
  <si>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</si>
  <si>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</si>
  <si>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</si>
  <si>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</si>
  <si>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</si>
  <si>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</si>
  <si>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</si>
  <si>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</si>
  <si>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</si>
  <si>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</si>
  <si>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</si>
  <si>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</si>
  <si>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</si>
  <si>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</si>
  <si>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</si>
  <si>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</si>
  <si>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</si>
  <si>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</si>
  <si>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</si>
  <si>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</si>
  <si>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</si>
  <si>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</si>
  <si>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</si>
  <si>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</si>
  <si>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</si>
  <si>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</si>
  <si>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</si>
  <si>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</si>
  <si>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</si>
  <si>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</si>
  <si>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</si>
  <si>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</si>
  <si>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</si>
  <si>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</si>
  <si>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</si>
  <si>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</si>
  <si>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</si>
  <si>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</si>
  <si>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</si>
  <si>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</si>
  <si>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</si>
  <si>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</si>
  <si>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</si>
  <si>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</si>
  <si>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</si>
  <si>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</si>
  <si>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</si>
  <si>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</si>
  <si>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</si>
  <si>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</si>
  <si>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</si>
  <si>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</si>
  <si>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</si>
  <si>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</si>
  <si>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</si>
  <si>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</si>
  <si>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</si>
  <si>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</si>
  <si>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</si>
  <si>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</si>
  <si>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</si>
  <si>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</si>
  <si>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</si>
  <si>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</si>
  <si>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</si>
  <si>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</si>
  <si>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</si>
  <si>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</si>
  <si>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</si>
  <si>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</si>
  <si>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</si>
  <si>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</si>
  <si>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</si>
  <si>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</si>
  <si>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</si>
  <si>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</si>
  <si>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</si>
  <si>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</si>
  <si>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</si>
  <si>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</si>
  <si>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</si>
  <si>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</si>
  <si>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</si>
  <si>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</si>
  <si>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</si>
  <si>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</si>
  <si>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</si>
  <si>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</si>
  <si>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</si>
  <si>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</si>
  <si>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</si>
  <si>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</si>
  <si>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</si>
  <si>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</si>
  <si>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</si>
  <si>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</si>
  <si>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</si>
  <si>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</si>
  <si>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</si>
  <si>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</si>
  <si>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</si>
  <si>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</si>
  <si>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</si>
  <si>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</si>
  <si>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</si>
  <si>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</si>
  <si>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</si>
  <si>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</si>
  <si>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</si>
  <si>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</si>
  <si>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</si>
  <si>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</si>
  <si>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</si>
  <si>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</si>
  <si>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</si>
  <si>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</si>
  <si>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</si>
  <si>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</si>
  <si>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</si>
  <si>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</si>
  <si>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</si>
  <si>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</si>
  <si>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</si>
  <si>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</si>
  <si>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</si>
  <si>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</si>
  <si>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</si>
  <si>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</si>
  <si>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</si>
  <si>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</si>
  <si>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</si>
  <si>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</si>
  <si>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</si>
  <si>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</si>
  <si>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</si>
  <si>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</si>
  <si>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</si>
  <si>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</si>
  <si>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</si>
  <si>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</si>
  <si>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</si>
  <si>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</si>
  <si>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</si>
  <si>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</si>
  <si>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</si>
  <si>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</si>
  <si>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</si>
  <si>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</si>
  <si>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</si>
  <si>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</si>
  <si>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</si>
  <si>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</si>
  <si>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</si>
  <si>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</si>
  <si>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</si>
  <si>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</si>
  <si>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</si>
  <si>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</si>
  <si>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</si>
  <si>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</si>
  <si>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</si>
  <si>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</si>
  <si>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</si>
  <si>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</si>
  <si>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</si>
  <si>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</si>
  <si>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</si>
  <si>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</si>
  <si>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</si>
  <si>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</si>
  <si>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</si>
  <si>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</si>
  <si>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</si>
  <si>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</si>
  <si>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</si>
  <si>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</si>
  <si>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</si>
  <si>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</si>
  <si>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</si>
  <si>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</si>
  <si>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</si>
  <si>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</si>
  <si>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</si>
  <si>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</si>
  <si>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</si>
  <si>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</si>
  <si>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</si>
  <si>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</si>
  <si>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</si>
  <si>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</si>
  <si>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</si>
  <si>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</si>
  <si>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</si>
  <si>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</si>
  <si>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</si>
  <si>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</si>
  <si>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</si>
  <si>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</si>
  <si>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</si>
  <si>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</si>
  <si>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</si>
  <si>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</si>
  <si>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</si>
  <si>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</si>
  <si>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</si>
  <si>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</si>
  <si>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</si>
  <si>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</si>
  <si>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</si>
  <si>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</si>
  <si>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</si>
  <si>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</si>
  <si>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</si>
  <si>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</si>
  <si>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</si>
  <si>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</si>
  <si>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</si>
  <si>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</si>
  <si>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</si>
  <si>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</si>
  <si>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</si>
  <si>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</si>
  <si>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</si>
  <si>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</si>
  <si>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</si>
  <si>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</si>
  <si>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</si>
  <si>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</si>
  <si>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</si>
  <si>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</si>
  <si>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</si>
  <si>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</si>
  <si>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</si>
  <si>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</si>
  <si>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</si>
  <si>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</si>
  <si>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</si>
  <si>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</si>
  <si>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</si>
  <si>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</si>
  <si>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</si>
  <si>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</si>
  <si>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</si>
  <si>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</si>
  <si>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</si>
  <si>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</si>
  <si>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</si>
  <si>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</si>
  <si>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</si>
  <si>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</si>
  <si>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</si>
  <si>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</si>
  <si>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</si>
  <si>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</si>
  <si>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</si>
  <si>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</si>
  <si>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</si>
  <si>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</si>
  <si>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</si>
  <si>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</si>
  <si>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</si>
  <si>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</si>
  <si>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</si>
  <si>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</si>
  <si>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</si>
  <si>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</si>
  <si>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</si>
  <si>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</si>
  <si>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</si>
  <si>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</si>
  <si>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</si>
  <si>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</si>
  <si>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</si>
  <si>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</si>
  <si>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</si>
  <si>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</si>
  <si>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</si>
  <si>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</si>
  <si>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</si>
  <si>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</si>
  <si>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</si>
  <si>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</si>
  <si>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</si>
  <si>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</si>
  <si>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</si>
  <si>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</si>
  <si>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</si>
  <si>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</si>
  <si>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</si>
  <si>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</si>
  <si>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</si>
  <si>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</si>
  <si>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</si>
  <si>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</si>
  <si>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</si>
  <si>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</si>
  <si>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</si>
  <si>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</si>
  <si>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</si>
  <si>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</si>
  <si>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</si>
  <si>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</si>
  <si>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</si>
  <si>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</si>
  <si>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</si>
  <si>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</si>
  <si>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</si>
  <si>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</si>
  <si>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</si>
  <si>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</si>
  <si>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</si>
  <si>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</si>
  <si>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</si>
  <si>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</si>
  <si>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</si>
  <si>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</si>
  <si>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</si>
  <si>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</si>
  <si>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</si>
  <si>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</si>
  <si>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</si>
  <si>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</si>
  <si>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</si>
  <si>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</si>
  <si>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</si>
  <si>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</si>
  <si>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</si>
  <si>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</si>
  <si>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</si>
  <si>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</si>
  <si>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</si>
  <si>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</si>
  <si>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</si>
  <si>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</si>
  <si>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</si>
  <si>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</si>
  <si>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</si>
  <si>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</si>
  <si>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</si>
  <si>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</si>
  <si>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</si>
  <si>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</si>
  <si>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</si>
  <si>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</si>
  <si>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</si>
  <si>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</si>
  <si>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</si>
  <si>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</si>
  <si>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</si>
  <si>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</si>
  <si>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</si>
  <si>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</si>
  <si>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</si>
  <si>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</si>
  <si>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</si>
  <si>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</si>
  <si>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</si>
  <si>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</si>
  <si>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</si>
  <si>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</si>
  <si>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</si>
  <si>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</si>
  <si>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</si>
  <si>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</si>
  <si>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</si>
  <si>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</si>
  <si>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</si>
  <si>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</si>
  <si>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</si>
  <si>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</si>
  <si>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</si>
  <si>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</si>
  <si>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</si>
  <si>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</si>
  <si>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</si>
  <si>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</si>
  <si>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</si>
  <si>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</si>
  <si>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</si>
  <si>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</si>
  <si>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</si>
  <si>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</si>
  <si>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</si>
  <si>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</si>
  <si>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</si>
  <si>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</si>
  <si>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</si>
  <si>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</si>
  <si>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</si>
  <si>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</si>
  <si>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</si>
  <si>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</si>
  <si>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</si>
  <si>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</si>
  <si>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</si>
  <si>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</si>
  <si>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</si>
  <si>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</si>
  <si>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</si>
  <si>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</si>
  <si>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</si>
  <si>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</si>
  <si>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</si>
  <si>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</si>
  <si>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</si>
  <si>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</si>
  <si>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</si>
  <si>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</si>
  <si>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</si>
  <si>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</si>
  <si>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</si>
  <si>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</si>
  <si>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</si>
  <si>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</si>
  <si>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</si>
  <si>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</si>
  <si>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</si>
  <si>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</si>
  <si>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</si>
  <si>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</si>
  <si>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</si>
  <si>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</si>
  <si>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</si>
  <si>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</si>
  <si>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</si>
  <si>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</si>
  <si>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</si>
  <si>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</si>
  <si>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</si>
  <si>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</si>
  <si>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</si>
  <si>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</si>
  <si>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</si>
  <si>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</si>
  <si>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</si>
  <si>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</si>
  <si>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</si>
  <si>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</si>
  <si>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</si>
  <si>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</si>
  <si>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</si>
  <si>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</si>
  <si>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</si>
  <si>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</si>
  <si>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</si>
  <si>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</si>
  <si>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</si>
  <si>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</si>
  <si>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</si>
  <si>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</si>
  <si>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</si>
  <si>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</si>
  <si>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</si>
  <si>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</si>
  <si>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</si>
  <si>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</si>
  <si>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</si>
  <si>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</si>
  <si>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</si>
  <si>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</si>
  <si>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</si>
  <si>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</si>
  <si>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</si>
  <si>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</si>
  <si>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</si>
  <si>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</si>
  <si>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</si>
  <si>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</si>
  <si>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</si>
  <si>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</si>
  <si>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</si>
  <si>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</si>
  <si>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</si>
  <si>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</si>
  <si>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</si>
  <si>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</si>
  <si>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</si>
  <si>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</si>
  <si>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</si>
  <si>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</si>
  <si>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</si>
  <si>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</si>
  <si>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</si>
  <si>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</si>
  <si>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</si>
  <si>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</si>
  <si>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</si>
  <si>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</si>
  <si>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</si>
  <si>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</si>
  <si>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</si>
  <si>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</si>
  <si>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</si>
  <si>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</si>
  <si>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</si>
  <si>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</si>
  <si>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</si>
  <si>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</si>
  <si>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</si>
  <si>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</si>
  <si>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</si>
  <si>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</si>
  <si>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</si>
  <si>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</si>
  <si>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</si>
  <si>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</si>
  <si>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</si>
  <si>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</si>
  <si>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</si>
  <si>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</si>
  <si>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</si>
  <si>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</si>
  <si>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</si>
  <si>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</si>
  <si>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</si>
  <si>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</si>
  <si>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</si>
  <si>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</si>
  <si>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</si>
  <si>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</si>
  <si>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</si>
  <si>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</si>
  <si>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</si>
  <si>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</si>
  <si>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</si>
  <si>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</si>
  <si>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</si>
  <si>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</si>
  <si>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</si>
  <si>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</si>
  <si>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</si>
  <si>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</si>
  <si>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</si>
  <si>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</si>
  <si>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</si>
  <si>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</si>
  <si>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</si>
  <si>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</si>
  <si>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</si>
  <si>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</si>
  <si>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</si>
  <si>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</si>
  <si>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</si>
  <si>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</si>
  <si>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</si>
  <si>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</si>
  <si>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</si>
  <si>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</si>
  <si>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</si>
  <si>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</si>
  <si>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</si>
  <si>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</si>
  <si>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</si>
  <si>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</si>
  <si>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</si>
  <si>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</si>
  <si>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</si>
  <si>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</si>
  <si>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</si>
  <si>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</si>
  <si>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</si>
  <si>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</si>
  <si>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</si>
  <si>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</si>
  <si>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</si>
  <si>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</si>
  <si>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</si>
  <si>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</si>
  <si>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</si>
  <si>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</si>
  <si>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</si>
  <si>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</si>
  <si>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</si>
  <si>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</si>
  <si>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</si>
  <si>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</si>
  <si>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</si>
  <si>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</si>
  <si>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</si>
  <si>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</si>
  <si>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</si>
  <si>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</si>
  <si>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</si>
  <si>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</si>
  <si>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</si>
  <si>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</si>
  <si>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</si>
  <si>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</si>
  <si>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</si>
  <si>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</si>
  <si>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</si>
  <si>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</si>
  <si>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</si>
  <si>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</si>
  <si>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</si>
  <si>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</si>
  <si>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</si>
  <si>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</si>
  <si>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</si>
  <si>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</si>
  <si>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</si>
  <si>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</si>
  <si>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</si>
  <si>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</si>
  <si>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</si>
  <si>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</si>
  <si>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</si>
  <si>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</si>
  <si>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</si>
  <si>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</si>
  <si>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</si>
  <si>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</si>
  <si>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</si>
  <si>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</si>
  <si>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</si>
  <si>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</si>
  <si>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</si>
  <si>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</si>
  <si>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</si>
  <si>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</si>
  <si>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</si>
  <si>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</si>
  <si>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</si>
  <si>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</si>
  <si>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</si>
  <si>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</si>
  <si>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</si>
  <si>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</si>
  <si>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</si>
  <si>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</si>
  <si>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</si>
  <si>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</si>
  <si>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</si>
  <si>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</si>
  <si>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</si>
  <si>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</si>
  <si>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</si>
  <si>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</si>
  <si>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</si>
  <si>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</si>
  <si>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</si>
  <si>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</si>
  <si>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</si>
  <si>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</si>
  <si>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</si>
  <si>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</si>
  <si>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</si>
  <si>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</si>
  <si>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</si>
  <si>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</si>
  <si>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</si>
  <si>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</si>
  <si>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</si>
  <si>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</si>
  <si>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</si>
  <si>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</si>
  <si>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</si>
  <si>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</si>
  <si>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</si>
  <si>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</si>
  <si>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</si>
  <si>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</si>
  <si>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</si>
  <si>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</si>
  <si>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</si>
  <si>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</si>
  <si>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</si>
  <si>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</si>
  <si>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</si>
  <si>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</si>
  <si>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</si>
  <si>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</si>
  <si>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</si>
  <si>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</si>
  <si>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</si>
  <si>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</si>
  <si>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</si>
  <si>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</si>
  <si>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</si>
  <si>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</si>
  <si>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</si>
  <si>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</si>
  <si>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</si>
  <si>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</si>
  <si>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</si>
  <si>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</si>
  <si>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</si>
  <si>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</si>
  <si>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</si>
  <si>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</si>
  <si>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</si>
  <si>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</si>
  <si>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</si>
  <si>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</si>
  <si>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</si>
  <si>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</si>
  <si>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</si>
  <si>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</si>
  <si>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</si>
  <si>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</si>
  <si>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</si>
  <si>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</si>
  <si>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</si>
  <si>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</si>
  <si>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</si>
  <si>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</si>
  <si>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</si>
  <si>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</si>
  <si>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</si>
  <si>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</si>
  <si>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</si>
  <si>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</si>
  <si>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</si>
  <si>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</si>
  <si>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</si>
  <si>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</si>
  <si>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</si>
  <si>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</si>
  <si>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</si>
  <si>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</si>
  <si>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</si>
  <si>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</si>
  <si>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</si>
  <si>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</si>
  <si>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</si>
  <si>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</si>
  <si>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</si>
  <si>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</si>
  <si>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</si>
  <si>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</si>
  <si>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</si>
  <si>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</si>
  <si>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</si>
  <si>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</si>
  <si>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</si>
  <si>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</si>
  <si>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</si>
  <si>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</si>
  <si>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</si>
  <si>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</si>
  <si>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</si>
  <si>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</si>
  <si>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</si>
  <si>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</si>
  <si>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</si>
  <si>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</si>
  <si>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</si>
  <si>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</si>
  <si>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</si>
  <si>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</si>
  <si>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</si>
  <si>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</si>
  <si>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</si>
  <si>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</si>
  <si>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</si>
  <si>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</si>
  <si>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</si>
  <si>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</si>
  <si>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</si>
  <si>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</si>
  <si>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</si>
  <si>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</si>
  <si>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</si>
  <si>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</si>
  <si>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</si>
  <si>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</si>
  <si>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</si>
  <si>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</si>
  <si>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</si>
  <si>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</si>
  <si>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</si>
  <si>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</si>
  <si>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</si>
  <si>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</si>
  <si>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</si>
  <si>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</si>
  <si>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</si>
  <si>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</si>
  <si>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</si>
  <si>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</si>
  <si>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</si>
  <si>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</si>
  <si>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</si>
  <si>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</si>
  <si>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</si>
  <si>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</si>
  <si>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</si>
  <si>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</si>
  <si>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</si>
  <si>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</si>
  <si>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</si>
  <si>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</si>
  <si>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</si>
  <si>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</si>
  <si>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</si>
  <si>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</si>
  <si>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</si>
  <si>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</si>
  <si>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</si>
  <si>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</si>
  <si>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</si>
  <si>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</si>
  <si>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</si>
  <si>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</si>
  <si>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</si>
  <si>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</si>
  <si>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</si>
  <si>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</si>
  <si>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</si>
  <si>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</si>
  <si>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</si>
  <si>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</si>
  <si>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</si>
  <si>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</si>
  <si>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</si>
  <si>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</si>
  <si>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</si>
  <si>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</si>
  <si>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</si>
  <si>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</si>
  <si>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</si>
  <si>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</si>
  <si>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</si>
  <si>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</si>
  <si>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</si>
  <si>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</si>
  <si>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</si>
  <si>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</si>
  <si>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</si>
  <si>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</si>
  <si>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</si>
  <si>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</si>
  <si>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</si>
  <si>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</si>
  <si>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</si>
  <si>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</si>
  <si>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</si>
  <si>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</si>
  <si>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</si>
  <si>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</si>
  <si>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</si>
  <si>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</si>
  <si>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</si>
  <si>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</si>
  <si>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</si>
  <si>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</si>
  <si>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</si>
  <si>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</si>
  <si>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</si>
  <si>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</si>
  <si>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</si>
  <si>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</si>
  <si>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</si>
  <si>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</si>
  <si>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</si>
  <si>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</si>
  <si>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</si>
  <si>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</si>
  <si>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</si>
  <si>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</si>
  <si>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</si>
  <si>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</si>
  <si>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</si>
  <si>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</si>
  <si>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</si>
  <si>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</si>
  <si>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</si>
  <si>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</si>
  <si>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</si>
  <si>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</si>
  <si>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</si>
  <si>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</si>
  <si>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</si>
  <si>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</si>
  <si>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</si>
  <si>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</si>
  <si>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</si>
  <si>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</si>
  <si>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</si>
  <si>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</si>
  <si>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</si>
  <si>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</si>
  <si>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</si>
  <si>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</si>
  <si>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</si>
  <si>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</si>
  <si>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</si>
  <si>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</si>
  <si>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</si>
  <si>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</si>
  <si>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</si>
  <si>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</si>
  <si>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</si>
  <si>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</si>
  <si>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</si>
  <si>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</si>
  <si>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</si>
  <si>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</si>
  <si>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</si>
  <si>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</si>
  <si>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</si>
  <si>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</si>
  <si>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</si>
  <si>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</si>
  <si>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</si>
  <si>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</si>
  <si>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</si>
  <si>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</si>
  <si>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</si>
  <si>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</si>
  <si>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</si>
  <si>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</si>
  <si>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</si>
  <si>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</si>
  <si>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</si>
  <si>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</si>
  <si>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</si>
  <si>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</si>
  <si>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</si>
  <si>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</si>
  <si>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</si>
  <si>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</si>
  <si>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</si>
  <si>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</si>
  <si>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</si>
  <si>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</si>
  <si>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</si>
  <si>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</si>
  <si>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</si>
  <si>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</si>
  <si>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</si>
  <si>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</si>
  <si>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</si>
  <si>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</si>
  <si>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</si>
  <si>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</si>
  <si>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</si>
  <si>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</si>
  <si>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</si>
  <si>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</si>
  <si>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</si>
  <si>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</si>
  <si>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</si>
  <si>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</si>
  <si>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</si>
  <si>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</si>
  <si>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</si>
  <si>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</si>
  <si>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</si>
  <si>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</si>
  <si>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</si>
  <si>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</si>
  <si>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</si>
  <si>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</si>
  <si>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</si>
  <si>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</si>
  <si>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</si>
  <si>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</si>
  <si>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</si>
  <si>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</si>
  <si>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</si>
  <si>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</si>
  <si>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</si>
  <si>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</si>
  <si>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</si>
  <si>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</si>
  <si>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</si>
  <si>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</si>
  <si>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</si>
  <si>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</si>
  <si>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</si>
  <si>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</si>
  <si>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</si>
  <si>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</si>
  <si>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</si>
  <si>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</si>
  <si>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</si>
  <si>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</si>
  <si>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</si>
  <si>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</si>
  <si>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</si>
  <si>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</si>
  <si>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</si>
  <si>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</si>
  <si>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</si>
  <si>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</si>
  <si>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</si>
  <si>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</si>
  <si>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</si>
  <si>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</si>
  <si>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</si>
  <si>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</si>
  <si>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</si>
  <si>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</si>
  <si>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</si>
  <si>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</si>
  <si>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</si>
  <si>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</si>
  <si>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</si>
  <si>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</si>
  <si>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</si>
  <si>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</si>
  <si>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</si>
  <si>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</si>
  <si>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</si>
  <si>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</si>
  <si>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</si>
  <si>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</si>
  <si>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</si>
  <si>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</si>
  <si>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</si>
  <si>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</si>
  <si>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</si>
  <si>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</si>
  <si>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</si>
  <si>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</si>
  <si>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</si>
  <si>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</si>
  <si>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</si>
  <si>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</si>
  <si>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</si>
  <si>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</si>
  <si>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</si>
  <si>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</si>
  <si>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</si>
  <si>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</si>
  <si>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</si>
  <si>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</si>
  <si>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</si>
  <si>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</si>
  <si>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</si>
  <si>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</si>
  <si>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</si>
  <si>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</si>
  <si>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</si>
  <si>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</si>
  <si>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</si>
  <si>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</si>
  <si>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</si>
  <si>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</si>
  <si>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</si>
  <si>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</si>
  <si>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</si>
  <si>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</si>
  <si>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</si>
  <si>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</si>
  <si>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</si>
  <si>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</si>
  <si>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</si>
  <si>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</si>
  <si>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</si>
  <si>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</si>
  <si>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</si>
  <si>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</si>
  <si>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</si>
  <si>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</si>
  <si>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</si>
  <si>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</si>
  <si>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</si>
  <si>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</si>
  <si>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</si>
  <si>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</si>
  <si>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</si>
  <si>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</si>
  <si>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</si>
  <si>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</si>
  <si>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</si>
  <si>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</si>
  <si>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</si>
  <si>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</si>
  <si>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</si>
  <si>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</si>
  <si>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</si>
  <si>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</si>
  <si>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</si>
  <si>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</si>
  <si>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</si>
  <si>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</si>
  <si>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</si>
  <si>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</si>
  <si>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</si>
  <si>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</si>
  <si>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</si>
  <si>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</si>
  <si>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</si>
  <si>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</si>
  <si>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</si>
  <si>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</si>
  <si>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</si>
  <si>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</si>
  <si>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</si>
  <si>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</si>
  <si>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</si>
  <si>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</si>
  <si>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</si>
  <si>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</si>
  <si>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</si>
  <si>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</si>
  <si>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</si>
  <si>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</si>
  <si>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</si>
  <si>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</si>
  <si>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</si>
  <si>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</si>
  <si>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</si>
  <si>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</si>
  <si>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</si>
  <si>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</si>
  <si>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</si>
  <si>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</si>
  <si>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</si>
  <si>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</si>
  <si>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</si>
  <si>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</si>
  <si>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</si>
  <si>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</si>
  <si>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</si>
  <si>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</si>
  <si>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</si>
  <si>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</si>
  <si>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</si>
  <si>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</si>
  <si>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</si>
  <si>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</si>
  <si>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</si>
  <si>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</si>
  <si>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</si>
  <si>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</si>
  <si>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</si>
  <si>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</si>
  <si>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</si>
  <si>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</si>
  <si>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</si>
  <si>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</si>
  <si>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</si>
  <si>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</si>
  <si>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</si>
  <si>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</si>
  <si>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</si>
  <si>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</si>
  <si>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</si>
  <si>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</si>
  <si>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</si>
  <si>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</si>
  <si>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</si>
  <si>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</si>
  <si>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</si>
  <si>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</si>
  <si>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</si>
  <si>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</si>
  <si>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</si>
  <si>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</si>
  <si>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</si>
  <si>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</si>
  <si>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</si>
  <si>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</si>
  <si>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</si>
  <si>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</si>
  <si>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</si>
  <si>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</si>
  <si>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</si>
  <si>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</si>
  <si>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</si>
  <si>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</si>
  <si>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</si>
  <si>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</si>
  <si>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</si>
  <si>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</si>
  <si>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</si>
  <si>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</si>
  <si>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</si>
  <si>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</si>
  <si>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</si>
  <si>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</si>
  <si>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</si>
  <si>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</si>
  <si>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</si>
  <si>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</si>
  <si>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</si>
  <si>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</si>
  <si>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</si>
  <si>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</si>
  <si>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</si>
  <si>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</si>
  <si>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</si>
  <si>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</si>
  <si>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</si>
  <si>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</si>
  <si>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</si>
  <si>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</si>
  <si>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</si>
  <si>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</si>
  <si>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</si>
  <si>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</si>
  <si>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</si>
  <si>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</si>
  <si>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</si>
  <si>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</si>
  <si>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</si>
  <si>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</si>
  <si>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</si>
  <si>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</si>
  <si>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</si>
  <si>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</si>
  <si>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</si>
  <si>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</si>
  <si>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</si>
  <si>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</si>
  <si>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</si>
  <si>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</si>
  <si>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</si>
  <si>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</si>
  <si>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</si>
  <si>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</si>
  <si>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</si>
  <si>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</si>
  <si>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</si>
  <si>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</si>
  <si>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</si>
  <si>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</si>
  <si>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</si>
  <si>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</si>
  <si>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</si>
  <si>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</si>
  <si>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</si>
  <si>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</si>
  <si>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</si>
  <si>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</si>
  <si>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</si>
  <si>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</si>
  <si>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</si>
  <si>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</si>
  <si>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</si>
  <si>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</si>
  <si>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</si>
  <si>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</si>
  <si>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</si>
  <si>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</si>
  <si>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</si>
  <si>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</si>
  <si>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</si>
  <si>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</si>
  <si>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</si>
  <si>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</si>
  <si>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</si>
  <si>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</si>
  <si>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</si>
  <si>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</si>
  <si>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</si>
  <si>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</si>
  <si>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</si>
  <si>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</si>
  <si>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</si>
  <si>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</si>
  <si>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</si>
  <si>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</si>
  <si>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</si>
  <si>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</si>
  <si>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</si>
  <si>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</si>
  <si>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</si>
  <si>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</si>
  <si>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</si>
  <si>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</si>
  <si>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</si>
  <si>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</si>
  <si>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</si>
  <si>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</si>
  <si>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</si>
  <si>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</si>
  <si>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</si>
  <si>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</si>
  <si>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</si>
  <si>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</si>
  <si>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</si>
  <si>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</si>
  <si>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</si>
  <si>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</si>
  <si>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</si>
  <si>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</si>
  <si>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</si>
  <si>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</si>
  <si>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</si>
  <si>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</si>
  <si>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</si>
  <si>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</si>
  <si>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</si>
  <si>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</si>
  <si>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</si>
  <si>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</si>
  <si>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</si>
  <si>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</si>
  <si>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</si>
  <si>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</si>
  <si>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</si>
  <si>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</si>
  <si>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</si>
  <si>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</si>
  <si>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</si>
  <si>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</si>
  <si>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</si>
  <si>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</si>
  <si>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</si>
  <si>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</si>
  <si>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</si>
  <si>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</si>
  <si>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</si>
  <si>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</si>
  <si>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</si>
  <si>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</si>
  <si>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</si>
  <si>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</si>
  <si>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</si>
  <si>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</si>
  <si>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</si>
  <si>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</si>
  <si>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</si>
  <si>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</si>
  <si>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</si>
  <si>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</si>
  <si>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</si>
  <si>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</si>
  <si>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</si>
  <si>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</si>
  <si>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</si>
  <si>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</si>
  <si>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</si>
  <si>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</si>
  <si>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</si>
  <si>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</si>
  <si>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</si>
  <si>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</si>
  <si>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</si>
  <si>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</si>
  <si>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</si>
  <si>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</si>
  <si>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</si>
  <si>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</si>
  <si>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</si>
  <si>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</si>
  <si>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</si>
  <si>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</si>
  <si>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</si>
  <si>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</si>
  <si>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</si>
  <si>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</si>
  <si>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</si>
  <si>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</si>
  <si>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</si>
  <si>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</si>
  <si>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</si>
  <si>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</si>
  <si>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</si>
  <si>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</si>
  <si>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</si>
  <si>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</si>
  <si>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</si>
  <si>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</si>
  <si>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</si>
  <si>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</si>
  <si>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</si>
  <si>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</si>
  <si>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</si>
  <si>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</si>
  <si>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</si>
  <si>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</si>
  <si>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</si>
  <si>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</si>
  <si>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</si>
  <si>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</si>
  <si>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</si>
  <si>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</si>
  <si>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</si>
  <si>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</si>
  <si>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</si>
  <si>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</si>
  <si>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</si>
  <si>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</si>
  <si>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</si>
  <si>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</si>
  <si>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</si>
  <si>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</si>
  <si>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</si>
  <si>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</si>
  <si>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</si>
  <si>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</si>
  <si>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</si>
  <si>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</si>
  <si>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</si>
  <si>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</si>
  <si>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</si>
  <si>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</si>
  <si>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</si>
  <si>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</si>
  <si>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</si>
  <si>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</si>
  <si>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</si>
  <si>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</si>
  <si>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</si>
  <si>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</si>
  <si>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</si>
  <si>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</si>
  <si>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</si>
  <si>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</si>
  <si>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</si>
  <si>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</si>
  <si>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</si>
  <si>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</si>
  <si>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</si>
  <si>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</si>
  <si>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</si>
  <si>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</si>
  <si>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</si>
  <si>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</si>
  <si>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</si>
  <si>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</si>
  <si>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</si>
  <si>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</si>
  <si>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</si>
  <si>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</si>
  <si>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</si>
  <si>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</si>
  <si>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</si>
  <si>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</si>
  <si>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</si>
  <si>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</si>
  <si>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</si>
  <si>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</si>
  <si>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</si>
  <si>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</si>
  <si>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</si>
  <si>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</si>
  <si>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</si>
  <si>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</si>
  <si>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</si>
  <si>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</si>
  <si>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</si>
  <si>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</si>
  <si>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</si>
  <si>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</si>
  <si>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</si>
  <si>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</si>
  <si>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</si>
  <si>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</si>
  <si>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</si>
  <si>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</si>
  <si>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</si>
  <si>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</si>
  <si>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</si>
  <si>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</si>
  <si>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</si>
  <si>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</si>
  <si>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</si>
  <si>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</si>
  <si>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</si>
  <si>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</si>
  <si>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</si>
  <si>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</si>
  <si>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</si>
  <si>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</si>
  <si>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</si>
  <si>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</si>
  <si>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</si>
  <si>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</si>
  <si>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</si>
  <si>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</si>
  <si>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</si>
  <si>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</si>
  <si>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</si>
  <si>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</si>
  <si>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</si>
  <si>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</si>
  <si>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</si>
  <si>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</si>
  <si>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</si>
  <si>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</si>
  <si>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</si>
  <si>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</si>
  <si>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</si>
  <si>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</si>
  <si>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</si>
  <si>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</si>
  <si>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</si>
  <si>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</si>
  <si>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</si>
  <si>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</si>
  <si>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</si>
  <si>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</si>
  <si>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</si>
  <si>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</si>
  <si>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</si>
  <si>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</si>
  <si>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</si>
  <si>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</si>
  <si>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</si>
  <si>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</si>
  <si>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</si>
  <si>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</si>
  <si>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</si>
  <si>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</si>
  <si>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</si>
  <si>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</si>
  <si>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</si>
  <si>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</si>
  <si>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</si>
  <si>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</si>
  <si>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</si>
  <si>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</si>
  <si>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</si>
  <si>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</si>
  <si>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</si>
  <si>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</si>
  <si>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</si>
  <si>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</si>
  <si>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</si>
  <si>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</si>
  <si>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</si>
  <si>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</si>
  <si>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</si>
  <si>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</si>
  <si>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</si>
  <si>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</si>
  <si>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</si>
  <si>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</si>
  <si>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</si>
  <si>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</si>
  <si>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</si>
  <si>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</si>
  <si>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</si>
  <si>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</si>
  <si>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</si>
  <si>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</si>
  <si>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</si>
  <si>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</si>
  <si>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</si>
  <si>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</si>
  <si>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</si>
  <si>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</si>
  <si>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</si>
  <si>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</si>
  <si>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</si>
  <si>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</si>
  <si>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</si>
  <si>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</si>
  <si>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</si>
  <si>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</si>
  <si>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</si>
  <si>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</si>
  <si>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</si>
  <si>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</si>
  <si>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</si>
  <si>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</si>
  <si>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</si>
  <si>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</si>
  <si>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</si>
  <si>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</si>
  <si>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</si>
  <si>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</si>
  <si>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</si>
  <si>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</si>
  <si>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</si>
  <si>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</si>
  <si>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</si>
  <si>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</si>
  <si>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</si>
  <si>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</si>
  <si>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</si>
  <si>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</si>
  <si>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</si>
  <si>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</si>
  <si>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</si>
  <si>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</si>
  <si>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</si>
  <si>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</si>
  <si>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</si>
  <si>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</si>
  <si>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</si>
  <si>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</si>
  <si>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</si>
  <si>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</si>
  <si>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</si>
  <si>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</si>
  <si>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</si>
  <si>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</si>
  <si>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</si>
  <si>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</si>
  <si>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</si>
  <si>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</si>
  <si>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</si>
  <si>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</si>
  <si>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</si>
  <si>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</si>
  <si>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</si>
  <si>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</si>
  <si>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</si>
  <si>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</si>
  <si>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</si>
  <si>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</si>
  <si>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</si>
  <si>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</si>
  <si>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</si>
  <si>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</si>
  <si>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</si>
  <si>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</si>
  <si>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</si>
  <si>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</si>
  <si>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</si>
  <si>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</si>
  <si>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</si>
  <si>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</si>
  <si>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</si>
  <si>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</si>
  <si>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</si>
  <si>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</si>
  <si>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</si>
  <si>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</si>
  <si>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</si>
  <si>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</si>
  <si>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</si>
  <si>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</si>
  <si>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</si>
  <si>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</si>
  <si>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</si>
  <si>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</si>
  <si>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</si>
  <si>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</si>
  <si>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</si>
  <si>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</si>
  <si>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</si>
  <si>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</si>
  <si>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</si>
  <si>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</si>
  <si>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</si>
  <si>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</si>
  <si>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</si>
  <si>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</si>
  <si>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</si>
  <si>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</si>
  <si>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</si>
  <si>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</si>
  <si>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</si>
  <si>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</si>
  <si>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</si>
  <si>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</si>
  <si>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</si>
  <si>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</si>
  <si>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</si>
  <si>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</si>
  <si>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</si>
  <si>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</si>
  <si>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</si>
  <si>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</si>
  <si>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</si>
  <si>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</si>
  <si>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</si>
  <si>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</si>
  <si>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</si>
  <si>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</si>
  <si>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</si>
  <si>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</si>
  <si>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</si>
  <si>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</si>
  <si>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</si>
  <si>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</si>
  <si>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</si>
  <si>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</si>
  <si>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</si>
  <si>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</si>
  <si>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</si>
  <si>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</si>
  <si>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</si>
  <si>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</si>
  <si>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</si>
  <si>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</si>
  <si>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</si>
  <si>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</si>
  <si>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</si>
  <si>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</si>
  <si>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</si>
  <si>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</si>
  <si>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</si>
  <si>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</si>
  <si>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</si>
  <si>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</si>
  <si>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</si>
  <si>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</si>
  <si>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</si>
  <si>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</si>
  <si>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</si>
  <si>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</si>
  <si>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</si>
  <si>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</si>
  <si>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</si>
  <si>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</si>
  <si>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</si>
  <si>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</si>
  <si>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</si>
  <si>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</si>
  <si>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</si>
  <si>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</si>
  <si>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</si>
  <si>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</si>
  <si>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</si>
  <si>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</si>
  <si>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</si>
  <si>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</si>
  <si>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</si>
  <si>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</si>
  <si>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</si>
  <si>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</si>
  <si>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</si>
  <si>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</si>
  <si>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</si>
  <si>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</si>
  <si>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</si>
  <si>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</si>
  <si>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</si>
  <si>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</si>
  <si>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</si>
  <si>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</si>
  <si>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</si>
  <si>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</si>
  <si>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</si>
  <si>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</si>
  <si>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</si>
  <si>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</si>
  <si>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</si>
  <si>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</si>
  <si>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</si>
  <si>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</si>
  <si>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</si>
  <si>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</si>
  <si>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</si>
  <si>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</si>
  <si>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</si>
  <si>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</si>
  <si>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</si>
  <si>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</si>
  <si>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</si>
  <si>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</si>
  <si>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</si>
  <si>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</si>
  <si>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</si>
  <si>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</si>
  <si>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</si>
  <si>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</si>
  <si>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</si>
  <si>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</si>
  <si>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</si>
  <si>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</si>
  <si>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</si>
  <si>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</si>
  <si>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</si>
  <si>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</si>
  <si>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</si>
  <si>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</si>
  <si>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</si>
  <si>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</si>
  <si>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</si>
  <si>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</si>
  <si>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</si>
  <si>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</si>
  <si>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</si>
  <si>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</si>
  <si>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</si>
  <si>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</si>
  <si>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</si>
  <si>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</si>
  <si>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</si>
  <si>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</si>
  <si>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</si>
  <si>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</si>
  <si>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</si>
  <si>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</si>
  <si>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</si>
  <si>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</si>
  <si>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</si>
  <si>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</si>
  <si>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</si>
  <si>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</si>
  <si>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</si>
  <si>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</si>
  <si>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</si>
  <si>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</si>
  <si>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</si>
  <si>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</si>
  <si>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</si>
  <si>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</si>
  <si>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</si>
  <si>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</si>
  <si>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</si>
  <si>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</si>
  <si>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</si>
  <si>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</si>
  <si>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</si>
  <si>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</si>
  <si>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</si>
  <si>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</si>
  <si>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</si>
  <si>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</si>
  <si>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</si>
  <si>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</si>
  <si>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</si>
  <si>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</si>
  <si>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</si>
  <si>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</si>
  <si>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</si>
  <si>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</si>
  <si>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</si>
  <si>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</si>
  <si>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</si>
  <si>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</si>
  <si>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</si>
  <si>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</si>
  <si>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</si>
  <si>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</si>
  <si>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</si>
  <si>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</si>
  <si>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</si>
  <si>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</si>
  <si>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</si>
  <si>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</si>
  <si>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</si>
  <si>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</si>
  <si>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</si>
  <si>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</si>
  <si>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</si>
  <si>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</si>
  <si>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</si>
  <si>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</si>
  <si>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</si>
  <si>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</si>
  <si>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</si>
  <si>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</si>
  <si>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</si>
  <si>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</si>
  <si>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</si>
  <si>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</si>
  <si>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</si>
  <si>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</si>
  <si>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</si>
  <si>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</si>
  <si>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</si>
  <si>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</si>
  <si>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</si>
  <si>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</si>
  <si>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</si>
  <si>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</si>
  <si>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</si>
  <si>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</si>
  <si>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</si>
  <si>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</si>
  <si>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</si>
  <si>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</si>
  <si>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</si>
  <si>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</si>
  <si>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</si>
  <si>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</si>
  <si>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</si>
  <si>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</si>
  <si>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</si>
  <si>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</si>
  <si>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</si>
  <si>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</si>
  <si>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</si>
  <si>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</si>
  <si>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</si>
  <si>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</si>
  <si>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</si>
  <si>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</si>
  <si>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</si>
  <si>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</si>
  <si>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</si>
  <si>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</si>
  <si>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</si>
  <si>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</si>
  <si>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</si>
  <si>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</si>
  <si>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</si>
  <si>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</si>
  <si>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</si>
  <si>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</si>
  <si>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</si>
  <si>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</si>
  <si>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</si>
  <si>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</si>
  <si>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</si>
  <si>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</si>
  <si>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</si>
  <si>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</si>
  <si>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</si>
  <si>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</si>
  <si>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</si>
  <si>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</si>
  <si>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</si>
  <si>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</si>
  <si>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</si>
  <si>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</si>
  <si>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</si>
  <si>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</si>
  <si>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</si>
  <si>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</si>
  <si>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</si>
  <si>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</si>
  <si>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</si>
  <si>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</si>
  <si>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</si>
  <si>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</si>
  <si>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</si>
  <si>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</si>
  <si>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</si>
  <si>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</si>
  <si>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</si>
  <si>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</si>
  <si>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</si>
  <si>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</si>
  <si>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</si>
  <si>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</si>
  <si>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</si>
  <si>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</si>
  <si>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</si>
  <si>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</si>
  <si>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</si>
  <si>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</si>
  <si>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</si>
  <si>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</si>
  <si>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</si>
  <si>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</si>
  <si>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</si>
  <si>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</si>
  <si>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</si>
  <si>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</si>
  <si>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</si>
  <si>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</si>
  <si>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</si>
  <si>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</si>
  <si>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</si>
  <si>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</si>
  <si>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</si>
  <si>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</si>
  <si>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</si>
  <si>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</si>
  <si>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</si>
  <si>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</si>
  <si>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</si>
  <si>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</si>
  <si>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</si>
  <si>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</si>
  <si>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</si>
  <si>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</si>
  <si>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</si>
  <si>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</si>
  <si>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</si>
  <si>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</si>
  <si>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</si>
  <si>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</si>
  <si>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</si>
  <si>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</si>
  <si>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</si>
  <si>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</si>
  <si>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</si>
  <si>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</si>
  <si>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</si>
  <si>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</si>
  <si>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</si>
  <si>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</si>
  <si>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</si>
  <si>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</si>
  <si>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</si>
  <si>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</si>
  <si>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</si>
  <si>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</si>
  <si>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</si>
  <si>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</si>
  <si>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</si>
  <si>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</si>
  <si>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</si>
  <si>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</si>
  <si>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</si>
  <si>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</si>
  <si>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</si>
  <si>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</si>
  <si>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</si>
  <si>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</si>
  <si>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</si>
  <si>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</si>
  <si>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</si>
  <si>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</si>
  <si>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</si>
  <si>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</si>
  <si>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</si>
  <si>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</si>
  <si>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</si>
  <si>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</si>
  <si>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</si>
  <si>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</si>
  <si>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</si>
  <si>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</si>
  <si>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</si>
  <si>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</si>
  <si>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</si>
  <si>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</si>
  <si>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</si>
  <si>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</si>
  <si>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</si>
  <si>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</si>
  <si>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</si>
  <si>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</si>
  <si>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</si>
  <si>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</si>
  <si>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</si>
  <si>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</si>
  <si>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</si>
  <si>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</si>
  <si>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</si>
  <si>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</si>
  <si>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</si>
  <si>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</si>
  <si>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</si>
  <si>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</si>
  <si>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</si>
  <si>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</si>
  <si>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</si>
  <si>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</si>
  <si>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</si>
  <si>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</si>
  <si>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</si>
  <si>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</si>
  <si>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</si>
  <si>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</si>
  <si>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</si>
  <si>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</si>
  <si>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</si>
  <si>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</si>
  <si>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</si>
  <si>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</si>
  <si>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</si>
  <si>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</si>
  <si>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</si>
  <si>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</si>
  <si>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</si>
  <si>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</si>
  <si>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</si>
  <si>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</si>
  <si>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</si>
  <si>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</si>
  <si>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</si>
  <si>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</si>
  <si>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</si>
  <si>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</si>
  <si>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</si>
  <si>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</si>
  <si>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</si>
  <si>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</si>
  <si>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</si>
  <si>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</si>
  <si>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</si>
  <si>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</si>
  <si>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</si>
  <si>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</si>
  <si>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</si>
  <si>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</si>
  <si>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</si>
  <si>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</si>
  <si>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</si>
  <si>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</si>
  <si>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</si>
  <si>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</si>
  <si>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</si>
  <si>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</si>
  <si>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</si>
  <si>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</si>
  <si>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</si>
  <si>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</si>
  <si>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</si>
  <si>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</si>
  <si>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</si>
  <si>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</si>
  <si>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</si>
  <si>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</si>
  <si>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</si>
  <si>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</si>
  <si>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</si>
  <si>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</si>
  <si>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</si>
  <si>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</si>
  <si>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</si>
  <si>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</si>
  <si>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</si>
  <si>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</si>
  <si>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</si>
  <si>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</si>
  <si>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</si>
  <si>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</si>
  <si>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</si>
  <si>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</si>
  <si>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</si>
  <si>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</si>
  <si>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</si>
  <si>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</si>
  <si>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</si>
  <si>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</si>
  <si>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</si>
  <si>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</si>
  <si>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</si>
  <si>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</si>
  <si>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</si>
  <si>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</si>
  <si>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</si>
  <si>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</si>
  <si>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</si>
  <si>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</si>
  <si>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</si>
  <si>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</si>
  <si>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</si>
  <si>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</si>
  <si>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</si>
  <si>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</si>
  <si>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</si>
  <si>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</si>
  <si>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</si>
  <si>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</si>
  <si>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</si>
  <si>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</si>
  <si>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</si>
  <si>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</si>
  <si>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</si>
  <si>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</si>
  <si>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</si>
  <si>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</si>
  <si>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</si>
  <si>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</si>
  <si>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</si>
  <si>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</si>
  <si>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</si>
  <si>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</si>
  <si>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</si>
  <si>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</si>
  <si>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</si>
  <si>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</si>
  <si>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</si>
  <si>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</si>
  <si>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</si>
  <si>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</si>
  <si>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</si>
  <si>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</si>
  <si>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</si>
  <si>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</si>
  <si>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</si>
  <si>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</si>
  <si>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</si>
  <si>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</si>
  <si>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</si>
  <si>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</si>
  <si>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</si>
  <si>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</si>
  <si>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</si>
  <si>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</si>
  <si>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</si>
  <si>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</si>
  <si>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</si>
  <si>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</si>
  <si>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</si>
  <si>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</si>
  <si>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</si>
  <si>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</si>
  <si>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</si>
  <si>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</si>
  <si>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</si>
  <si>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</si>
  <si>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</si>
  <si>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</si>
  <si>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</si>
  <si>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</si>
  <si>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</si>
  <si>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</si>
  <si>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</si>
  <si>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</si>
  <si>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</si>
  <si>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</si>
  <si>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</si>
  <si>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</si>
  <si>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</si>
  <si>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</si>
  <si>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</si>
  <si>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</si>
  <si>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</si>
  <si>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</si>
  <si>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</si>
  <si>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</si>
  <si>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</si>
  <si>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</si>
  <si>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</si>
  <si>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</si>
  <si>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</si>
  <si>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</si>
  <si>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</si>
  <si>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</si>
  <si>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</si>
  <si>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</si>
  <si>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</si>
  <si>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</si>
  <si>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</si>
  <si>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</si>
  <si>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</si>
  <si>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</si>
  <si>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</si>
  <si>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</si>
  <si>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</si>
  <si>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</si>
  <si>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</si>
  <si>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</si>
  <si>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</si>
  <si>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</si>
  <si>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</si>
  <si>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</si>
  <si>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</si>
  <si>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</si>
  <si>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</si>
  <si>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</si>
  <si>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</si>
  <si>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</si>
  <si>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</si>
  <si>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</si>
  <si>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</si>
  <si>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</si>
  <si>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</si>
  <si>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</si>
  <si>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</si>
  <si>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</si>
  <si>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</si>
  <si>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</si>
  <si>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</si>
  <si>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</si>
  <si>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</si>
  <si>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</si>
  <si>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</si>
  <si>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</si>
  <si>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</si>
  <si>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</si>
  <si>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</si>
  <si>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</si>
  <si>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</si>
  <si>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</si>
  <si>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</si>
  <si>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</si>
  <si>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</si>
  <si>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</si>
  <si>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</si>
  <si>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</si>
  <si>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</si>
  <si>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</si>
  <si>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</si>
  <si>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</si>
  <si>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</si>
  <si>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</si>
  <si>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</si>
  <si>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</si>
  <si>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</si>
  <si>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</si>
  <si>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</si>
  <si>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</si>
  <si>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</si>
  <si>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</si>
  <si>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</si>
  <si>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</si>
  <si>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</si>
  <si>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</si>
  <si>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</si>
  <si>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</si>
  <si>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</si>
  <si>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</si>
  <si>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</si>
  <si>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</si>
  <si>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</si>
  <si>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</si>
  <si>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</si>
  <si>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</si>
  <si>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</si>
  <si>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</si>
  <si>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</si>
  <si>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</si>
  <si>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</si>
  <si>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</si>
  <si>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</si>
  <si>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</si>
  <si>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</si>
  <si>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</si>
  <si>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</si>
  <si>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</si>
  <si>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</si>
  <si>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</si>
  <si>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</si>
  <si>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</si>
  <si>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</si>
  <si>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</si>
  <si>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</si>
  <si>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</si>
  <si>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</si>
  <si>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</si>
  <si>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</si>
  <si>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</si>
  <si>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</si>
  <si>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</si>
  <si>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</si>
  <si>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</si>
  <si>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</si>
  <si>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</si>
  <si>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</si>
  <si>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</si>
  <si>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</si>
  <si>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</si>
  <si>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</si>
  <si>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</si>
  <si>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</si>
  <si>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</si>
  <si>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</si>
  <si>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</si>
  <si>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</si>
  <si>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</si>
  <si>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</si>
  <si>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</si>
  <si>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</si>
  <si>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</si>
  <si>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</si>
  <si>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</si>
  <si>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</si>
  <si>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</si>
  <si>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</si>
  <si>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</si>
  <si>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</si>
  <si>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</si>
  <si>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</si>
  <si>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</si>
  <si>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</si>
  <si>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</si>
  <si>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</si>
  <si>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</si>
  <si>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</si>
  <si>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</si>
  <si>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</si>
  <si>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</si>
  <si>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</si>
  <si>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</si>
  <si>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</si>
  <si>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</si>
  <si>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</si>
  <si>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</si>
  <si>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</si>
  <si>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</si>
  <si>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</si>
  <si>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</si>
  <si>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</si>
  <si>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</si>
  <si>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</si>
  <si>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</si>
  <si>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</si>
  <si>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</si>
  <si>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</si>
  <si>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</si>
  <si>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</si>
  <si>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</si>
  <si>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</si>
  <si>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</si>
  <si>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</si>
  <si>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</si>
  <si>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</si>
  <si>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</si>
  <si>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</si>
  <si>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</si>
  <si>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</si>
  <si>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</si>
  <si>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</si>
  <si>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</si>
  <si>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</si>
  <si>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</si>
  <si>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</si>
  <si>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</si>
  <si>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</si>
  <si>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</si>
  <si>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</si>
  <si>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</si>
  <si>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</si>
  <si>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</si>
  <si>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</si>
  <si>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</si>
  <si>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</si>
  <si>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</si>
  <si>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</si>
  <si>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</si>
  <si>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</si>
  <si>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</si>
  <si>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</si>
  <si>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</si>
  <si>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</si>
  <si>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</si>
  <si>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</si>
  <si>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</si>
  <si>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</si>
  <si>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</si>
  <si>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</si>
  <si>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</si>
  <si>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</si>
  <si>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</si>
  <si>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</si>
  <si>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</si>
  <si>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</si>
  <si>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</si>
  <si>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</si>
  <si>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</si>
  <si>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</si>
  <si>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</si>
  <si>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</si>
  <si>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</si>
  <si>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</si>
  <si>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</si>
  <si>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</si>
  <si>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</si>
  <si>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</si>
  <si>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</si>
  <si>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</si>
  <si>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</si>
  <si>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</si>
  <si>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</si>
  <si>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</si>
  <si>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</si>
  <si>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</si>
  <si>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</si>
  <si>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</si>
  <si>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</si>
  <si>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</si>
  <si>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</si>
  <si>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</si>
  <si>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</si>
  <si>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</si>
  <si>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</si>
  <si>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</si>
  <si>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</si>
  <si>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</si>
  <si>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</si>
  <si>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</si>
  <si>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</si>
  <si>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</si>
  <si>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</si>
  <si>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</si>
  <si>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</si>
  <si>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</si>
  <si>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</si>
  <si>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</si>
  <si>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</si>
  <si>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</si>
  <si>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</si>
  <si>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</si>
  <si>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</si>
  <si>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</si>
  <si>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</si>
  <si>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</si>
  <si>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</si>
  <si>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</si>
  <si>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</si>
  <si>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</si>
  <si>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</si>
  <si>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</si>
  <si>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</si>
  <si>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</si>
  <si>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</si>
  <si>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</si>
  <si>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</si>
  <si>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</si>
  <si>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</si>
  <si>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</si>
  <si>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</si>
  <si>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</si>
  <si>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</si>
  <si>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</si>
  <si>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</si>
  <si>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</si>
  <si>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</si>
  <si>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</si>
  <si>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</si>
  <si>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</si>
  <si>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</si>
  <si>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</si>
  <si>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</si>
  <si>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</si>
  <si>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</si>
  <si>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</si>
  <si>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</si>
  <si>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</si>
  <si>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</si>
  <si>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</si>
  <si>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</si>
  <si>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</si>
  <si>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</si>
  <si>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</si>
  <si>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</si>
  <si>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</si>
  <si>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</si>
  <si>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</si>
  <si>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</si>
  <si>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</si>
  <si>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</si>
  <si>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</si>
  <si>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</si>
  <si>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</si>
  <si>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</si>
  <si>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</si>
  <si>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</si>
  <si>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</si>
  <si>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</si>
  <si>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</si>
  <si>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</si>
  <si>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</si>
  <si>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</si>
  <si>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</si>
  <si>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</si>
  <si>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</si>
  <si>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</si>
  <si>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</si>
  <si>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</si>
  <si>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</si>
  <si>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</si>
  <si>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</si>
  <si>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</si>
  <si>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</si>
  <si>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</si>
  <si>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</si>
  <si>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</si>
  <si>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</si>
  <si>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</si>
  <si>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</si>
  <si>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</si>
  <si>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</si>
  <si>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</si>
  <si>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</si>
  <si>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</si>
  <si>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</si>
  <si>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</si>
  <si>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</si>
  <si>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</si>
  <si>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</si>
  <si>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</si>
  <si>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</si>
  <si>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</si>
  <si>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</si>
  <si>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</si>
  <si>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</si>
  <si>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</si>
  <si>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</si>
  <si>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</si>
  <si>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</si>
  <si>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</si>
  <si>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</si>
  <si>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</si>
  <si>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</si>
  <si>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</si>
  <si>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</si>
  <si>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</si>
  <si>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</si>
  <si>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</si>
  <si>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</si>
  <si>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</si>
  <si>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</si>
  <si>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</si>
  <si>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</si>
  <si>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</si>
  <si>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</si>
  <si>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</si>
  <si>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</si>
  <si>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</si>
  <si>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</si>
  <si>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</si>
  <si>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</si>
  <si>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</si>
  <si>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</si>
  <si>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</si>
  <si>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</si>
  <si>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</si>
  <si>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</si>
  <si>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</si>
  <si>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</si>
  <si>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</si>
  <si>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</si>
  <si>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</si>
  <si>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</si>
  <si>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</si>
  <si>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</si>
  <si>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</si>
  <si>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</si>
  <si>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</si>
  <si>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</si>
  <si>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</si>
  <si>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</si>
  <si>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</si>
  <si>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</si>
  <si>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</si>
  <si>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</si>
  <si>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</si>
  <si>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</si>
  <si>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</si>
  <si>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</si>
  <si>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</si>
  <si>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</si>
  <si>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</si>
  <si>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</si>
  <si>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</si>
  <si>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</si>
  <si>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</si>
  <si>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</si>
  <si>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</si>
  <si>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</si>
  <si>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</si>
  <si>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</si>
  <si>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</si>
  <si>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</si>
  <si>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</si>
  <si>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</si>
  <si>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</si>
  <si>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</si>
  <si>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</si>
  <si>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</si>
  <si>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</si>
  <si>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</si>
  <si>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</si>
  <si>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</si>
  <si>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</si>
  <si>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</si>
  <si>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</si>
  <si>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</si>
  <si>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</si>
  <si>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</si>
  <si>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</si>
  <si>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</si>
  <si>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</si>
  <si>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</si>
  <si>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</si>
  <si>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</si>
  <si>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</si>
  <si>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</si>
  <si>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</si>
  <si>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</si>
  <si>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</si>
  <si>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</si>
  <si>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</si>
  <si>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</si>
  <si>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</si>
  <si>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</si>
  <si>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</si>
  <si>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</si>
  <si>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</si>
  <si>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</si>
  <si>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</si>
  <si>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</si>
  <si>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</si>
  <si>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</si>
  <si>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</si>
  <si>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</si>
  <si>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</si>
  <si>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</si>
  <si>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</si>
  <si>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</si>
  <si>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</si>
  <si>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</si>
  <si>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</si>
  <si>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</si>
  <si>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</si>
  <si>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</si>
  <si>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</si>
  <si>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</si>
  <si>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</si>
  <si>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</si>
  <si>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</si>
  <si>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</si>
  <si>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</si>
  <si>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</si>
  <si>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</si>
  <si>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</si>
  <si>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</si>
  <si>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</si>
  <si>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</si>
  <si>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</si>
  <si>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</si>
  <si>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</si>
  <si>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</si>
  <si>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</si>
  <si>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</si>
  <si>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</si>
  <si>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</si>
  <si>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</si>
  <si>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</si>
  <si>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</si>
  <si>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</si>
  <si>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</si>
  <si>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</si>
  <si>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</si>
  <si>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</si>
  <si>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</si>
  <si>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</si>
  <si>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</si>
  <si>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</si>
  <si>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</si>
  <si>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</si>
  <si>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</si>
  <si>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</si>
  <si>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</si>
  <si>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</si>
  <si>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</si>
  <si>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</si>
  <si>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</si>
  <si>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</si>
  <si>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</si>
  <si>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</si>
  <si>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</si>
  <si>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</si>
  <si>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</si>
  <si>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</si>
  <si>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</si>
  <si>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</si>
  <si>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</si>
  <si>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</si>
  <si>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</si>
  <si>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</si>
  <si>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</si>
  <si>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</si>
  <si>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</si>
  <si>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</si>
  <si>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</si>
  <si>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</si>
  <si>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</si>
  <si>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</si>
  <si>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</si>
  <si>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</si>
  <si>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</si>
  <si>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</si>
  <si>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</si>
  <si>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</si>
  <si>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</si>
  <si>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</si>
  <si>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</si>
  <si>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</si>
  <si>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</si>
  <si>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</si>
  <si>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</si>
  <si>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</si>
  <si>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</si>
  <si>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</si>
  <si>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</si>
  <si>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</si>
  <si>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</si>
  <si>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</si>
  <si>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</si>
  <si>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</si>
  <si>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</si>
  <si>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</si>
  <si>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</si>
  <si>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</si>
  <si>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</si>
  <si>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</si>
  <si>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</si>
  <si>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</si>
  <si>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</si>
  <si>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</si>
  <si>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</si>
  <si>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</si>
  <si>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</si>
  <si>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</si>
  <si>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</si>
  <si>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</si>
  <si>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</si>
  <si>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</si>
  <si>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</si>
  <si>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</si>
  <si>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</si>
  <si>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</si>
  <si>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</si>
  <si>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</si>
  <si>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</si>
  <si>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</si>
  <si>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</si>
  <si>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</si>
  <si>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</si>
  <si>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</si>
  <si>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</si>
  <si>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</si>
  <si>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</si>
  <si>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</si>
  <si>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</si>
  <si>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</si>
  <si>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</si>
  <si>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</si>
  <si>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</si>
  <si>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</si>
  <si>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</si>
  <si>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</si>
  <si>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</si>
  <si>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</si>
  <si>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</si>
  <si>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</si>
  <si>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</si>
  <si>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</si>
  <si>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</si>
  <si>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</si>
  <si>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</si>
  <si>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</si>
  <si>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</si>
  <si>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</si>
  <si>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</si>
  <si>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</si>
  <si>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</si>
  <si>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</si>
  <si>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</si>
  <si>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</si>
  <si>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</si>
  <si>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</si>
  <si>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</si>
  <si>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</si>
  <si>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</si>
  <si>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</si>
  <si>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</si>
  <si>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</si>
  <si>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</si>
  <si>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</si>
  <si>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</si>
  <si>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</si>
  <si>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</si>
  <si>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</si>
  <si>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</si>
  <si>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</si>
  <si>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</si>
  <si>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</si>
  <si>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</si>
  <si>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</si>
  <si>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</si>
  <si>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</si>
  <si>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</si>
  <si>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</si>
  <si>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</si>
  <si>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</si>
  <si>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</si>
  <si>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</si>
  <si>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</si>
  <si>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</si>
  <si>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</si>
  <si>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</si>
  <si>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</si>
  <si>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</si>
  <si>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</si>
  <si>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</si>
  <si>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</si>
  <si>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</si>
  <si>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</si>
  <si>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</si>
  <si>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</si>
  <si>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</si>
  <si>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</si>
  <si>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</si>
  <si>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</si>
  <si>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</si>
  <si>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</si>
  <si>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</si>
  <si>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</si>
  <si>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</si>
  <si>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</si>
  <si>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</si>
  <si>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</si>
  <si>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</si>
  <si>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</si>
  <si>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</si>
  <si>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</si>
  <si>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</si>
  <si>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</si>
  <si>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</si>
  <si>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</si>
  <si>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</si>
  <si>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</si>
  <si>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</si>
  <si>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</si>
  <si>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</si>
  <si>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</si>
  <si>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</si>
  <si>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</si>
  <si>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</si>
  <si>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</si>
  <si>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</si>
  <si>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</si>
  <si>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</si>
  <si>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</si>
  <si>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</si>
  <si>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</si>
  <si>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</si>
  <si>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</si>
  <si>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</si>
  <si>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</si>
  <si>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</si>
  <si>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</si>
  <si>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</si>
  <si>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</si>
  <si>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</si>
  <si>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</si>
  <si>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</si>
  <si>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</si>
  <si>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</si>
  <si>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</si>
  <si>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</si>
  <si>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</si>
  <si>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</si>
  <si>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</si>
  <si>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</si>
  <si>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</si>
  <si>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</si>
  <si>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</si>
  <si>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</si>
  <si>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</si>
  <si>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</si>
  <si>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</si>
  <si>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</si>
  <si>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</si>
  <si>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</si>
  <si>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</si>
  <si>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</si>
  <si>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</si>
  <si>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</si>
  <si>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</si>
  <si>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</si>
  <si>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</si>
  <si>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</si>
  <si>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</si>
  <si>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</si>
  <si>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</si>
  <si>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</si>
  <si>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</si>
  <si>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</si>
  <si>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</si>
  <si>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</si>
  <si>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</si>
  <si>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</si>
  <si>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</si>
  <si>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</si>
  <si>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</si>
  <si>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</si>
  <si>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</si>
  <si>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</si>
  <si>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</si>
  <si>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</si>
  <si>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</si>
  <si>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</si>
  <si>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</si>
  <si>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</si>
  <si>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</si>
  <si>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</si>
  <si>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</si>
  <si>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</si>
  <si>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</si>
  <si>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</si>
  <si>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</si>
  <si>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</si>
  <si>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</si>
  <si>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</si>
  <si>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</si>
  <si>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</si>
  <si>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</si>
  <si>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</si>
  <si>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</si>
  <si>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</si>
  <si>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</si>
  <si>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</si>
  <si>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</si>
  <si>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</si>
  <si>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</si>
  <si>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</si>
  <si>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</si>
  <si>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</si>
  <si>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</si>
  <si>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</si>
  <si>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</si>
  <si>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</si>
  <si>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</si>
  <si>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</si>
  <si>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</si>
  <si>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</si>
  <si>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</si>
  <si>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</si>
  <si>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</si>
  <si>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</si>
  <si>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</si>
  <si>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</si>
  <si>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</si>
  <si>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</si>
  <si>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</si>
  <si>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</si>
  <si>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</si>
  <si>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</si>
  <si>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</si>
  <si>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</si>
  <si>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</si>
  <si>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</si>
  <si>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</si>
  <si>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</si>
  <si>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</si>
  <si>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</si>
  <si>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</si>
  <si>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</si>
  <si>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</si>
  <si>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</si>
  <si>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</si>
  <si>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</si>
  <si>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</si>
  <si>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</si>
  <si>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</si>
  <si>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</si>
  <si>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</si>
  <si>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</si>
  <si>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</si>
  <si>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</si>
  <si>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</si>
  <si>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</si>
  <si>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</si>
  <si>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</si>
  <si>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</si>
  <si>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</si>
  <si>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</si>
  <si>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</si>
  <si>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</si>
  <si>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</si>
  <si>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</si>
  <si>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</si>
  <si>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</si>
  <si>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</si>
  <si>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</si>
  <si>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</si>
  <si>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</si>
  <si>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</si>
  <si>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</si>
  <si>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</si>
  <si>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</si>
  <si>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</si>
  <si>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</si>
  <si>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</si>
  <si>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</si>
  <si>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</si>
  <si>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</si>
  <si>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</si>
  <si>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</si>
  <si>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</si>
  <si>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</si>
  <si>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</si>
  <si>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</si>
  <si>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</si>
  <si>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</si>
  <si>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</si>
  <si>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</si>
  <si>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</si>
  <si>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</si>
  <si>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</si>
  <si>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</si>
  <si>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</si>
  <si>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</si>
  <si>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</si>
  <si>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</si>
  <si>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</si>
  <si>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</si>
  <si>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</si>
  <si>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</si>
  <si>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</si>
  <si>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</si>
  <si>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</si>
  <si>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</si>
  <si>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</si>
  <si>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</si>
  <si>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</si>
  <si>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</si>
  <si>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</si>
  <si>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</si>
  <si>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</si>
  <si>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</si>
  <si>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</si>
  <si>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</si>
  <si>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</si>
  <si>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</si>
  <si>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</si>
  <si>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</si>
  <si>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</si>
  <si>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</si>
  <si>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</si>
  <si>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</si>
  <si>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</si>
  <si>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</si>
  <si>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</si>
  <si>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</si>
  <si>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</si>
  <si>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</si>
  <si>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</si>
  <si>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</si>
  <si>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</si>
  <si>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</si>
  <si>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</si>
  <si>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</si>
  <si>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</si>
  <si>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</si>
  <si>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</si>
  <si>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</si>
  <si>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</si>
  <si>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</si>
  <si>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</si>
  <si>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</si>
  <si>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</si>
  <si>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</si>
  <si>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</si>
  <si>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</si>
  <si>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</si>
  <si>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</si>
  <si>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</si>
  <si>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</si>
  <si>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</si>
  <si>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</si>
  <si>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</si>
  <si>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</si>
  <si>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</si>
  <si>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</si>
  <si>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</si>
  <si>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</si>
  <si>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</si>
  <si>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</si>
  <si>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</si>
  <si>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</si>
  <si>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</si>
  <si>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</si>
  <si>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</si>
  <si>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</si>
  <si>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</si>
  <si>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</si>
  <si>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</si>
  <si>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</si>
  <si>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</si>
  <si>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</si>
  <si>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</si>
  <si>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</si>
  <si>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</si>
  <si>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</si>
  <si>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</si>
  <si>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</si>
  <si>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</si>
  <si>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</si>
  <si>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</si>
  <si>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</si>
  <si>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</si>
  <si>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</si>
  <si>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</si>
  <si>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</si>
  <si>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</si>
  <si>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</si>
  <si>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</si>
  <si>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</si>
  <si>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</si>
  <si>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</si>
  <si>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</si>
  <si>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</si>
  <si>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</si>
  <si>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</si>
  <si>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</si>
  <si>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</si>
  <si>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</si>
  <si>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</si>
  <si>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</si>
  <si>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</si>
  <si>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</si>
  <si>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</si>
  <si>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</si>
  <si>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</si>
  <si>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</si>
  <si>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</si>
  <si>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</si>
  <si>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</si>
  <si>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</si>
  <si>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</si>
  <si>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</si>
  <si>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</si>
  <si>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</si>
  <si>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</si>
  <si>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</si>
  <si>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</si>
  <si>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</si>
  <si>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</si>
  <si>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</si>
  <si>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</si>
  <si>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</si>
  <si>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</si>
  <si>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</si>
  <si>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</si>
  <si>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</si>
  <si>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</si>
  <si>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</si>
  <si>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</si>
  <si>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</si>
  <si>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</si>
  <si>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</si>
  <si>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</si>
  <si>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</si>
  <si>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</si>
  <si>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</si>
  <si>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</si>
  <si>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</si>
  <si>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</si>
  <si>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</si>
  <si>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</si>
  <si>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</si>
  <si>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</si>
  <si>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</si>
  <si>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</si>
  <si>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</si>
  <si>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</si>
  <si>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</si>
  <si>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</si>
  <si>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</si>
  <si>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</si>
  <si>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</si>
  <si>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</si>
  <si>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</si>
  <si>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</si>
  <si>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</si>
  <si>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</si>
  <si>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</si>
  <si>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</si>
  <si>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</si>
  <si>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</si>
  <si>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</si>
  <si>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</si>
  <si>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</si>
  <si>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</si>
  <si>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</si>
  <si>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</si>
  <si>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</si>
  <si>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</si>
  <si>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</si>
  <si>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</si>
  <si>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</si>
  <si>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</si>
  <si>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</si>
  <si>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</si>
  <si>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</si>
  <si>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</si>
  <si>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</si>
  <si>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</si>
  <si>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</si>
  <si>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</si>
  <si>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</si>
  <si>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</si>
  <si>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</si>
  <si>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</si>
  <si>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</si>
  <si>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</si>
  <si>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</si>
  <si>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</si>
  <si>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</si>
  <si>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</si>
  <si>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</si>
  <si>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</si>
  <si>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</si>
  <si>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</si>
  <si>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</si>
  <si>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</si>
  <si>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</si>
  <si>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</si>
  <si>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</si>
  <si>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</si>
  <si>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</si>
  <si>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</si>
  <si>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</si>
  <si>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</si>
  <si>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</si>
  <si>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</si>
  <si>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</si>
  <si>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</si>
  <si>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</si>
  <si>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</si>
  <si>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</si>
  <si>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</si>
  <si>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</si>
  <si>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</si>
  <si>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</si>
  <si>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</si>
  <si>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</si>
  <si>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</si>
  <si>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</si>
  <si>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</si>
  <si>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</si>
  <si>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</si>
  <si>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</si>
  <si>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</si>
  <si>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</si>
  <si>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</si>
  <si>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</si>
  <si>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</si>
  <si>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</si>
  <si>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</si>
  <si>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</si>
  <si>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</si>
  <si>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</si>
  <si>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</si>
  <si>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</si>
  <si>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</si>
  <si>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</si>
  <si>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</si>
  <si>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</si>
  <si>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</si>
  <si>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</si>
  <si>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</si>
  <si>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</si>
  <si>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</si>
  <si>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</si>
  <si>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</si>
  <si>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</si>
  <si>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</si>
  <si>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</si>
  <si>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</si>
  <si>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</si>
  <si>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</si>
  <si>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</si>
  <si>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</si>
  <si>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</si>
  <si>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</si>
  <si>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</si>
  <si>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</si>
  <si>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</si>
  <si>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</si>
  <si>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</si>
  <si>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</si>
  <si>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</si>
  <si>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</si>
  <si>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</si>
  <si>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</si>
  <si>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</si>
  <si>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</si>
  <si>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</si>
  <si>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</si>
  <si>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</si>
  <si>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</si>
  <si>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</si>
  <si>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</si>
  <si>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</si>
  <si>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</si>
  <si>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</si>
  <si>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</si>
  <si>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</si>
  <si>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</si>
  <si>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</si>
  <si>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</si>
  <si>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</si>
  <si>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</si>
  <si>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</si>
  <si>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</si>
  <si>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</si>
  <si>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</si>
  <si>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</si>
  <si>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</si>
  <si>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</si>
  <si>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</si>
  <si>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</si>
  <si>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</si>
  <si>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</si>
  <si>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</si>
  <si>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</si>
  <si>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</si>
  <si>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</si>
  <si>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</si>
  <si>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</si>
  <si>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</si>
  <si>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</si>
  <si>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</si>
  <si>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</si>
  <si>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</si>
  <si>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</si>
  <si>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</si>
  <si>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</si>
  <si>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</si>
  <si>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</si>
  <si>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</si>
  <si>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</si>
  <si>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</si>
  <si>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</si>
  <si>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</si>
  <si>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</si>
  <si>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</si>
  <si>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</si>
  <si>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</si>
  <si>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</si>
  <si>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</si>
  <si>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</si>
  <si>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</si>
  <si>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</si>
  <si>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</si>
  <si>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</si>
  <si>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</si>
  <si>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</si>
  <si>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</si>
  <si>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</si>
  <si>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</si>
  <si>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</si>
  <si>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</si>
  <si>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</si>
  <si>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</si>
  <si>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</si>
  <si>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</si>
  <si>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</si>
  <si>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</si>
  <si>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</si>
  <si>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</si>
  <si>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</si>
  <si>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</si>
  <si>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</si>
  <si>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</si>
  <si>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</si>
  <si>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</si>
  <si>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</si>
  <si>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</si>
  <si>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</si>
  <si>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</si>
  <si>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</si>
  <si>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</si>
  <si>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</si>
  <si>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</si>
  <si>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</si>
  <si>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</si>
  <si>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</si>
  <si>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</si>
  <si>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</si>
  <si>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</si>
  <si>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</si>
  <si>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</si>
  <si>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</si>
  <si>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</si>
  <si>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</si>
  <si>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</si>
  <si>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</si>
  <si>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</si>
  <si>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</si>
  <si>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</si>
  <si>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</si>
  <si>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</si>
  <si>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</si>
  <si>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</si>
  <si>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</si>
  <si>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</si>
  <si>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</si>
  <si>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</si>
  <si>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</si>
  <si>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</si>
  <si>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</si>
  <si>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</si>
  <si>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</si>
  <si>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</si>
  <si>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</si>
  <si>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</si>
  <si>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</si>
  <si>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</si>
  <si>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</si>
  <si>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</si>
  <si>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</si>
  <si>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</si>
  <si>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</si>
  <si>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</si>
  <si>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</si>
  <si>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</si>
  <si>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</si>
  <si>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</si>
  <si>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</si>
  <si>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</si>
  <si>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</si>
  <si>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</si>
  <si>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</si>
  <si>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</si>
  <si>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</si>
  <si>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</si>
  <si>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</si>
  <si>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</si>
  <si>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</si>
  <si>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</si>
  <si>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</si>
  <si>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</si>
  <si>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</si>
  <si>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</si>
  <si>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</si>
  <si>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</si>
  <si>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</si>
  <si>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</si>
  <si>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</si>
  <si>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</si>
  <si>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</si>
  <si>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</si>
  <si>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</si>
  <si>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</si>
  <si>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</si>
  <si>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</si>
  <si>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</si>
  <si>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</si>
  <si>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</si>
  <si>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</si>
  <si>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</si>
  <si>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</si>
  <si>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</si>
  <si>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</si>
  <si>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</si>
  <si>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</si>
  <si>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</si>
  <si>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</si>
  <si>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</si>
  <si>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</si>
  <si>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</si>
  <si>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</si>
  <si>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</si>
  <si>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</si>
  <si>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</si>
  <si>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</si>
  <si>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</si>
  <si>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</si>
  <si>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</si>
  <si>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</si>
  <si>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</si>
  <si>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</si>
  <si>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</si>
  <si>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</si>
  <si>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</si>
  <si>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</si>
  <si>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</si>
  <si>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</si>
  <si>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</si>
  <si>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</si>
  <si>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</si>
  <si>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</si>
  <si>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</si>
  <si>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</si>
  <si>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</si>
  <si>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</si>
  <si>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</si>
  <si>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</si>
  <si>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</si>
  <si>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</si>
  <si>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</si>
  <si>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</si>
  <si>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</si>
  <si>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</si>
  <si>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</si>
  <si>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</si>
  <si>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</si>
  <si>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</si>
  <si>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</si>
  <si>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</si>
  <si>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</si>
  <si>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</si>
  <si>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</si>
  <si>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</si>
  <si>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</si>
  <si>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</si>
  <si>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</si>
  <si>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</si>
  <si>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</si>
  <si>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</si>
  <si>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</si>
  <si>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</si>
  <si>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</si>
  <si>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</si>
  <si>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</si>
  <si>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</si>
  <si>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</si>
  <si>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</si>
  <si>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</si>
  <si>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</si>
  <si>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</si>
  <si>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</si>
  <si>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</si>
  <si>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</si>
  <si>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</si>
  <si>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</si>
  <si>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</si>
  <si>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</si>
  <si>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</si>
  <si>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</si>
  <si>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</si>
  <si>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</si>
  <si>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</si>
  <si>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</si>
  <si>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</si>
  <si>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</si>
  <si>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</si>
  <si>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</si>
  <si>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</si>
  <si>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</si>
  <si>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</si>
  <si>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</si>
  <si>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</si>
  <si>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</si>
  <si>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</si>
  <si>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</si>
  <si>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</si>
  <si>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</si>
  <si>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</si>
  <si>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</si>
  <si>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</si>
  <si>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</si>
  <si>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</si>
  <si>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</si>
  <si>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</si>
  <si>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</si>
  <si>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</si>
  <si>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</si>
  <si>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</si>
  <si>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</si>
  <si>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</si>
  <si>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</si>
  <si>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</si>
  <si>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</si>
  <si>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</si>
  <si>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</si>
  <si>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</si>
  <si>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</si>
  <si>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</si>
  <si>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</si>
  <si>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</si>
  <si>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</si>
  <si>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</si>
  <si>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</si>
  <si>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</si>
  <si>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</si>
  <si>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</si>
  <si>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</si>
  <si>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</si>
  <si>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</si>
  <si>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</si>
  <si>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</si>
  <si>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</si>
  <si>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</si>
  <si>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</si>
  <si>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</si>
  <si>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</si>
  <si>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</si>
  <si>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</si>
  <si>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</si>
  <si>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</si>
  <si>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</si>
  <si>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</si>
  <si>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</si>
  <si>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</si>
  <si>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</si>
  <si>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</si>
  <si>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</si>
  <si>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</si>
  <si>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</si>
  <si>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</si>
  <si>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</si>
  <si>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</si>
  <si>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</si>
  <si>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</si>
  <si>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</si>
  <si>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</si>
  <si>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</si>
  <si>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</si>
  <si>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</si>
  <si>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</si>
  <si>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</si>
  <si>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</si>
  <si>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</si>
  <si>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</si>
  <si>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</si>
  <si>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</si>
  <si>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</si>
  <si>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</si>
  <si>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</si>
  <si>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</si>
  <si>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</si>
  <si>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</si>
  <si>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</si>
  <si>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</si>
  <si>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</si>
  <si>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</si>
  <si>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</si>
  <si>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</si>
  <si>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</si>
  <si>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</si>
  <si>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</si>
  <si>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</si>
  <si>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</si>
  <si>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</si>
  <si>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</si>
  <si>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</si>
  <si>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</si>
  <si>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</si>
  <si>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</si>
  <si>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</si>
  <si>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</si>
  <si>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</si>
  <si>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</si>
  <si>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</si>
  <si>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</si>
  <si>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</si>
  <si>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</si>
  <si>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</si>
  <si>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</si>
  <si>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</si>
  <si>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</si>
  <si>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</si>
  <si>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</si>
  <si>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</si>
  <si>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</si>
  <si>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</si>
  <si>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</si>
  <si>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</si>
  <si>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</si>
  <si>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</si>
  <si>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Count of state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</si>
  <si>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</si>
  <si>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</si>
  <si>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</si>
  <si>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</si>
  <si>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</si>
  <si>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</si>
  <si>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</si>
  <si>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</si>
  <si>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</si>
  <si>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</si>
  <si>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</si>
  <si>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</si>
  <si>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</si>
  <si>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</si>
  <si>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</si>
  <si>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</si>
  <si>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</si>
  <si>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</si>
  <si>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</si>
  <si>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</si>
  <si>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</si>
  <si>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</si>
  <si>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</si>
  <si>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</si>
  <si>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</si>
  <si>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</si>
  <si>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</si>
  <si>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</si>
  <si>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</si>
  <si>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</si>
  <si>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</si>
  <si>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</si>
  <si>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</si>
  <si>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</si>
  <si>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</si>
  <si>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</si>
  <si>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</si>
  <si>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</si>
  <si>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</si>
  <si>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</si>
  <si>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</si>
  <si>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</si>
  <si>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</si>
  <si>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</si>
  <si>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</si>
  <si>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</si>
  <si>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</si>
  <si>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</si>
  <si>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</si>
  <si>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</si>
  <si>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</si>
  <si>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</si>
  <si>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</si>
  <si>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Launched At- Converted</t>
  </si>
  <si>
    <t>Deadline-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</si>
  <si>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</si>
  <si>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</si>
  <si>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</si>
  <si>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</si>
  <si>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</si>
  <si>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</si>
  <si>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</si>
  <si>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</si>
  <si>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</si>
  <si>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</si>
  <si>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</si>
  <si>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</si>
  <si>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</si>
  <si>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N/A (no backers)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</si>
  <si>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</si>
  <si>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</si>
  <si>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</si>
  <si>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</si>
  <si>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</si>
  <si>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</si>
  <si>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</si>
  <si>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</si>
  <si>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</si>
  <si>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5000 to 9999</t>
  </si>
  <si>
    <t>1000 to 4999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</si>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</sst>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theme="0"/>
      </font>
      <fill>
        <patternFill>
          <bgColor theme="9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/>
        </patternFill>
      </fill>
    </dxf>
    <dxf>
      <font>
        <color theme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[SwansonDataSetModified.xlsx]Success Per Category-Pivot!PivotTable1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Per Category-Pivot'!$B$3:$B$4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96-422A-818F-671459B9C7EB}"/>
            </c:ext>
          </c:extLst>
        </c:ser>
        <c:ser>
          <c:idx val="1"/>
          <c:order val="1"/>
          <c:tx>
            <c:strRef>
              <c:f>'Success Per 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22A-818F-671459B9C7EB}"/>
            </c:ext>
          </c:extLst>
        </c:ser>
        <c:ser>
          <c:idx val="2"/>
          <c:order val="2"/>
          <c:tx>
            <c:strRef>
              <c:f>'Success Per Category-Pivot'!$D$3:$D$4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22A-818F-671459B9C7EB}"/>
            </c:ext>
          </c:extLst>
        </c:ser>
        <c:ser>
          <c:idx val="3"/>
          <c:order val="3"/>
          <c:tx>
            <c:strRef>
              <c:f>'Success Per Category-Pivot'!$E$3:$E$4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Per 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Per Category-Pivot'!$E$5:$E$14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6-422A-818F-671459B9C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955568"/>
        <c:axId val="498955888"/>
      </c:barChart>
      <c:catAx>
        <c:axId val="49895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888"/>
        <c:crosses val="autoZero"/>
        <c:auto val="1"/>
        <c:lblAlgn val="ctr"/>
        <c:lblOffset val="100"/>
        <c:noMultiLvlLbl val="0"/>
      </c:catAx>
      <c:valAx>
        <c:axId val="4989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Range</a:t>
                </a:r>
                <a:r>
                  <a:rPr lang="en-US" baseline="0"/>
                  <a:t> for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[SwansonDataSetModified.xlsx]Success Per Sub-Category-Pivot!PivotTable1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Per Sub-Category-Pivot'!$B$4:$B$5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1-4706-84DD-D2634F5CF880}"/>
            </c:ext>
          </c:extLst>
        </c:ser>
        <c:ser>
          <c:idx val="1"/>
          <c:order val="1"/>
          <c:tx>
            <c:strRef>
              <c:f>'Success Per Sub-Category-Pivot'!$C$4:$C$5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1-4706-84DD-D2634F5CF880}"/>
            </c:ext>
          </c:extLst>
        </c:ser>
        <c:ser>
          <c:idx val="2"/>
          <c:order val="2"/>
          <c:tx>
            <c:strRef>
              <c:f>'Success Per Sub-Category-Pivot'!$D$4:$D$5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51-4706-84DD-D2634F5CF880}"/>
            </c:ext>
          </c:extLst>
        </c:ser>
        <c:ser>
          <c:idx val="3"/>
          <c:order val="3"/>
          <c:tx>
            <c:strRef>
              <c:f>'Success Per Sub-Category-Pivot'!$E$4:$E$5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Per Sub-Category-Pivot'!$A$6:$A$47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Per Sub-Category-Pivot'!$E$6:$E$47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51-4706-84DD-D2634F5CF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955568"/>
        <c:axId val="498955888"/>
      </c:barChart>
      <c:catAx>
        <c:axId val="498955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888"/>
        <c:crosses val="autoZero"/>
        <c:auto val="1"/>
        <c:lblAlgn val="ctr"/>
        <c:lblOffset val="100"/>
        <c:noMultiLvlLbl val="0"/>
      </c:catAx>
      <c:valAx>
        <c:axId val="4989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Range</a:t>
                </a:r>
                <a:r>
                  <a:rPr lang="en-US" baseline="0"/>
                  <a:t> for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[SwansonDataSetModified.xlsx]Success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by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D-4C6E-937B-56FB80DE944C}"/>
            </c:ext>
          </c:extLst>
        </c:ser>
        <c:ser>
          <c:idx val="1"/>
          <c:order val="1"/>
          <c:tx>
            <c:strRef>
              <c:f>'Success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D-4C6E-937B-56FB80DE944C}"/>
            </c:ext>
          </c:extLst>
        </c:ser>
        <c:ser>
          <c:idx val="2"/>
          <c:order val="2"/>
          <c:tx>
            <c:strRef>
              <c:f>'Success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21-492E-8AB1-2F9F29E59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23736"/>
        <c:axId val="511824696"/>
      </c:lineChart>
      <c:catAx>
        <c:axId val="511823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4696"/>
        <c:crosses val="autoZero"/>
        <c:auto val="1"/>
        <c:lblAlgn val="ctr"/>
        <c:lblOffset val="100"/>
        <c:noMultiLvlLbl val="0"/>
      </c:catAx>
      <c:valAx>
        <c:axId val="5118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82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vs.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4-405D-BD5A-5BC3157DEA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4-405D-BD5A-5BC3157DEA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4-405D-BD5A-5BC3157DE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587320"/>
        <c:axId val="525585080"/>
      </c:lineChart>
      <c:catAx>
        <c:axId val="525587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(in Dollars)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85080"/>
        <c:crosses val="autoZero"/>
        <c:auto val="1"/>
        <c:lblAlgn val="ctr"/>
        <c:lblOffset val="100"/>
        <c:noMultiLvlLbl val="0"/>
      </c:catAx>
      <c:valAx>
        <c:axId val="52558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Achieved per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8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626267</xdr:colOff>
      <xdr:row>1</xdr:row>
      <xdr:rowOff>78580</xdr:rowOff>
    </xdr:from>
    <xdr:to>
      <xdr:col>18</xdr:col>
      <xdr:colOff>300037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410374-A1EB-4DF0-B6AA-2D0320406B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626267</xdr:colOff>
      <xdr:row>1</xdr:row>
      <xdr:rowOff>78580</xdr:rowOff>
    </xdr:from>
    <xdr:to>
      <xdr:col>18</xdr:col>
      <xdr:colOff>300037</xdr:colOff>
      <xdr:row>26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2C308-0AA9-441C-AF83-72E61BD7D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397667</xdr:colOff>
      <xdr:row>1</xdr:row>
      <xdr:rowOff>116680</xdr:rowOff>
    </xdr:from>
    <xdr:to>
      <xdr:col>15</xdr:col>
      <xdr:colOff>423862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71E610-3BCA-4A87-8EAA-757E9011B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169068</xdr:colOff>
      <xdr:row>13</xdr:row>
      <xdr:rowOff>140494</xdr:rowOff>
    </xdr:from>
    <xdr:to>
      <xdr:col>7</xdr:col>
      <xdr:colOff>1119188</xdr:colOff>
      <xdr:row>35</xdr:row>
      <xdr:rowOff>14288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7BA6F2-11E9-496B-8E88-460A0418F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opher Swanson" refreshedDate="43779.656117129627" createdVersion="6" refreshedVersion="6" minRefreshableVersion="3" recordCount="4114" xr:uid="{88DEF185-509B-49BA-87E4-3C300114464D}">
  <cacheSource type="worksheet">
    <worksheetSource ref="A1:T4115" sheet="Annotated 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- 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Launched At- Conver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CB84B-2516-47D6-B957-86C56620C97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8174C-3D10-4E15-9F64-239F2E1937C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1FCCBA-D304-48C9-89A1-46FCC398639B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8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opLeftCell="C1" zoomScale="55" zoomScaleNormal="55" workbookViewId="0">
      <pane ySplit="1" topLeftCell="A2750" activePane="bottomLeft" state="frozen"/>
      <selection activeCell="D1" sqref="D1"/>
      <selection pane="bottomLeft" activeCell="F2" sqref="F2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10" width="19.265625" customWidth="1"/>
    <col min="11" max="11" width="17.86328125" customWidth="1"/>
    <col min="12" max="12" width="25.59765625" customWidth="1"/>
    <col min="13" max="13" width="15.3984375" customWidth="1"/>
    <col min="14" max="14" width="24.59765625" customWidth="1"/>
    <col min="15" max="15" width="36.3984375" customWidth="1"/>
    <col min="16" max="16" width="41.1328125" customWidth="1"/>
    <col min="17" max="17" width="24.9296875" customWidth="1"/>
    <col min="18" max="18" width="33.53125" customWidth="1"/>
    <col min="19" max="19" width="20.33203125" customWidth="1"/>
    <col min="20" max="20" width="19.13281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2.75" x14ac:dyDescent="0.4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 s="9">
        <f>(((I2/60)/60)/24)+DATE(1970,1,1)</f>
        <v>42656.915972222225</v>
      </c>
      <c r="K2">
        <v>1473782592</v>
      </c>
      <c r="L2" s="10">
        <f>(((K2/60)/60)/24)+DATE(1970,1,1)</f>
        <v>42626.668888888889</v>
      </c>
      <c r="M2" t="b">
        <v>0</v>
      </c>
      <c r="N2">
        <v>163</v>
      </c>
      <c r="O2" t="b">
        <v>1</v>
      </c>
      <c r="P2" t="s">
        <v>8295</v>
      </c>
      <c r="Q2" s="5">
        <f>(E2/D2)</f>
        <v>22603</v>
      </c>
      <c r="R2" s="12">
        <f>ROUND((E2/N2),2)</f>
        <v>138.66999999999999</v>
      </c>
      <c r="S2" t="str">
        <f>LEFT(P2,FIND("/",P2)-1)</f>
        <v>technology</v>
      </c>
      <c r="T2" t="str">
        <f>RIGHT(P2,LEN(P2)-FIND("/",P2))</f>
        <v>hardware</v>
      </c>
    </row>
    <row r="3" spans="1:20" ht="42.75" x14ac:dyDescent="0.4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 s="9">
        <f>(((I3/60)/60)/24)+DATE(1970,1,1)</f>
        <v>42807.125</v>
      </c>
      <c r="K3">
        <v>1488823290</v>
      </c>
      <c r="L3" s="10">
        <f>(((K3/60)/60)/24)+DATE(1970,1,1)</f>
        <v>42800.751041666663</v>
      </c>
      <c r="M3" t="b">
        <v>0</v>
      </c>
      <c r="N3">
        <v>2035</v>
      </c>
      <c r="O3" t="b">
        <v>1</v>
      </c>
      <c r="P3" t="s">
        <v>8297</v>
      </c>
      <c r="Q3" s="5">
        <f>(E3/D3)</f>
        <v>9302.5</v>
      </c>
      <c r="R3" s="12">
        <f>ROUND((E3/N3),2)</f>
        <v>4.57</v>
      </c>
      <c r="S3" t="str">
        <f>LEFT(P3,FIND("/",P3)-1)</f>
        <v>games</v>
      </c>
      <c r="T3" t="str">
        <f>RIGHT(P3,LEN(P3)-FIND("/",P3))</f>
        <v>tabletop games</v>
      </c>
    </row>
    <row r="4" spans="1:20" ht="42.75" x14ac:dyDescent="0.4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 s="9">
        <f>(((I4/60)/60)/24)+DATE(1970,1,1)</f>
        <v>41885.783645833333</v>
      </c>
      <c r="K4">
        <v>1407178107</v>
      </c>
      <c r="L4" s="10">
        <f>(((K4/60)/60)/24)+DATE(1970,1,1)</f>
        <v>41855.783645833333</v>
      </c>
      <c r="M4" t="b">
        <v>1</v>
      </c>
      <c r="N4">
        <v>711</v>
      </c>
      <c r="O4" t="b">
        <v>1</v>
      </c>
      <c r="P4" t="s">
        <v>8276</v>
      </c>
      <c r="Q4" s="5">
        <f>(E4/D4)</f>
        <v>3038.3319999999999</v>
      </c>
      <c r="R4" s="12">
        <f>ROUND((E4/N4),2)</f>
        <v>42.73</v>
      </c>
      <c r="S4" t="str">
        <f>LEFT(P4,FIND("/",P4)-1)</f>
        <v>music</v>
      </c>
      <c r="T4" t="str">
        <f>RIGHT(P4,LEN(P4)-FIND("/",P4))</f>
        <v>rock</v>
      </c>
    </row>
    <row r="5" spans="1:20" ht="57" x14ac:dyDescent="0.4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 s="9">
        <f>(((I5/60)/60)/24)+DATE(1970,1,1)</f>
        <v>42759.440416666665</v>
      </c>
      <c r="K5">
        <v>1481366052</v>
      </c>
      <c r="L5" s="10">
        <f>(((K5/60)/60)/24)+DATE(1970,1,1)</f>
        <v>42714.440416666665</v>
      </c>
      <c r="M5" t="b">
        <v>0</v>
      </c>
      <c r="N5">
        <v>775</v>
      </c>
      <c r="O5" t="b">
        <v>0</v>
      </c>
      <c r="P5" t="s">
        <v>8273</v>
      </c>
      <c r="Q5" s="5">
        <f>(E5/D5)</f>
        <v>215.35021</v>
      </c>
      <c r="R5" s="12">
        <f>ROUND((E5/N5),2)</f>
        <v>1389.36</v>
      </c>
      <c r="S5" t="str">
        <f>LEFT(P5,FIND("/",P5)-1)</f>
        <v>technology</v>
      </c>
      <c r="T5" t="str">
        <f>RIGHT(P5,LEN(P5)-FIND("/",P5))</f>
        <v>wearables</v>
      </c>
    </row>
    <row r="6" spans="1:20" ht="42.75" x14ac:dyDescent="0.4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 s="9">
        <f>(((I6/60)/60)/24)+DATE(1970,1,1)</f>
        <v>41358.172905092593</v>
      </c>
      <c r="K6">
        <v>1361250539</v>
      </c>
      <c r="L6" s="10">
        <f>(((K6/60)/60)/24)+DATE(1970,1,1)</f>
        <v>41324.214571759258</v>
      </c>
      <c r="M6" t="b">
        <v>1</v>
      </c>
      <c r="N6">
        <v>26457</v>
      </c>
      <c r="O6" t="b">
        <v>1</v>
      </c>
      <c r="P6" t="s">
        <v>8295</v>
      </c>
      <c r="Q6" s="5">
        <f>(E6/D6)</f>
        <v>78.137822333333332</v>
      </c>
      <c r="R6" s="12">
        <f>ROUND((E6/N6),2)</f>
        <v>88.6</v>
      </c>
      <c r="S6" t="str">
        <f>LEFT(P6,FIND("/",P6)-1)</f>
        <v>technology</v>
      </c>
      <c r="T6" t="str">
        <f>RIGHT(P6,LEN(P6)-FIND("/",P6))</f>
        <v>hardware</v>
      </c>
    </row>
    <row r="7" spans="1:20" ht="42.75" x14ac:dyDescent="0.4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 s="9">
        <f>(((I7/60)/60)/24)+DATE(1970,1,1)</f>
        <v>42457.660057870366</v>
      </c>
      <c r="K7">
        <v>1457023829</v>
      </c>
      <c r="L7" s="10">
        <f>(((K7/60)/60)/24)+DATE(1970,1,1)</f>
        <v>42432.701724537037</v>
      </c>
      <c r="M7" t="b">
        <v>0</v>
      </c>
      <c r="N7">
        <v>3</v>
      </c>
      <c r="O7" t="b">
        <v>1</v>
      </c>
      <c r="P7" t="s">
        <v>8271</v>
      </c>
      <c r="Q7" s="5">
        <f>(E7/D7)</f>
        <v>65</v>
      </c>
      <c r="R7" s="12">
        <f>ROUND((E7/N7),2)</f>
        <v>21.67</v>
      </c>
      <c r="S7" t="str">
        <f>LEFT(P7,FIND("/",P7)-1)</f>
        <v>theater</v>
      </c>
      <c r="T7" t="str">
        <f>RIGHT(P7,LEN(P7)-FIND("/",P7))</f>
        <v>plays</v>
      </c>
    </row>
    <row r="8" spans="1:20" ht="42.75" x14ac:dyDescent="0.4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 s="9">
        <f>(((I8/60)/60)/24)+DATE(1970,1,1)</f>
        <v>42737.957638888889</v>
      </c>
      <c r="K8">
        <v>1480493014</v>
      </c>
      <c r="L8" s="10">
        <f>(((K8/60)/60)/24)+DATE(1970,1,1)</f>
        <v>42704.335810185185</v>
      </c>
      <c r="M8" t="b">
        <v>1</v>
      </c>
      <c r="N8">
        <v>3663</v>
      </c>
      <c r="O8" t="b">
        <v>1</v>
      </c>
      <c r="P8" t="s">
        <v>8301</v>
      </c>
      <c r="Q8" s="5">
        <f>(E8/D8)</f>
        <v>27.906363636363636</v>
      </c>
      <c r="R8" s="12">
        <f>ROUND((E8/N8),2)</f>
        <v>83.8</v>
      </c>
      <c r="S8" t="str">
        <f>LEFT(P8,FIND("/",P8)-1)</f>
        <v>technology</v>
      </c>
      <c r="T8" t="str">
        <f>RIGHT(P8,LEN(P8)-FIND("/",P8))</f>
        <v>space exploration</v>
      </c>
    </row>
    <row r="9" spans="1:20" ht="85.5" x14ac:dyDescent="0.4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 s="9">
        <f>(((I9/60)/60)/24)+DATE(1970,1,1)</f>
        <v>42614.730567129634</v>
      </c>
      <c r="K9">
        <v>1471887121</v>
      </c>
      <c r="L9" s="10">
        <f>(((K9/60)/60)/24)+DATE(1970,1,1)</f>
        <v>42604.730567129634</v>
      </c>
      <c r="M9" t="b">
        <v>0</v>
      </c>
      <c r="N9">
        <v>35</v>
      </c>
      <c r="O9" t="b">
        <v>1</v>
      </c>
      <c r="P9" t="s">
        <v>8266</v>
      </c>
      <c r="Q9" s="5">
        <f>(E9/D9)</f>
        <v>27.02</v>
      </c>
      <c r="R9">
        <f>ROUND((E9/N9),2)</f>
        <v>38.6</v>
      </c>
      <c r="S9" t="str">
        <f>LEFT(P9,FIND("/",P9)-1)</f>
        <v>film &amp; video</v>
      </c>
      <c r="T9" t="str">
        <f>RIGHT(P9,LEN(P9)-FIND("/",P9))</f>
        <v>shorts</v>
      </c>
    </row>
    <row r="10" spans="1:20" ht="42.75" x14ac:dyDescent="0.4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 s="9">
        <f>(((I10/60)/60)/24)+DATE(1970,1,1)</f>
        <v>41691.75</v>
      </c>
      <c r="K10">
        <v>1390323617</v>
      </c>
      <c r="L10" s="10">
        <f>(((K10/60)/60)/24)+DATE(1970,1,1)</f>
        <v>41660.708530092597</v>
      </c>
      <c r="M10" t="b">
        <v>0</v>
      </c>
      <c r="N10">
        <v>1980</v>
      </c>
      <c r="O10" t="b">
        <v>1</v>
      </c>
      <c r="P10" t="s">
        <v>8297</v>
      </c>
      <c r="Q10" s="5">
        <f>(E10/D10)</f>
        <v>26.47025</v>
      </c>
      <c r="R10" s="12">
        <f>ROUND((E10/N10),2)</f>
        <v>53.48</v>
      </c>
      <c r="S10" t="str">
        <f>LEFT(P10,FIND("/",P10)-1)</f>
        <v>games</v>
      </c>
      <c r="T10" t="str">
        <f>RIGHT(P10,LEN(P10)-FIND("/",P10))</f>
        <v>tabletop games</v>
      </c>
    </row>
    <row r="11" spans="1:20" ht="42.75" x14ac:dyDescent="0.4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 s="9">
        <f>(((I11/60)/60)/24)+DATE(1970,1,1)</f>
        <v>42712.804814814815</v>
      </c>
      <c r="K11">
        <v>1480360736</v>
      </c>
      <c r="L11" s="10">
        <f>(((K11/60)/60)/24)+DATE(1970,1,1)</f>
        <v>42702.804814814815</v>
      </c>
      <c r="M11" t="b">
        <v>0</v>
      </c>
      <c r="N11">
        <v>206</v>
      </c>
      <c r="O11" t="b">
        <v>1</v>
      </c>
      <c r="P11" t="s">
        <v>8297</v>
      </c>
      <c r="Q11" s="5">
        <f>(E11/D11)</f>
        <v>18.670999999999999</v>
      </c>
      <c r="R11" s="12">
        <f>ROUND((E11/N11),2)</f>
        <v>90.64</v>
      </c>
      <c r="S11" t="str">
        <f>LEFT(P11,FIND("/",P11)-1)</f>
        <v>games</v>
      </c>
      <c r="T11" t="str">
        <f>RIGHT(P11,LEN(P11)-FIND("/",P11))</f>
        <v>tabletop games</v>
      </c>
    </row>
    <row r="12" spans="1:20" ht="42.75" x14ac:dyDescent="0.4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 s="9">
        <f>(((I12/60)/60)/24)+DATE(1970,1,1)</f>
        <v>41359.349988425929</v>
      </c>
      <c r="K12">
        <v>1360830239</v>
      </c>
      <c r="L12" s="10">
        <f>(((K12/60)/60)/24)+DATE(1970,1,1)</f>
        <v>41319.349988425929</v>
      </c>
      <c r="M12" t="b">
        <v>0</v>
      </c>
      <c r="N12">
        <v>623</v>
      </c>
      <c r="O12" t="b">
        <v>1</v>
      </c>
      <c r="P12" t="s">
        <v>8297</v>
      </c>
      <c r="Q12" s="5">
        <f>(E12/D12)</f>
        <v>18.569700000000001</v>
      </c>
      <c r="R12" s="12">
        <f>ROUND((E12/N12),2)</f>
        <v>149.03</v>
      </c>
      <c r="S12" t="str">
        <f>LEFT(P12,FIND("/",P12)-1)</f>
        <v>games</v>
      </c>
      <c r="T12" t="str">
        <f>RIGHT(P12,LEN(P12)-FIND("/",P12))</f>
        <v>tabletop games</v>
      </c>
    </row>
    <row r="13" spans="1:20" ht="42.75" x14ac:dyDescent="0.4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 s="9">
        <f>(((I13/60)/60)/24)+DATE(1970,1,1)</f>
        <v>42801.208333333328</v>
      </c>
      <c r="K13">
        <v>1486745663</v>
      </c>
      <c r="L13" s="10">
        <f>(((K13/60)/60)/24)+DATE(1970,1,1)</f>
        <v>42776.704432870371</v>
      </c>
      <c r="M13" t="b">
        <v>0</v>
      </c>
      <c r="N13">
        <v>902</v>
      </c>
      <c r="O13" t="b">
        <v>1</v>
      </c>
      <c r="P13" t="s">
        <v>8297</v>
      </c>
      <c r="Q13" s="5">
        <f>(E13/D13)</f>
        <v>18.016400000000001</v>
      </c>
      <c r="R13" s="12">
        <f>ROUND((E13/N13),2)</f>
        <v>49.93</v>
      </c>
      <c r="S13" t="str">
        <f>LEFT(P13,FIND("/",P13)-1)</f>
        <v>games</v>
      </c>
      <c r="T13" t="str">
        <f>RIGHT(P13,LEN(P13)-FIND("/",P13))</f>
        <v>tabletop games</v>
      </c>
    </row>
    <row r="14" spans="1:20" ht="42.75" x14ac:dyDescent="0.4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 s="9">
        <f>(((I14/60)/60)/24)+DATE(1970,1,1)</f>
        <v>42593.269861111112</v>
      </c>
      <c r="K14">
        <v>1467008916</v>
      </c>
      <c r="L14" s="10">
        <f>(((K14/60)/60)/24)+DATE(1970,1,1)</f>
        <v>42548.269861111112</v>
      </c>
      <c r="M14" t="b">
        <v>1</v>
      </c>
      <c r="N14">
        <v>2478</v>
      </c>
      <c r="O14" t="b">
        <v>1</v>
      </c>
      <c r="P14" t="s">
        <v>8295</v>
      </c>
      <c r="Q14" s="5">
        <f>(E14/D14)</f>
        <v>17.052499999999998</v>
      </c>
      <c r="R14" s="12">
        <f>ROUND((E14/N14),2)</f>
        <v>68.819999999999993</v>
      </c>
      <c r="S14" t="str">
        <f>LEFT(P14,FIND("/",P14)-1)</f>
        <v>technology</v>
      </c>
      <c r="T14" t="str">
        <f>RIGHT(P14,LEN(P14)-FIND("/",P14))</f>
        <v>hardware</v>
      </c>
    </row>
    <row r="15" spans="1:20" ht="42.75" x14ac:dyDescent="0.4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 s="9">
        <f>(((I15/60)/60)/24)+DATE(1970,1,1)</f>
        <v>41480.681574074071</v>
      </c>
      <c r="K15">
        <v>1372177288</v>
      </c>
      <c r="L15" s="10">
        <f>(((K15/60)/60)/24)+DATE(1970,1,1)</f>
        <v>41450.681574074071</v>
      </c>
      <c r="M15" t="b">
        <v>0</v>
      </c>
      <c r="N15">
        <v>8200</v>
      </c>
      <c r="O15" t="b">
        <v>1</v>
      </c>
      <c r="P15" t="s">
        <v>8295</v>
      </c>
      <c r="Q15" s="5">
        <f>(E15/D15)</f>
        <v>16.783738373837384</v>
      </c>
      <c r="R15" s="12">
        <f>ROUND((E15/N15),2)</f>
        <v>20.47</v>
      </c>
      <c r="S15" t="str">
        <f>LEFT(P15,FIND("/",P15)-1)</f>
        <v>technology</v>
      </c>
      <c r="T15" t="str">
        <f>RIGHT(P15,LEN(P15)-FIND("/",P15))</f>
        <v>hardware</v>
      </c>
    </row>
    <row r="16" spans="1:20" ht="42.75" x14ac:dyDescent="0.4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 s="9">
        <f>(((I16/60)/60)/24)+DATE(1970,1,1)</f>
        <v>41523.791666666664</v>
      </c>
      <c r="K16">
        <v>1375880598</v>
      </c>
      <c r="L16" s="10">
        <f>(((K16/60)/60)/24)+DATE(1970,1,1)</f>
        <v>41493.543958333335</v>
      </c>
      <c r="M16" t="b">
        <v>0</v>
      </c>
      <c r="N16">
        <v>269</v>
      </c>
      <c r="O16" t="b">
        <v>1</v>
      </c>
      <c r="P16" t="s">
        <v>8295</v>
      </c>
      <c r="Q16" s="5">
        <f>(E16/D16)</f>
        <v>14.62</v>
      </c>
      <c r="R16" s="12">
        <f>ROUND((E16/N16),2)</f>
        <v>40.76</v>
      </c>
      <c r="S16" t="str">
        <f>LEFT(P16,FIND("/",P16)-1)</f>
        <v>technology</v>
      </c>
      <c r="T16" t="str">
        <f>RIGHT(P16,LEN(P16)-FIND("/",P16))</f>
        <v>hardware</v>
      </c>
    </row>
    <row r="17" spans="1:20" ht="42.75" x14ac:dyDescent="0.4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 s="9">
        <f>(((I17/60)/60)/24)+DATE(1970,1,1)</f>
        <v>42235.651319444441</v>
      </c>
      <c r="K17">
        <v>1436888274</v>
      </c>
      <c r="L17" s="10">
        <f>(((K17/60)/60)/24)+DATE(1970,1,1)</f>
        <v>42199.651319444441</v>
      </c>
      <c r="M17" t="b">
        <v>0</v>
      </c>
      <c r="N17">
        <v>2174</v>
      </c>
      <c r="O17" t="b">
        <v>1</v>
      </c>
      <c r="P17" t="s">
        <v>8273</v>
      </c>
      <c r="Q17" s="5">
        <f>(E17/D17)</f>
        <v>14.604850000000001</v>
      </c>
      <c r="R17" s="12">
        <f>ROUND((E17/N17),2)</f>
        <v>134.36000000000001</v>
      </c>
      <c r="S17" t="str">
        <f>LEFT(P17,FIND("/",P17)-1)</f>
        <v>technology</v>
      </c>
      <c r="T17" t="str">
        <f>RIGHT(P17,LEN(P17)-FIND("/",P17))</f>
        <v>wearables</v>
      </c>
    </row>
    <row r="18" spans="1:20" ht="42.75" x14ac:dyDescent="0.4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 s="9">
        <f>(((I18/60)/60)/24)+DATE(1970,1,1)</f>
        <v>41356.94630787037</v>
      </c>
      <c r="K18">
        <v>1361490161</v>
      </c>
      <c r="L18" s="10">
        <f>(((K18/60)/60)/24)+DATE(1970,1,1)</f>
        <v>41326.987974537034</v>
      </c>
      <c r="M18" t="b">
        <v>1</v>
      </c>
      <c r="N18">
        <v>1356</v>
      </c>
      <c r="O18" t="b">
        <v>1</v>
      </c>
      <c r="P18" t="s">
        <v>8295</v>
      </c>
      <c r="Q18" s="5">
        <f>(E18/D18)</f>
        <v>14.355717142857143</v>
      </c>
      <c r="R18" s="12">
        <f>ROUND((E18/N18),2)</f>
        <v>74.11</v>
      </c>
      <c r="S18" t="str">
        <f>LEFT(P18,FIND("/",P18)-1)</f>
        <v>technology</v>
      </c>
      <c r="T18" t="str">
        <f>RIGHT(P18,LEN(P18)-FIND("/",P18))</f>
        <v>hardware</v>
      </c>
    </row>
    <row r="19" spans="1:20" ht="42.75" x14ac:dyDescent="0.4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 s="9">
        <f>(((I19/60)/60)/24)+DATE(1970,1,1)</f>
        <v>41165.42155092593</v>
      </c>
      <c r="K19">
        <v>1345716422</v>
      </c>
      <c r="L19" s="10">
        <f>(((K19/60)/60)/24)+DATE(1970,1,1)</f>
        <v>41144.42155092593</v>
      </c>
      <c r="M19" t="b">
        <v>0</v>
      </c>
      <c r="N19">
        <v>3468</v>
      </c>
      <c r="O19" t="b">
        <v>1</v>
      </c>
      <c r="P19" t="s">
        <v>8301</v>
      </c>
      <c r="Q19" s="5">
        <f>(E19/D19)</f>
        <v>13.794206249999998</v>
      </c>
      <c r="R19" s="12">
        <f>ROUND((E19/N19),2)</f>
        <v>31.82</v>
      </c>
      <c r="S19" t="str">
        <f>LEFT(P19,FIND("/",P19)-1)</f>
        <v>technology</v>
      </c>
      <c r="T19" t="str">
        <f>RIGHT(P19,LEN(P19)-FIND("/",P19))</f>
        <v>space exploration</v>
      </c>
    </row>
    <row r="20" spans="1:20" ht="28.5" x14ac:dyDescent="0.4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 s="9">
        <f>(((I20/60)/60)/24)+DATE(1970,1,1)</f>
        <v>41605.126388888886</v>
      </c>
      <c r="K20">
        <v>1382449733</v>
      </c>
      <c r="L20" s="10">
        <f>(((K20/60)/60)/24)+DATE(1970,1,1)</f>
        <v>41569.575613425928</v>
      </c>
      <c r="M20" t="b">
        <v>0</v>
      </c>
      <c r="N20">
        <v>2525</v>
      </c>
      <c r="O20" t="b">
        <v>1</v>
      </c>
      <c r="P20" t="s">
        <v>8297</v>
      </c>
      <c r="Q20" s="5">
        <f>(E20/D20)</f>
        <v>13.600976000000001</v>
      </c>
      <c r="R20" s="12">
        <f>ROUND((E20/N20),2)</f>
        <v>53.87</v>
      </c>
      <c r="S20" t="str">
        <f>LEFT(P20,FIND("/",P20)-1)</f>
        <v>games</v>
      </c>
      <c r="T20" t="str">
        <f>RIGHT(P20,LEN(P20)-FIND("/",P20))</f>
        <v>tabletop games</v>
      </c>
    </row>
    <row r="21" spans="1:20" ht="42.75" x14ac:dyDescent="0.4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 s="9">
        <f>(((I21/60)/60)/24)+DATE(1970,1,1)</f>
        <v>42345.699490740735</v>
      </c>
      <c r="K21">
        <v>1446914836</v>
      </c>
      <c r="L21" s="10">
        <f>(((K21/60)/60)/24)+DATE(1970,1,1)</f>
        <v>42315.699490740735</v>
      </c>
      <c r="M21" t="b">
        <v>0</v>
      </c>
      <c r="N21">
        <v>944</v>
      </c>
      <c r="O21" t="b">
        <v>1</v>
      </c>
      <c r="P21" t="s">
        <v>8297</v>
      </c>
      <c r="Q21" s="5">
        <f>(E21/D21)</f>
        <v>13.566000000000001</v>
      </c>
      <c r="R21" s="12">
        <f>ROUND((E21/N21),2)</f>
        <v>14.37</v>
      </c>
      <c r="S21" t="str">
        <f>LEFT(P21,FIND("/",P21)-1)</f>
        <v>games</v>
      </c>
      <c r="T21" t="str">
        <f>RIGHT(P21,LEN(P21)-FIND("/",P21))</f>
        <v>tabletop games</v>
      </c>
    </row>
    <row r="22" spans="1:20" ht="42.75" x14ac:dyDescent="0.4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 s="9">
        <f>(((I22/60)/60)/24)+DATE(1970,1,1)</f>
        <v>42490.915972222225</v>
      </c>
      <c r="K22">
        <v>1459355950</v>
      </c>
      <c r="L22" s="10">
        <f>(((K22/60)/60)/24)+DATE(1970,1,1)</f>
        <v>42459.693865740745</v>
      </c>
      <c r="M22" t="b">
        <v>0</v>
      </c>
      <c r="N22">
        <v>36</v>
      </c>
      <c r="O22" t="b">
        <v>1</v>
      </c>
      <c r="P22" t="s">
        <v>8292</v>
      </c>
      <c r="Q22" s="5">
        <f>(E22/D22)</f>
        <v>12.5375</v>
      </c>
      <c r="R22" s="12">
        <f>ROUND((E22/N22),2)</f>
        <v>27.86</v>
      </c>
      <c r="S22" t="str">
        <f>LEFT(P22,FIND("/",P22)-1)</f>
        <v>music</v>
      </c>
      <c r="T22" t="str">
        <f>RIGHT(P22,LEN(P22)-FIND("/",P22))</f>
        <v>pop</v>
      </c>
    </row>
    <row r="23" spans="1:20" ht="42.75" x14ac:dyDescent="0.4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 s="9">
        <f>(((I23/60)/60)/24)+DATE(1970,1,1)</f>
        <v>41450.208333333336</v>
      </c>
      <c r="K23">
        <v>1369864301</v>
      </c>
      <c r="L23" s="10">
        <f>(((K23/60)/60)/24)+DATE(1970,1,1)</f>
        <v>41423.910891203705</v>
      </c>
      <c r="M23" t="b">
        <v>0</v>
      </c>
      <c r="N23">
        <v>1113</v>
      </c>
      <c r="O23" t="b">
        <v>1</v>
      </c>
      <c r="P23" t="s">
        <v>8297</v>
      </c>
      <c r="Q23" s="5">
        <f>(E23/D23)</f>
        <v>12.121296000000001</v>
      </c>
      <c r="R23" s="12">
        <f>ROUND((E23/N23),2)</f>
        <v>27.23</v>
      </c>
      <c r="S23" t="str">
        <f>LEFT(P23,FIND("/",P23)-1)</f>
        <v>games</v>
      </c>
      <c r="T23" t="str">
        <f>RIGHT(P23,LEN(P23)-FIND("/",P23))</f>
        <v>tabletop games</v>
      </c>
    </row>
    <row r="24" spans="1:20" ht="42.75" x14ac:dyDescent="0.4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 s="9">
        <f>(((I24/60)/60)/24)+DATE(1970,1,1)</f>
        <v>41408.871678240743</v>
      </c>
      <c r="K24">
        <v>1367355313</v>
      </c>
      <c r="L24" s="10">
        <f>(((K24/60)/60)/24)+DATE(1970,1,1)</f>
        <v>41394.871678240743</v>
      </c>
      <c r="M24" t="b">
        <v>1</v>
      </c>
      <c r="N24">
        <v>20242</v>
      </c>
      <c r="O24" t="b">
        <v>1</v>
      </c>
      <c r="P24" t="s">
        <v>8288</v>
      </c>
      <c r="Q24" s="5">
        <f>(E24/D24)</f>
        <v>11.8161422</v>
      </c>
      <c r="R24" s="12">
        <f>ROUND((E24/N24),2)</f>
        <v>29.19</v>
      </c>
      <c r="S24" t="str">
        <f>LEFT(P24,FIND("/",P24)-1)</f>
        <v>publishing</v>
      </c>
      <c r="T24" t="str">
        <f>RIGHT(P24,LEN(P24)-FIND("/",P24))</f>
        <v>radio &amp; podcasts</v>
      </c>
    </row>
    <row r="25" spans="1:20" ht="42.75" x14ac:dyDescent="0.4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 s="9">
        <f>(((I25/60)/60)/24)+DATE(1970,1,1)</f>
        <v>42232.278194444443</v>
      </c>
      <c r="K25">
        <v>1437115236</v>
      </c>
      <c r="L25" s="10">
        <f>(((K25/60)/60)/24)+DATE(1970,1,1)</f>
        <v>42202.278194444443</v>
      </c>
      <c r="M25" t="b">
        <v>0</v>
      </c>
      <c r="N25">
        <v>144</v>
      </c>
      <c r="O25" t="b">
        <v>1</v>
      </c>
      <c r="P25" t="s">
        <v>8297</v>
      </c>
      <c r="Q25" s="5">
        <f>(E25/D25)</f>
        <v>11.744899999999999</v>
      </c>
      <c r="R25" s="12">
        <f>ROUND((E25/N25),2)</f>
        <v>81.56</v>
      </c>
      <c r="S25" t="str">
        <f>LEFT(P25,FIND("/",P25)-1)</f>
        <v>games</v>
      </c>
      <c r="T25" t="str">
        <f>RIGHT(P25,LEN(P25)-FIND("/",P25))</f>
        <v>tabletop games</v>
      </c>
    </row>
    <row r="26" spans="1:20" ht="42.75" x14ac:dyDescent="0.4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 s="9">
        <f>(((I26/60)/60)/24)+DATE(1970,1,1)</f>
        <v>42740.824618055558</v>
      </c>
      <c r="K26">
        <v>1481053647</v>
      </c>
      <c r="L26" s="10">
        <f>(((K26/60)/60)/24)+DATE(1970,1,1)</f>
        <v>42710.824618055558</v>
      </c>
      <c r="M26" t="b">
        <v>0</v>
      </c>
      <c r="N26">
        <v>28</v>
      </c>
      <c r="O26" t="b">
        <v>1</v>
      </c>
      <c r="P26" t="s">
        <v>8297</v>
      </c>
      <c r="Q26" s="5">
        <f>(E26/D26)</f>
        <v>11.65</v>
      </c>
      <c r="R26" s="12">
        <f>ROUND((E26/N26),2)</f>
        <v>41.61</v>
      </c>
      <c r="S26" t="str">
        <f>LEFT(P26,FIND("/",P26)-1)</f>
        <v>games</v>
      </c>
      <c r="T26" t="str">
        <f>RIGHT(P26,LEN(P26)-FIND("/",P26))</f>
        <v>tabletop games</v>
      </c>
    </row>
    <row r="27" spans="1:20" ht="42.75" x14ac:dyDescent="0.4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 s="9">
        <f>(((I27/60)/60)/24)+DATE(1970,1,1)</f>
        <v>41384.151631944449</v>
      </c>
      <c r="K27">
        <v>1361248701</v>
      </c>
      <c r="L27" s="10">
        <f>(((K27/60)/60)/24)+DATE(1970,1,1)</f>
        <v>41324.193298611113</v>
      </c>
      <c r="M27" t="b">
        <v>1</v>
      </c>
      <c r="N27">
        <v>701</v>
      </c>
      <c r="O27" t="b">
        <v>1</v>
      </c>
      <c r="P27" t="s">
        <v>8295</v>
      </c>
      <c r="Q27" s="5">
        <f>(E27/D27)</f>
        <v>11.318</v>
      </c>
      <c r="R27" s="12">
        <f>ROUND((E27/N27),2)</f>
        <v>80.73</v>
      </c>
      <c r="S27" t="str">
        <f>LEFT(P27,FIND("/",P27)-1)</f>
        <v>technology</v>
      </c>
      <c r="T27" t="str">
        <f>RIGHT(P27,LEN(P27)-FIND("/",P27))</f>
        <v>hardware</v>
      </c>
    </row>
    <row r="28" spans="1:20" ht="42.75" x14ac:dyDescent="0.4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 s="9">
        <f>(((I28/60)/60)/24)+DATE(1970,1,1)</f>
        <v>41188.165972222225</v>
      </c>
      <c r="K28">
        <v>1346042417</v>
      </c>
      <c r="L28" s="10">
        <f>(((K28/60)/60)/24)+DATE(1970,1,1)</f>
        <v>41148.194641203707</v>
      </c>
      <c r="M28" t="b">
        <v>1</v>
      </c>
      <c r="N28">
        <v>1633</v>
      </c>
      <c r="O28" t="b">
        <v>1</v>
      </c>
      <c r="P28" t="s">
        <v>8295</v>
      </c>
      <c r="Q28" s="5">
        <f>(E28/D28)</f>
        <v>11.053811999999999</v>
      </c>
      <c r="R28" s="12">
        <f>ROUND((E28/N28),2)</f>
        <v>67.69</v>
      </c>
      <c r="S28" t="str">
        <f>LEFT(P28,FIND("/",P28)-1)</f>
        <v>technology</v>
      </c>
      <c r="T28" t="str">
        <f>RIGHT(P28,LEN(P28)-FIND("/",P28))</f>
        <v>hardware</v>
      </c>
    </row>
    <row r="29" spans="1:20" ht="42.75" x14ac:dyDescent="0.4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 s="9">
        <f>(((I29/60)/60)/24)+DATE(1970,1,1)</f>
        <v>42719.958333333328</v>
      </c>
      <c r="K29">
        <v>1479414344</v>
      </c>
      <c r="L29" s="10">
        <f>(((K29/60)/60)/24)+DATE(1970,1,1)</f>
        <v>42691.8512037037</v>
      </c>
      <c r="M29" t="b">
        <v>0</v>
      </c>
      <c r="N29">
        <v>3238</v>
      </c>
      <c r="O29" t="b">
        <v>1</v>
      </c>
      <c r="P29" t="s">
        <v>8297</v>
      </c>
      <c r="Q29" s="5">
        <f>(E29/D29)</f>
        <v>10.812401666666668</v>
      </c>
      <c r="R29" s="12">
        <f>ROUND((E29/N29),2)</f>
        <v>40.07</v>
      </c>
      <c r="S29" t="str">
        <f>LEFT(P29,FIND("/",P29)-1)</f>
        <v>games</v>
      </c>
      <c r="T29" t="str">
        <f>RIGHT(P29,LEN(P29)-FIND("/",P29))</f>
        <v>tabletop games</v>
      </c>
    </row>
    <row r="30" spans="1:20" ht="42.75" x14ac:dyDescent="0.4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 s="9">
        <f>(((I30/60)/60)/24)+DATE(1970,1,1)</f>
        <v>41072.291666666664</v>
      </c>
      <c r="K30">
        <v>1336627492</v>
      </c>
      <c r="L30" s="10">
        <f>(((K30/60)/60)/24)+DATE(1970,1,1)</f>
        <v>41039.225601851853</v>
      </c>
      <c r="M30" t="b">
        <v>1</v>
      </c>
      <c r="N30">
        <v>388</v>
      </c>
      <c r="O30" t="b">
        <v>1</v>
      </c>
      <c r="P30" t="s">
        <v>8295</v>
      </c>
      <c r="Q30" s="5">
        <f>(E30/D30)</f>
        <v>10.2684514</v>
      </c>
      <c r="R30" s="12">
        <f>ROUND((E30/N30),2)</f>
        <v>1323.25</v>
      </c>
      <c r="S30" t="str">
        <f>LEFT(P30,FIND("/",P30)-1)</f>
        <v>technology</v>
      </c>
      <c r="T30" t="str">
        <f>RIGHT(P30,LEN(P30)-FIND("/",P30))</f>
        <v>hardware</v>
      </c>
    </row>
    <row r="31" spans="1:20" ht="42.75" x14ac:dyDescent="0.4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 s="9">
        <f>(((I31/60)/60)/24)+DATE(1970,1,1)</f>
        <v>42097.165972222225</v>
      </c>
      <c r="K31">
        <v>1425531666</v>
      </c>
      <c r="L31" s="10">
        <f>(((K31/60)/60)/24)+DATE(1970,1,1)</f>
        <v>42068.209097222221</v>
      </c>
      <c r="M31" t="b">
        <v>1</v>
      </c>
      <c r="N31">
        <v>3562</v>
      </c>
      <c r="O31" t="b">
        <v>1</v>
      </c>
      <c r="P31" t="s">
        <v>8297</v>
      </c>
      <c r="Q31" s="5">
        <f>(E31/D31)</f>
        <v>10.146425000000001</v>
      </c>
      <c r="R31" s="12">
        <f>ROUND((E31/N31),2)</f>
        <v>56.97</v>
      </c>
      <c r="S31" t="str">
        <f>LEFT(P31,FIND("/",P31)-1)</f>
        <v>games</v>
      </c>
      <c r="T31" t="str">
        <f>RIGHT(P31,LEN(P31)-FIND("/",P31))</f>
        <v>tabletop games</v>
      </c>
    </row>
    <row r="32" spans="1:20" ht="42.75" x14ac:dyDescent="0.4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 s="9">
        <f>(((I32/60)/60)/24)+DATE(1970,1,1)</f>
        <v>41346.833333333336</v>
      </c>
      <c r="K32">
        <v>1360551250</v>
      </c>
      <c r="L32" s="10">
        <f>(((K32/60)/60)/24)+DATE(1970,1,1)</f>
        <v>41316.120949074073</v>
      </c>
      <c r="M32" t="b">
        <v>0</v>
      </c>
      <c r="N32">
        <v>339</v>
      </c>
      <c r="O32" t="b">
        <v>1</v>
      </c>
      <c r="P32" t="s">
        <v>8295</v>
      </c>
      <c r="Q32" s="5">
        <f>(E32/D32)</f>
        <v>9.7813466666666677</v>
      </c>
      <c r="R32" s="12">
        <f>ROUND((E32/N32),2)</f>
        <v>21.64</v>
      </c>
      <c r="S32" t="str">
        <f>LEFT(P32,FIND("/",P32)-1)</f>
        <v>technology</v>
      </c>
      <c r="T32" t="str">
        <f>RIGHT(P32,LEN(P32)-FIND("/",P32))</f>
        <v>hardware</v>
      </c>
    </row>
    <row r="33" spans="1:20" ht="42.75" x14ac:dyDescent="0.4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 s="9">
        <f>(((I33/60)/60)/24)+DATE(1970,1,1)</f>
        <v>42707.0471412037</v>
      </c>
      <c r="K33">
        <v>1478131673</v>
      </c>
      <c r="L33" s="10">
        <f>(((K33/60)/60)/24)+DATE(1970,1,1)</f>
        <v>42677.005474537036</v>
      </c>
      <c r="M33" t="b">
        <v>0</v>
      </c>
      <c r="N33">
        <v>571</v>
      </c>
      <c r="O33" t="b">
        <v>1</v>
      </c>
      <c r="P33" t="s">
        <v>8297</v>
      </c>
      <c r="Q33" s="5">
        <f>(E33/D33)</f>
        <v>9.7511200000000002</v>
      </c>
      <c r="R33" s="12">
        <f>ROUND((E33/N33),2)</f>
        <v>426.93</v>
      </c>
      <c r="S33" t="str">
        <f>LEFT(P33,FIND("/",P33)-1)</f>
        <v>games</v>
      </c>
      <c r="T33" t="str">
        <f>RIGHT(P33,LEN(P33)-FIND("/",P33))</f>
        <v>tabletop games</v>
      </c>
    </row>
    <row r="34" spans="1:20" ht="42.75" x14ac:dyDescent="0.4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 s="9">
        <f>(((I34/60)/60)/24)+DATE(1970,1,1)</f>
        <v>42683.851944444439</v>
      </c>
      <c r="K34">
        <v>1476559608</v>
      </c>
      <c r="L34" s="10">
        <f>(((K34/60)/60)/24)+DATE(1970,1,1)</f>
        <v>42658.810277777782</v>
      </c>
      <c r="M34" t="b">
        <v>0</v>
      </c>
      <c r="N34">
        <v>52</v>
      </c>
      <c r="O34" t="b">
        <v>1</v>
      </c>
      <c r="P34" t="s">
        <v>8301</v>
      </c>
      <c r="Q34" s="5">
        <f>(E34/D34)</f>
        <v>9.56</v>
      </c>
      <c r="R34" s="12">
        <f>ROUND((E34/N34),2)</f>
        <v>27.58</v>
      </c>
      <c r="S34" t="str">
        <f>LEFT(P34,FIND("/",P34)-1)</f>
        <v>technology</v>
      </c>
      <c r="T34" t="str">
        <f>RIGHT(P34,LEN(P34)-FIND("/",P34))</f>
        <v>space exploration</v>
      </c>
    </row>
    <row r="35" spans="1:20" ht="42.75" x14ac:dyDescent="0.4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 s="9">
        <f>(((I35/60)/60)/24)+DATE(1970,1,1)</f>
        <v>42063.584016203706</v>
      </c>
      <c r="K35">
        <v>1422540059</v>
      </c>
      <c r="L35" s="10">
        <f>(((K35/60)/60)/24)+DATE(1970,1,1)</f>
        <v>42033.584016203706</v>
      </c>
      <c r="M35" t="b">
        <v>0</v>
      </c>
      <c r="N35">
        <v>4330</v>
      </c>
      <c r="O35" t="b">
        <v>1</v>
      </c>
      <c r="P35" t="s">
        <v>8297</v>
      </c>
      <c r="Q35" s="5">
        <f>(E35/D35)</f>
        <v>9.5103109999999997</v>
      </c>
      <c r="R35" s="12">
        <f>ROUND((E35/N35),2)</f>
        <v>65.89</v>
      </c>
      <c r="S35" t="str">
        <f>LEFT(P35,FIND("/",P35)-1)</f>
        <v>games</v>
      </c>
      <c r="T35" t="str">
        <f>RIGHT(P35,LEN(P35)-FIND("/",P35))</f>
        <v>tabletop games</v>
      </c>
    </row>
    <row r="36" spans="1:20" ht="42.75" x14ac:dyDescent="0.4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 s="9">
        <f>(((I36/60)/60)/24)+DATE(1970,1,1)</f>
        <v>41903.79184027778</v>
      </c>
      <c r="K36">
        <v>1408734015</v>
      </c>
      <c r="L36" s="10">
        <f>(((K36/60)/60)/24)+DATE(1970,1,1)</f>
        <v>41873.79184027778</v>
      </c>
      <c r="M36" t="b">
        <v>0</v>
      </c>
      <c r="N36">
        <v>1204</v>
      </c>
      <c r="O36" t="b">
        <v>1</v>
      </c>
      <c r="P36" t="s">
        <v>8297</v>
      </c>
      <c r="Q36" s="5">
        <f>(E36/D36)</f>
        <v>9.4483338095238096</v>
      </c>
      <c r="R36" s="12">
        <f>ROUND((E36/N36),2)</f>
        <v>164.8</v>
      </c>
      <c r="S36" t="str">
        <f>LEFT(P36,FIND("/",P36)-1)</f>
        <v>games</v>
      </c>
      <c r="T36" t="str">
        <f>RIGHT(P36,LEN(P36)-FIND("/",P36))</f>
        <v>tabletop games</v>
      </c>
    </row>
    <row r="37" spans="1:20" ht="28.5" x14ac:dyDescent="0.4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 s="9">
        <f>(((I37/60)/60)/24)+DATE(1970,1,1)</f>
        <v>41342.88077546296</v>
      </c>
      <c r="K37">
        <v>1360271299</v>
      </c>
      <c r="L37" s="10">
        <f>(((K37/60)/60)/24)+DATE(1970,1,1)</f>
        <v>41312.88077546296</v>
      </c>
      <c r="M37" t="b">
        <v>1</v>
      </c>
      <c r="N37">
        <v>479</v>
      </c>
      <c r="O37" t="b">
        <v>1</v>
      </c>
      <c r="P37" t="s">
        <v>8295</v>
      </c>
      <c r="Q37" s="5">
        <f>(E37/D37)</f>
        <v>9.2154220000000002</v>
      </c>
      <c r="R37" s="12">
        <f>ROUND((E37/N37),2)</f>
        <v>192.39</v>
      </c>
      <c r="S37" t="str">
        <f>LEFT(P37,FIND("/",P37)-1)</f>
        <v>technology</v>
      </c>
      <c r="T37" t="str">
        <f>RIGHT(P37,LEN(P37)-FIND("/",P37))</f>
        <v>hardware</v>
      </c>
    </row>
    <row r="38" spans="1:20" x14ac:dyDescent="0.4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 s="9">
        <f>(((I38/60)/60)/24)+DATE(1970,1,1)</f>
        <v>42440.982002314813</v>
      </c>
      <c r="K38">
        <v>1455147245</v>
      </c>
      <c r="L38" s="10">
        <f>(((K38/60)/60)/24)+DATE(1970,1,1)</f>
        <v>42410.982002314813</v>
      </c>
      <c r="M38" t="b">
        <v>0</v>
      </c>
      <c r="N38">
        <v>25</v>
      </c>
      <c r="O38" t="b">
        <v>1</v>
      </c>
      <c r="P38" t="s">
        <v>8285</v>
      </c>
      <c r="Q38" s="5">
        <f>(E38/D38)</f>
        <v>8.85</v>
      </c>
      <c r="R38" s="12">
        <f>ROUND((E38/N38),2)</f>
        <v>35.4</v>
      </c>
      <c r="S38" t="str">
        <f>LEFT(P38,FIND("/",P38)-1)</f>
        <v>photography</v>
      </c>
      <c r="T38" t="str">
        <f>RIGHT(P38,LEN(P38)-FIND("/",P38))</f>
        <v>photobooks</v>
      </c>
    </row>
    <row r="39" spans="1:20" ht="42.75" x14ac:dyDescent="0.4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 s="9">
        <f>(((I39/60)/60)/24)+DATE(1970,1,1)</f>
        <v>41932.874432870369</v>
      </c>
      <c r="K39">
        <v>1411246751</v>
      </c>
      <c r="L39" s="10">
        <f>(((K39/60)/60)/24)+DATE(1970,1,1)</f>
        <v>41902.874432870369</v>
      </c>
      <c r="M39" t="b">
        <v>1</v>
      </c>
      <c r="N39">
        <v>159</v>
      </c>
      <c r="O39" t="b">
        <v>1</v>
      </c>
      <c r="P39" t="s">
        <v>8301</v>
      </c>
      <c r="Q39" s="5">
        <f>(E39/D39)</f>
        <v>8.7759999999999998</v>
      </c>
      <c r="R39" s="12">
        <f>ROUND((E39/N39),2)</f>
        <v>27.6</v>
      </c>
      <c r="S39" t="str">
        <f>LEFT(P39,FIND("/",P39)-1)</f>
        <v>technology</v>
      </c>
      <c r="T39" t="str">
        <f>RIGHT(P39,LEN(P39)-FIND("/",P39))</f>
        <v>space exploration</v>
      </c>
    </row>
    <row r="40" spans="1:20" ht="42.75" x14ac:dyDescent="0.4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 s="9">
        <f>(((I40/60)/60)/24)+DATE(1970,1,1)</f>
        <v>42380.958333333328</v>
      </c>
      <c r="K40">
        <v>1449650173</v>
      </c>
      <c r="L40" s="10">
        <f>(((K40/60)/60)/24)+DATE(1970,1,1)</f>
        <v>42347.358483796299</v>
      </c>
      <c r="M40" t="b">
        <v>1</v>
      </c>
      <c r="N40">
        <v>971</v>
      </c>
      <c r="O40" t="b">
        <v>1</v>
      </c>
      <c r="P40" t="s">
        <v>8295</v>
      </c>
      <c r="Q40" s="5">
        <f>(E40/D40)</f>
        <v>8.1956399999999991</v>
      </c>
      <c r="R40" s="12">
        <f>ROUND((E40/N40),2)</f>
        <v>422.02</v>
      </c>
      <c r="S40" t="str">
        <f>LEFT(P40,FIND("/",P40)-1)</f>
        <v>technology</v>
      </c>
      <c r="T40" t="str">
        <f>RIGHT(P40,LEN(P40)-FIND("/",P40))</f>
        <v>hardware</v>
      </c>
    </row>
    <row r="41" spans="1:20" ht="42.75" x14ac:dyDescent="0.4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 s="9">
        <f>(((I41/60)/60)/24)+DATE(1970,1,1)</f>
        <v>41099.088506944441</v>
      </c>
      <c r="K41">
        <v>1339207647</v>
      </c>
      <c r="L41" s="10">
        <f>(((K41/60)/60)/24)+DATE(1970,1,1)</f>
        <v>41069.088506944441</v>
      </c>
      <c r="M41" t="b">
        <v>0</v>
      </c>
      <c r="N41">
        <v>263</v>
      </c>
      <c r="O41" t="b">
        <v>1</v>
      </c>
      <c r="P41" t="s">
        <v>8295</v>
      </c>
      <c r="Q41" s="5">
        <f>(E41/D41)</f>
        <v>8.1918387755102042</v>
      </c>
      <c r="R41" s="12">
        <f>ROUND((E41/N41),2)</f>
        <v>152.62</v>
      </c>
      <c r="S41" t="str">
        <f>LEFT(P41,FIND("/",P41)-1)</f>
        <v>technology</v>
      </c>
      <c r="T41" t="str">
        <f>RIGHT(P41,LEN(P41)-FIND("/",P41))</f>
        <v>hardware</v>
      </c>
    </row>
    <row r="42" spans="1:20" ht="42.75" x14ac:dyDescent="0.4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 s="9">
        <f>(((I42/60)/60)/24)+DATE(1970,1,1)</f>
        <v>42796.827546296292</v>
      </c>
      <c r="K42">
        <v>1485892300</v>
      </c>
      <c r="L42" s="10">
        <f>(((K42/60)/60)/24)+DATE(1970,1,1)</f>
        <v>42766.827546296292</v>
      </c>
      <c r="M42" t="b">
        <v>0</v>
      </c>
      <c r="N42">
        <v>163</v>
      </c>
      <c r="O42" t="b">
        <v>1</v>
      </c>
      <c r="P42" t="s">
        <v>8297</v>
      </c>
      <c r="Q42" s="5">
        <f>(E42/D42)</f>
        <v>8.0640000000000001</v>
      </c>
      <c r="R42" s="12">
        <f>ROUND((E42/N42),2)</f>
        <v>49.47</v>
      </c>
      <c r="S42" t="str">
        <f>LEFT(P42,FIND("/",P42)-1)</f>
        <v>games</v>
      </c>
      <c r="T42" t="str">
        <f>RIGHT(P42,LEN(P42)-FIND("/",P42))</f>
        <v>tabletop games</v>
      </c>
    </row>
    <row r="43" spans="1:20" ht="28.5" x14ac:dyDescent="0.4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 s="9">
        <f>(((I43/60)/60)/24)+DATE(1970,1,1)</f>
        <v>42527.709722222222</v>
      </c>
      <c r="K43">
        <v>1460557809</v>
      </c>
      <c r="L43" s="10">
        <f>(((K43/60)/60)/24)+DATE(1970,1,1)</f>
        <v>42473.604270833333</v>
      </c>
      <c r="M43" t="b">
        <v>1</v>
      </c>
      <c r="N43">
        <v>4245</v>
      </c>
      <c r="O43" t="b">
        <v>1</v>
      </c>
      <c r="P43" t="s">
        <v>8295</v>
      </c>
      <c r="Q43" s="5">
        <f>(E43/D43)</f>
        <v>8.0021100000000001</v>
      </c>
      <c r="R43" s="12">
        <f>ROUND((E43/N43),2)</f>
        <v>188.51</v>
      </c>
      <c r="S43" t="str">
        <f>LEFT(P43,FIND("/",P43)-1)</f>
        <v>technology</v>
      </c>
      <c r="T43" t="str">
        <f>RIGHT(P43,LEN(P43)-FIND("/",P43))</f>
        <v>hardware</v>
      </c>
    </row>
    <row r="44" spans="1:20" ht="42.75" x14ac:dyDescent="0.4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 s="9">
        <f>(((I44/60)/60)/24)+DATE(1970,1,1)</f>
        <v>41760.584374999999</v>
      </c>
      <c r="K44">
        <v>1396360890</v>
      </c>
      <c r="L44" s="10">
        <f>(((K44/60)/60)/24)+DATE(1970,1,1)</f>
        <v>41730.584374999999</v>
      </c>
      <c r="M44" t="b">
        <v>1</v>
      </c>
      <c r="N44">
        <v>1789</v>
      </c>
      <c r="O44" t="b">
        <v>1</v>
      </c>
      <c r="P44" t="s">
        <v>8295</v>
      </c>
      <c r="Q44" s="5">
        <f>(E44/D44)</f>
        <v>7.8805550000000002</v>
      </c>
      <c r="R44" s="12">
        <f>ROUND((E44/N44),2)</f>
        <v>176.2</v>
      </c>
      <c r="S44" t="str">
        <f>LEFT(P44,FIND("/",P44)-1)</f>
        <v>technology</v>
      </c>
      <c r="T44" t="str">
        <f>RIGHT(P44,LEN(P44)-FIND("/",P44))</f>
        <v>hardware</v>
      </c>
    </row>
    <row r="45" spans="1:20" ht="42.75" x14ac:dyDescent="0.4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 s="9">
        <f>(((I45/60)/60)/24)+DATE(1970,1,1)</f>
        <v>41789.923101851848</v>
      </c>
      <c r="K45">
        <v>1398895756</v>
      </c>
      <c r="L45" s="10">
        <f>(((K45/60)/60)/24)+DATE(1970,1,1)</f>
        <v>41759.923101851848</v>
      </c>
      <c r="M45" t="b">
        <v>0</v>
      </c>
      <c r="N45">
        <v>549</v>
      </c>
      <c r="O45" t="b">
        <v>1</v>
      </c>
      <c r="P45" t="s">
        <v>8285</v>
      </c>
      <c r="Q45" s="5">
        <f>(E45/D45)</f>
        <v>7.8608020000000005</v>
      </c>
      <c r="R45" s="12">
        <f>ROUND((E45/N45),2)</f>
        <v>71.59</v>
      </c>
      <c r="S45" t="str">
        <f>LEFT(P45,FIND("/",P45)-1)</f>
        <v>photography</v>
      </c>
      <c r="T45" t="str">
        <f>RIGHT(P45,LEN(P45)-FIND("/",P45))</f>
        <v>photobooks</v>
      </c>
    </row>
    <row r="46" spans="1:20" ht="42.75" x14ac:dyDescent="0.4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 s="9">
        <f>(((I46/60)/60)/24)+DATE(1970,1,1)</f>
        <v>42780.724768518514</v>
      </c>
      <c r="K46">
        <v>1485278620</v>
      </c>
      <c r="L46" s="10">
        <f>(((K46/60)/60)/24)+DATE(1970,1,1)</f>
        <v>42759.724768518514</v>
      </c>
      <c r="M46" t="b">
        <v>0</v>
      </c>
      <c r="N46">
        <v>210</v>
      </c>
      <c r="O46" t="b">
        <v>1</v>
      </c>
      <c r="P46" t="s">
        <v>8297</v>
      </c>
      <c r="Q46" s="5">
        <f>(E46/D46)</f>
        <v>7.7949999999999999</v>
      </c>
      <c r="R46" s="12">
        <f>ROUND((E46/N46),2)</f>
        <v>37.119999999999997</v>
      </c>
      <c r="S46" t="str">
        <f>LEFT(P46,FIND("/",P46)-1)</f>
        <v>games</v>
      </c>
      <c r="T46" t="str">
        <f>RIGHT(P46,LEN(P46)-FIND("/",P46))</f>
        <v>tabletop games</v>
      </c>
    </row>
    <row r="47" spans="1:20" ht="42.75" x14ac:dyDescent="0.4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 s="9">
        <f>(((I47/60)/60)/24)+DATE(1970,1,1)</f>
        <v>42745.915972222225</v>
      </c>
      <c r="K47">
        <v>1482353513</v>
      </c>
      <c r="L47" s="10">
        <f>(((K47/60)/60)/24)+DATE(1970,1,1)</f>
        <v>42725.869363425925</v>
      </c>
      <c r="M47" t="b">
        <v>0</v>
      </c>
      <c r="N47">
        <v>1670</v>
      </c>
      <c r="O47" t="b">
        <v>1</v>
      </c>
      <c r="P47" t="s">
        <v>8297</v>
      </c>
      <c r="Q47" s="5">
        <f>(E47/D47)</f>
        <v>7.2024800000000004</v>
      </c>
      <c r="R47" s="12">
        <f>ROUND((E47/N47),2)</f>
        <v>107.82</v>
      </c>
      <c r="S47" t="str">
        <f>LEFT(P47,FIND("/",P47)-1)</f>
        <v>games</v>
      </c>
      <c r="T47" t="str">
        <f>RIGHT(P47,LEN(P47)-FIND("/",P47))</f>
        <v>tabletop games</v>
      </c>
    </row>
    <row r="48" spans="1:20" ht="28.5" x14ac:dyDescent="0.4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 s="9">
        <f>(((I48/60)/60)/24)+DATE(1970,1,1)</f>
        <v>41214.849166666667</v>
      </c>
      <c r="K48">
        <v>1349209368</v>
      </c>
      <c r="L48" s="10">
        <f>(((K48/60)/60)/24)+DATE(1970,1,1)</f>
        <v>41184.849166666667</v>
      </c>
      <c r="M48" t="b">
        <v>0</v>
      </c>
      <c r="N48">
        <v>721</v>
      </c>
      <c r="O48" t="b">
        <v>1</v>
      </c>
      <c r="P48" t="s">
        <v>8280</v>
      </c>
      <c r="Q48" s="5">
        <f>(E48/D48)</f>
        <v>7.0418124999999998</v>
      </c>
      <c r="R48" s="12">
        <f>ROUND((E48/N48),2)</f>
        <v>39.07</v>
      </c>
      <c r="S48" t="str">
        <f>LEFT(P48,FIND("/",P48)-1)</f>
        <v>music</v>
      </c>
      <c r="T48" t="str">
        <f>RIGHT(P48,LEN(P48)-FIND("/",P48))</f>
        <v>electronic music</v>
      </c>
    </row>
    <row r="49" spans="1:20" ht="28.5" x14ac:dyDescent="0.4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 s="9">
        <f>(((I49/60)/60)/24)+DATE(1970,1,1)</f>
        <v>42441.208333333328</v>
      </c>
      <c r="K49">
        <v>1453730176</v>
      </c>
      <c r="L49" s="10">
        <f>(((K49/60)/60)/24)+DATE(1970,1,1)</f>
        <v>42394.580740740741</v>
      </c>
      <c r="M49" t="b">
        <v>1</v>
      </c>
      <c r="N49">
        <v>415</v>
      </c>
      <c r="O49" t="b">
        <v>1</v>
      </c>
      <c r="P49" t="s">
        <v>8295</v>
      </c>
      <c r="Q49" s="5">
        <f>(E49/D49)</f>
        <v>6.9894800000000004</v>
      </c>
      <c r="R49" s="12">
        <f>ROUND((E49/N49),2)</f>
        <v>842.11</v>
      </c>
      <c r="S49" t="str">
        <f>LEFT(P49,FIND("/",P49)-1)</f>
        <v>technology</v>
      </c>
      <c r="T49" t="str">
        <f>RIGHT(P49,LEN(P49)-FIND("/",P49))</f>
        <v>hardware</v>
      </c>
    </row>
    <row r="50" spans="1:20" ht="42.75" x14ac:dyDescent="0.4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 s="9">
        <f>(((I50/60)/60)/24)+DATE(1970,1,1)</f>
        <v>41231.053749999999</v>
      </c>
      <c r="K50">
        <v>1350605844</v>
      </c>
      <c r="L50" s="10">
        <f>(((K50/60)/60)/24)+DATE(1970,1,1)</f>
        <v>41201.012083333335</v>
      </c>
      <c r="M50" t="b">
        <v>1</v>
      </c>
      <c r="N50">
        <v>238</v>
      </c>
      <c r="O50" t="b">
        <v>1</v>
      </c>
      <c r="P50" t="s">
        <v>8295</v>
      </c>
      <c r="Q50" s="5">
        <f>(E50/D50)</f>
        <v>6.7447999999999997</v>
      </c>
      <c r="R50" s="12">
        <f>ROUND((E50/N50),2)</f>
        <v>70.849999999999994</v>
      </c>
      <c r="S50" t="str">
        <f>LEFT(P50,FIND("/",P50)-1)</f>
        <v>technology</v>
      </c>
      <c r="T50" t="str">
        <f>RIGHT(P50,LEN(P50)-FIND("/",P50))</f>
        <v>hardware</v>
      </c>
    </row>
    <row r="51" spans="1:20" ht="28.5" x14ac:dyDescent="0.4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 s="9">
        <f>(((I51/60)/60)/24)+DATE(1970,1,1)</f>
        <v>40796.041921296295</v>
      </c>
      <c r="K51">
        <v>1313024422</v>
      </c>
      <c r="L51" s="10">
        <f>(((K51/60)/60)/24)+DATE(1970,1,1)</f>
        <v>40766.041921296295</v>
      </c>
      <c r="M51" t="b">
        <v>1</v>
      </c>
      <c r="N51">
        <v>916</v>
      </c>
      <c r="O51" t="b">
        <v>1</v>
      </c>
      <c r="P51" t="s">
        <v>8288</v>
      </c>
      <c r="Q51" s="5">
        <f>(E51/D51)</f>
        <v>6.6155466666666669</v>
      </c>
      <c r="R51" s="12">
        <f>ROUND((E51/N51),2)</f>
        <v>43.33</v>
      </c>
      <c r="S51" t="str">
        <f>LEFT(P51,FIND("/",P51)-1)</f>
        <v>publishing</v>
      </c>
      <c r="T51" t="str">
        <f>RIGHT(P51,LEN(P51)-FIND("/",P51))</f>
        <v>radio &amp; podcasts</v>
      </c>
    </row>
    <row r="52" spans="1:20" ht="42.75" x14ac:dyDescent="0.4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 s="9">
        <f>(((I52/60)/60)/24)+DATE(1970,1,1)</f>
        <v>41165.165972222225</v>
      </c>
      <c r="K52">
        <v>1346276349</v>
      </c>
      <c r="L52" s="10">
        <f>(((K52/60)/60)/24)+DATE(1970,1,1)</f>
        <v>41150.902187499996</v>
      </c>
      <c r="M52" t="b">
        <v>1</v>
      </c>
      <c r="N52">
        <v>151</v>
      </c>
      <c r="O52" t="b">
        <v>1</v>
      </c>
      <c r="P52" t="s">
        <v>8301</v>
      </c>
      <c r="Q52" s="5">
        <f>(E52/D52)</f>
        <v>6.6139999999999999</v>
      </c>
      <c r="R52" s="12">
        <f>ROUND((E52/N52),2)</f>
        <v>21.9</v>
      </c>
      <c r="S52" t="str">
        <f>LEFT(P52,FIND("/",P52)-1)</f>
        <v>technology</v>
      </c>
      <c r="T52" t="str">
        <f>RIGHT(P52,LEN(P52)-FIND("/",P52))</f>
        <v>space exploration</v>
      </c>
    </row>
    <row r="53" spans="1:20" ht="42.75" x14ac:dyDescent="0.4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 s="9">
        <f>(((I53/60)/60)/24)+DATE(1970,1,1)</f>
        <v>42334.871076388896</v>
      </c>
      <c r="K53">
        <v>1445975661</v>
      </c>
      <c r="L53" s="10">
        <f>(((K53/60)/60)/24)+DATE(1970,1,1)</f>
        <v>42304.829409722224</v>
      </c>
      <c r="M53" t="b">
        <v>0</v>
      </c>
      <c r="N53">
        <v>45</v>
      </c>
      <c r="O53" t="b">
        <v>1</v>
      </c>
      <c r="P53" t="s">
        <v>8301</v>
      </c>
      <c r="Q53" s="5">
        <f>(E53/D53)</f>
        <v>6.4666666666666668</v>
      </c>
      <c r="R53" s="12">
        <f>ROUND((E53/N53),2)</f>
        <v>21.56</v>
      </c>
      <c r="S53" t="str">
        <f>LEFT(P53,FIND("/",P53)-1)</f>
        <v>technology</v>
      </c>
      <c r="T53" t="str">
        <f>RIGHT(P53,LEN(P53)-FIND("/",P53))</f>
        <v>space exploration</v>
      </c>
    </row>
    <row r="54" spans="1:20" ht="42.75" x14ac:dyDescent="0.4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 s="9">
        <f>(((I54/60)/60)/24)+DATE(1970,1,1)</f>
        <v>42540.958333333328</v>
      </c>
      <c r="K54">
        <v>1463351329</v>
      </c>
      <c r="L54" s="10">
        <f>(((K54/60)/60)/24)+DATE(1970,1,1)</f>
        <v>42505.936678240745</v>
      </c>
      <c r="M54" t="b">
        <v>0</v>
      </c>
      <c r="N54">
        <v>169</v>
      </c>
      <c r="O54" t="b">
        <v>1</v>
      </c>
      <c r="P54" t="s">
        <v>8297</v>
      </c>
      <c r="Q54" s="5">
        <f>(E54/D54)</f>
        <v>6.3613999999999997</v>
      </c>
      <c r="R54" s="12">
        <f>ROUND((E54/N54),2)</f>
        <v>94.1</v>
      </c>
      <c r="S54" t="str">
        <f>LEFT(P54,FIND("/",P54)-1)</f>
        <v>games</v>
      </c>
      <c r="T54" t="str">
        <f>RIGHT(P54,LEN(P54)-FIND("/",P54))</f>
        <v>tabletop games</v>
      </c>
    </row>
    <row r="55" spans="1:20" ht="42.75" x14ac:dyDescent="0.4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 s="9">
        <f>(((I55/60)/60)/24)+DATE(1970,1,1)</f>
        <v>41134.125</v>
      </c>
      <c r="K55">
        <v>1341875544</v>
      </c>
      <c r="L55" s="10">
        <f>(((K55/60)/60)/24)+DATE(1970,1,1)</f>
        <v>41099.966944444444</v>
      </c>
      <c r="M55" t="b">
        <v>1</v>
      </c>
      <c r="N55">
        <v>105</v>
      </c>
      <c r="O55" t="b">
        <v>1</v>
      </c>
      <c r="P55" t="s">
        <v>8295</v>
      </c>
      <c r="Q55" s="5">
        <f>(E55/D55)</f>
        <v>5.8535000000000004</v>
      </c>
      <c r="R55" s="12">
        <f>ROUND((E55/N55),2)</f>
        <v>222.99</v>
      </c>
      <c r="S55" t="str">
        <f>LEFT(P55,FIND("/",P55)-1)</f>
        <v>technology</v>
      </c>
      <c r="T55" t="str">
        <f>RIGHT(P55,LEN(P55)-FIND("/",P55))</f>
        <v>hardware</v>
      </c>
    </row>
    <row r="56" spans="1:20" ht="42.75" x14ac:dyDescent="0.4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 s="9">
        <f>(((I56/60)/60)/24)+DATE(1970,1,1)</f>
        <v>42587.792453703703</v>
      </c>
      <c r="K56">
        <v>1467831668</v>
      </c>
      <c r="L56" s="10">
        <f>(((K56/60)/60)/24)+DATE(1970,1,1)</f>
        <v>42557.792453703703</v>
      </c>
      <c r="M56" t="b">
        <v>1</v>
      </c>
      <c r="N56">
        <v>1887</v>
      </c>
      <c r="O56" t="b">
        <v>1</v>
      </c>
      <c r="P56" t="s">
        <v>8295</v>
      </c>
      <c r="Q56" s="5">
        <f>(E56/D56)</f>
        <v>5.7907999999999999</v>
      </c>
      <c r="R56" s="12">
        <f>ROUND((E56/N56),2)</f>
        <v>61.38</v>
      </c>
      <c r="S56" t="str">
        <f>LEFT(P56,FIND("/",P56)-1)</f>
        <v>technology</v>
      </c>
      <c r="T56" t="str">
        <f>RIGHT(P56,LEN(P56)-FIND("/",P56))</f>
        <v>hardware</v>
      </c>
    </row>
    <row r="57" spans="1:20" ht="42.75" x14ac:dyDescent="0.4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 s="9">
        <f>(((I57/60)/60)/24)+DATE(1970,1,1)</f>
        <v>42771.684479166666</v>
      </c>
      <c r="K57">
        <v>1483719939</v>
      </c>
      <c r="L57" s="10">
        <f>(((K57/60)/60)/24)+DATE(1970,1,1)</f>
        <v>42741.684479166666</v>
      </c>
      <c r="M57" t="b">
        <v>1</v>
      </c>
      <c r="N57">
        <v>335</v>
      </c>
      <c r="O57" t="b">
        <v>1</v>
      </c>
      <c r="P57" t="s">
        <v>8285</v>
      </c>
      <c r="Q57" s="5">
        <f>(E57/D57)</f>
        <v>5.5877142857142861</v>
      </c>
      <c r="R57" s="12">
        <f>ROUND((E57/N57),2)</f>
        <v>58.38</v>
      </c>
      <c r="S57" t="str">
        <f>LEFT(P57,FIND("/",P57)-1)</f>
        <v>photography</v>
      </c>
      <c r="T57" t="str">
        <f>RIGHT(P57,LEN(P57)-FIND("/",P57))</f>
        <v>photobooks</v>
      </c>
    </row>
    <row r="58" spans="1:20" ht="28.5" x14ac:dyDescent="0.4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 s="9">
        <f>(((I58/60)/60)/24)+DATE(1970,1,1)</f>
        <v>41843.880659722221</v>
      </c>
      <c r="K58">
        <v>1402693689</v>
      </c>
      <c r="L58" s="10">
        <f>(((K58/60)/60)/24)+DATE(1970,1,1)</f>
        <v>41803.880659722221</v>
      </c>
      <c r="M58" t="b">
        <v>0</v>
      </c>
      <c r="N58">
        <v>8359</v>
      </c>
      <c r="O58" t="b">
        <v>1</v>
      </c>
      <c r="P58" t="s">
        <v>8295</v>
      </c>
      <c r="Q58" s="5">
        <f>(E58/D58)</f>
        <v>5.4334915642458101</v>
      </c>
      <c r="R58" s="12">
        <f>ROUND((E58/N58),2)</f>
        <v>116.35</v>
      </c>
      <c r="S58" t="str">
        <f>LEFT(P58,FIND("/",P58)-1)</f>
        <v>technology</v>
      </c>
      <c r="T58" t="str">
        <f>RIGHT(P58,LEN(P58)-FIND("/",P58))</f>
        <v>hardware</v>
      </c>
    </row>
    <row r="59" spans="1:20" ht="42.75" x14ac:dyDescent="0.4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 s="9">
        <f>(((I59/60)/60)/24)+DATE(1970,1,1)</f>
        <v>42191.125</v>
      </c>
      <c r="K59">
        <v>1433775668</v>
      </c>
      <c r="L59" s="10">
        <f>(((K59/60)/60)/24)+DATE(1970,1,1)</f>
        <v>42163.625787037032</v>
      </c>
      <c r="M59" t="b">
        <v>0</v>
      </c>
      <c r="N59">
        <v>263</v>
      </c>
      <c r="O59" t="b">
        <v>1</v>
      </c>
      <c r="P59" t="s">
        <v>8297</v>
      </c>
      <c r="Q59" s="5">
        <f>(E59/D59)</f>
        <v>5.4215</v>
      </c>
      <c r="R59" s="12">
        <f>ROUND((E59/N59),2)</f>
        <v>41.23</v>
      </c>
      <c r="S59" t="str">
        <f>LEFT(P59,FIND("/",P59)-1)</f>
        <v>games</v>
      </c>
      <c r="T59" t="str">
        <f>RIGHT(P59,LEN(P59)-FIND("/",P59))</f>
        <v>tabletop games</v>
      </c>
    </row>
    <row r="60" spans="1:20" ht="42.75" x14ac:dyDescent="0.4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 s="9">
        <f>(((I60/60)/60)/24)+DATE(1970,1,1)</f>
        <v>42455.716319444444</v>
      </c>
      <c r="K60">
        <v>1456423890</v>
      </c>
      <c r="L60" s="10">
        <f>(((K60/60)/60)/24)+DATE(1970,1,1)</f>
        <v>42425.757986111115</v>
      </c>
      <c r="M60" t="b">
        <v>0</v>
      </c>
      <c r="N60">
        <v>878</v>
      </c>
      <c r="O60" t="b">
        <v>1</v>
      </c>
      <c r="P60" t="s">
        <v>8297</v>
      </c>
      <c r="Q60" s="5">
        <f>(E60/D60)</f>
        <v>5.3737000000000004</v>
      </c>
      <c r="R60" s="12">
        <f>ROUND((E60/N60),2)</f>
        <v>61.2</v>
      </c>
      <c r="S60" t="str">
        <f>LEFT(P60,FIND("/",P60)-1)</f>
        <v>games</v>
      </c>
      <c r="T60" t="str">
        <f>RIGHT(P60,LEN(P60)-FIND("/",P60))</f>
        <v>tabletop games</v>
      </c>
    </row>
    <row r="61" spans="1:20" ht="42.75" x14ac:dyDescent="0.4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 s="9">
        <f>(((I61/60)/60)/24)+DATE(1970,1,1)</f>
        <v>42401.617164351846</v>
      </c>
      <c r="K61">
        <v>1451746123</v>
      </c>
      <c r="L61" s="10">
        <f>(((K61/60)/60)/24)+DATE(1970,1,1)</f>
        <v>42371.617164351846</v>
      </c>
      <c r="M61" t="b">
        <v>0</v>
      </c>
      <c r="N61">
        <v>680</v>
      </c>
      <c r="O61" t="b">
        <v>1</v>
      </c>
      <c r="P61" t="s">
        <v>8297</v>
      </c>
      <c r="Q61" s="5">
        <f>(E61/D61)</f>
        <v>5.3710714285714287</v>
      </c>
      <c r="R61" s="12">
        <f>ROUND((E61/N61),2)</f>
        <v>22.12</v>
      </c>
      <c r="S61" t="str">
        <f>LEFT(P61,FIND("/",P61)-1)</f>
        <v>games</v>
      </c>
      <c r="T61" t="str">
        <f>RIGHT(P61,LEN(P61)-FIND("/",P61))</f>
        <v>tabletop games</v>
      </c>
    </row>
    <row r="62" spans="1:20" ht="28.5" x14ac:dyDescent="0.4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 s="9">
        <f>(((I62/60)/60)/24)+DATE(1970,1,1)</f>
        <v>41877.917129629634</v>
      </c>
      <c r="K62">
        <v>1406066440</v>
      </c>
      <c r="L62" s="10">
        <f>(((K62/60)/60)/24)+DATE(1970,1,1)</f>
        <v>41842.917129629634</v>
      </c>
      <c r="M62" t="b">
        <v>1</v>
      </c>
      <c r="N62">
        <v>3355</v>
      </c>
      <c r="O62" t="b">
        <v>1</v>
      </c>
      <c r="P62" t="s">
        <v>8298</v>
      </c>
      <c r="Q62" s="5">
        <f>(E62/D62)</f>
        <v>5.2609431428571432</v>
      </c>
      <c r="R62" s="12">
        <f>ROUND((E62/N62),2)</f>
        <v>54.88</v>
      </c>
      <c r="S62" t="str">
        <f>LEFT(P62,FIND("/",P62)-1)</f>
        <v>food</v>
      </c>
      <c r="T62" t="str">
        <f>RIGHT(P62,LEN(P62)-FIND("/",P62))</f>
        <v>small batch</v>
      </c>
    </row>
    <row r="63" spans="1:20" ht="42.75" x14ac:dyDescent="0.4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 s="9">
        <f>(((I63/60)/60)/24)+DATE(1970,1,1)</f>
        <v>41914.900752314818</v>
      </c>
      <c r="K63">
        <v>1409261825</v>
      </c>
      <c r="L63" s="10">
        <f>(((K63/60)/60)/24)+DATE(1970,1,1)</f>
        <v>41879.900752314818</v>
      </c>
      <c r="M63" t="b">
        <v>0</v>
      </c>
      <c r="N63">
        <v>356</v>
      </c>
      <c r="O63" t="b">
        <v>1</v>
      </c>
      <c r="P63" t="s">
        <v>8297</v>
      </c>
      <c r="Q63" s="5">
        <f>(E63/D63)</f>
        <v>5.2416666666666663</v>
      </c>
      <c r="R63" s="12">
        <f>ROUND((E63/N63),2)</f>
        <v>44.17</v>
      </c>
      <c r="S63" t="str">
        <f>LEFT(P63,FIND("/",P63)-1)</f>
        <v>games</v>
      </c>
      <c r="T63" t="str">
        <f>RIGHT(P63,LEN(P63)-FIND("/",P63))</f>
        <v>tabletop games</v>
      </c>
    </row>
    <row r="64" spans="1:20" ht="42.75" x14ac:dyDescent="0.4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 s="9">
        <f>(((I64/60)/60)/24)+DATE(1970,1,1)</f>
        <v>41706.924710648149</v>
      </c>
      <c r="K64">
        <v>1390860695</v>
      </c>
      <c r="L64" s="10">
        <f>(((K64/60)/60)/24)+DATE(1970,1,1)</f>
        <v>41666.924710648149</v>
      </c>
      <c r="M64" t="b">
        <v>1</v>
      </c>
      <c r="N64">
        <v>2165</v>
      </c>
      <c r="O64" t="b">
        <v>1</v>
      </c>
      <c r="P64" t="s">
        <v>8298</v>
      </c>
      <c r="Q64" s="5">
        <f>(E64/D64)</f>
        <v>5.2073254999999996</v>
      </c>
      <c r="R64" s="12">
        <f>ROUND((E64/N64),2)</f>
        <v>48.1</v>
      </c>
      <c r="S64" t="str">
        <f>LEFT(P64,FIND("/",P64)-1)</f>
        <v>food</v>
      </c>
      <c r="T64" t="str">
        <f>RIGHT(P64,LEN(P64)-FIND("/",P64))</f>
        <v>small batch</v>
      </c>
    </row>
    <row r="65" spans="1:20" ht="42.75" x14ac:dyDescent="0.4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 s="9">
        <f>(((I65/60)/60)/24)+DATE(1970,1,1)</f>
        <v>42319.998842592591</v>
      </c>
      <c r="K65">
        <v>1444690700</v>
      </c>
      <c r="L65" s="10">
        <f>(((K65/60)/60)/24)+DATE(1970,1,1)</f>
        <v>42289.957175925927</v>
      </c>
      <c r="M65" t="b">
        <v>0</v>
      </c>
      <c r="N65">
        <v>50</v>
      </c>
      <c r="O65" t="b">
        <v>1</v>
      </c>
      <c r="P65" t="s">
        <v>8295</v>
      </c>
      <c r="Q65" s="5">
        <f>(E65/D65)</f>
        <v>5.0780000000000003</v>
      </c>
      <c r="R65" s="12">
        <f>ROUND((E65/N65),2)</f>
        <v>101.56</v>
      </c>
      <c r="S65" t="str">
        <f>LEFT(P65,FIND("/",P65)-1)</f>
        <v>technology</v>
      </c>
      <c r="T65" t="str">
        <f>RIGHT(P65,LEN(P65)-FIND("/",P65))</f>
        <v>hardware</v>
      </c>
    </row>
    <row r="66" spans="1:20" ht="42.75" x14ac:dyDescent="0.4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 s="9">
        <f>(((I66/60)/60)/24)+DATE(1970,1,1)</f>
        <v>42715.207638888889</v>
      </c>
      <c r="K66">
        <v>1476764077</v>
      </c>
      <c r="L66" s="10">
        <f>(((K66/60)/60)/24)+DATE(1970,1,1)</f>
        <v>42661.176817129628</v>
      </c>
      <c r="M66" t="b">
        <v>0</v>
      </c>
      <c r="N66">
        <v>193</v>
      </c>
      <c r="O66" t="b">
        <v>1</v>
      </c>
      <c r="P66" t="s">
        <v>8295</v>
      </c>
      <c r="Q66" s="5">
        <f>(E66/D66)</f>
        <v>5.0620938628158845</v>
      </c>
      <c r="R66" s="12">
        <f>ROUND((E66/N66),2)</f>
        <v>36.33</v>
      </c>
      <c r="S66" t="str">
        <f>LEFT(P66,FIND("/",P66)-1)</f>
        <v>technology</v>
      </c>
      <c r="T66" t="str">
        <f>RIGHT(P66,LEN(P66)-FIND("/",P66))</f>
        <v>hardware</v>
      </c>
    </row>
    <row r="67" spans="1:20" ht="42.75" x14ac:dyDescent="0.4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 s="9">
        <f>(((I67/60)/60)/24)+DATE(1970,1,1)</f>
        <v>42481.916666666672</v>
      </c>
      <c r="K67">
        <v>1460055300</v>
      </c>
      <c r="L67" s="10">
        <f>(((K67/60)/60)/24)+DATE(1970,1,1)</f>
        <v>42467.788194444445</v>
      </c>
      <c r="M67" t="b">
        <v>0</v>
      </c>
      <c r="N67">
        <v>88</v>
      </c>
      <c r="O67" t="b">
        <v>1</v>
      </c>
      <c r="P67" t="s">
        <v>8297</v>
      </c>
      <c r="Q67" s="5">
        <f>(E67/D67)</f>
        <v>5.0324999999999998</v>
      </c>
      <c r="R67" s="12">
        <f>ROUND((E67/N67),2)</f>
        <v>68.63</v>
      </c>
      <c r="S67" t="str">
        <f>LEFT(P67,FIND("/",P67)-1)</f>
        <v>games</v>
      </c>
      <c r="T67" t="str">
        <f>RIGHT(P67,LEN(P67)-FIND("/",P67))</f>
        <v>tabletop games</v>
      </c>
    </row>
    <row r="68" spans="1:20" ht="42.75" x14ac:dyDescent="0.4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 s="9">
        <f>(((I68/60)/60)/24)+DATE(1970,1,1)</f>
        <v>41420.99622685185</v>
      </c>
      <c r="K68">
        <v>1367798074</v>
      </c>
      <c r="L68" s="10">
        <f>(((K68/60)/60)/24)+DATE(1970,1,1)</f>
        <v>41399.99622685185</v>
      </c>
      <c r="M68" t="b">
        <v>0</v>
      </c>
      <c r="N68">
        <v>240</v>
      </c>
      <c r="O68" t="b">
        <v>1</v>
      </c>
      <c r="P68" t="s">
        <v>8276</v>
      </c>
      <c r="Q68" s="5">
        <f>(E68/D68)</f>
        <v>4.9652000000000003</v>
      </c>
      <c r="R68" s="12">
        <f>ROUND((E68/N68),2)</f>
        <v>51.72</v>
      </c>
      <c r="S68" t="str">
        <f>LEFT(P68,FIND("/",P68)-1)</f>
        <v>music</v>
      </c>
      <c r="T68" t="str">
        <f>RIGHT(P68,LEN(P68)-FIND("/",P68))</f>
        <v>rock</v>
      </c>
    </row>
    <row r="69" spans="1:20" ht="42.75" x14ac:dyDescent="0.4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 s="9">
        <f>(((I69/60)/60)/24)+DATE(1970,1,1)</f>
        <v>41839.125</v>
      </c>
      <c r="K69">
        <v>1402945408</v>
      </c>
      <c r="L69" s="10">
        <f>(((K69/60)/60)/24)+DATE(1970,1,1)</f>
        <v>41806.794074074074</v>
      </c>
      <c r="M69" t="b">
        <v>0</v>
      </c>
      <c r="N69">
        <v>988</v>
      </c>
      <c r="O69" t="b">
        <v>1</v>
      </c>
      <c r="P69" t="s">
        <v>8297</v>
      </c>
      <c r="Q69" s="5">
        <f>(E69/D69)</f>
        <v>4.9580000000000002</v>
      </c>
      <c r="R69" s="12">
        <f>ROUND((E69/N69),2)</f>
        <v>25.09</v>
      </c>
      <c r="S69" t="str">
        <f>LEFT(P69,FIND("/",P69)-1)</f>
        <v>games</v>
      </c>
      <c r="T69" t="str">
        <f>RIGHT(P69,LEN(P69)-FIND("/",P69))</f>
        <v>tabletop games</v>
      </c>
    </row>
    <row r="70" spans="1:20" ht="42.75" x14ac:dyDescent="0.4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 s="9">
        <f>(((I70/60)/60)/24)+DATE(1970,1,1)</f>
        <v>42559.960810185185</v>
      </c>
      <c r="K70">
        <v>1462835014</v>
      </c>
      <c r="L70" s="10">
        <f>(((K70/60)/60)/24)+DATE(1970,1,1)</f>
        <v>42499.960810185185</v>
      </c>
      <c r="M70" t="b">
        <v>1</v>
      </c>
      <c r="N70">
        <v>4562</v>
      </c>
      <c r="O70" t="b">
        <v>1</v>
      </c>
      <c r="P70" t="s">
        <v>8295</v>
      </c>
      <c r="Q70" s="5">
        <f>(E70/D70)</f>
        <v>4.9491375</v>
      </c>
      <c r="R70" s="12">
        <f>ROUND((E70/N70),2)</f>
        <v>173.58</v>
      </c>
      <c r="S70" t="str">
        <f>LEFT(P70,FIND("/",P70)-1)</f>
        <v>technology</v>
      </c>
      <c r="T70" t="str">
        <f>RIGHT(P70,LEN(P70)-FIND("/",P70))</f>
        <v>hardware</v>
      </c>
    </row>
    <row r="71" spans="1:20" ht="42.75" x14ac:dyDescent="0.4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 s="9">
        <f>(((I71/60)/60)/24)+DATE(1970,1,1)</f>
        <v>42223.676655092597</v>
      </c>
      <c r="K71">
        <v>1436804063</v>
      </c>
      <c r="L71" s="10">
        <f>(((K71/60)/60)/24)+DATE(1970,1,1)</f>
        <v>42198.676655092597</v>
      </c>
      <c r="M71" t="b">
        <v>0</v>
      </c>
      <c r="N71">
        <v>707</v>
      </c>
      <c r="O71" t="b">
        <v>1</v>
      </c>
      <c r="P71" t="s">
        <v>8295</v>
      </c>
      <c r="Q71" s="5">
        <f>(E71/D71)</f>
        <v>4.9321000000000002</v>
      </c>
      <c r="R71" s="12">
        <f>ROUND((E71/N71),2)</f>
        <v>69.760000000000005</v>
      </c>
      <c r="S71" t="str">
        <f>LEFT(P71,FIND("/",P71)-1)</f>
        <v>technology</v>
      </c>
      <c r="T71" t="str">
        <f>RIGHT(P71,LEN(P71)-FIND("/",P71))</f>
        <v>hardware</v>
      </c>
    </row>
    <row r="72" spans="1:20" ht="42.75" x14ac:dyDescent="0.4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 s="9">
        <f>(((I72/60)/60)/24)+DATE(1970,1,1)</f>
        <v>42775.208333333328</v>
      </c>
      <c r="K72">
        <v>1484037977</v>
      </c>
      <c r="L72" s="10">
        <f>(((K72/60)/60)/24)+DATE(1970,1,1)</f>
        <v>42745.365474537044</v>
      </c>
      <c r="M72" t="b">
        <v>0</v>
      </c>
      <c r="N72">
        <v>279</v>
      </c>
      <c r="O72" t="b">
        <v>1</v>
      </c>
      <c r="P72" t="s">
        <v>8297</v>
      </c>
      <c r="Q72" s="5">
        <f>(E72/D72)</f>
        <v>4.8927777777777779</v>
      </c>
      <c r="R72" s="12">
        <f>ROUND((E72/N72),2)</f>
        <v>31.57</v>
      </c>
      <c r="S72" t="str">
        <f>LEFT(P72,FIND("/",P72)-1)</f>
        <v>games</v>
      </c>
      <c r="T72" t="str">
        <f>RIGHT(P72,LEN(P72)-FIND("/",P72))</f>
        <v>tabletop games</v>
      </c>
    </row>
    <row r="73" spans="1:20" ht="42.75" x14ac:dyDescent="0.4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 s="9">
        <f>(((I73/60)/60)/24)+DATE(1970,1,1)</f>
        <v>42635.70857638889</v>
      </c>
      <c r="K73">
        <v>1471971621</v>
      </c>
      <c r="L73" s="10">
        <f>(((K73/60)/60)/24)+DATE(1970,1,1)</f>
        <v>42605.70857638889</v>
      </c>
      <c r="M73" t="b">
        <v>1</v>
      </c>
      <c r="N73">
        <v>1780</v>
      </c>
      <c r="O73" t="b">
        <v>1</v>
      </c>
      <c r="P73" t="s">
        <v>8295</v>
      </c>
      <c r="Q73" s="5">
        <f>(E73/D73)</f>
        <v>4.8490975000000001</v>
      </c>
      <c r="R73" s="12">
        <f>ROUND((E73/N73),2)</f>
        <v>108.97</v>
      </c>
      <c r="S73" t="str">
        <f>LEFT(P73,FIND("/",P73)-1)</f>
        <v>technology</v>
      </c>
      <c r="T73" t="str">
        <f>RIGHT(P73,LEN(P73)-FIND("/",P73))</f>
        <v>hardware</v>
      </c>
    </row>
    <row r="74" spans="1:20" ht="42.75" x14ac:dyDescent="0.4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 s="9">
        <f>(((I74/60)/60)/24)+DATE(1970,1,1)</f>
        <v>42415.625</v>
      </c>
      <c r="K74">
        <v>1453461865</v>
      </c>
      <c r="L74" s="10">
        <f>(((K74/60)/60)/24)+DATE(1970,1,1)</f>
        <v>42391.475289351853</v>
      </c>
      <c r="M74" t="b">
        <v>1</v>
      </c>
      <c r="N74">
        <v>294</v>
      </c>
      <c r="O74" t="b">
        <v>1</v>
      </c>
      <c r="P74" t="s">
        <v>8285</v>
      </c>
      <c r="Q74" s="5">
        <f>(E74/D74)</f>
        <v>4.8402000000000003</v>
      </c>
      <c r="R74" s="12">
        <f>ROUND((E74/N74),2)</f>
        <v>82.32</v>
      </c>
      <c r="S74" t="str">
        <f>LEFT(P74,FIND("/",P74)-1)</f>
        <v>photography</v>
      </c>
      <c r="T74" t="str">
        <f>RIGHT(P74,LEN(P74)-FIND("/",P74))</f>
        <v>photobooks</v>
      </c>
    </row>
    <row r="75" spans="1:20" ht="42.75" x14ac:dyDescent="0.4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 s="9">
        <f>(((I75/60)/60)/24)+DATE(1970,1,1)</f>
        <v>42155.071504629625</v>
      </c>
      <c r="K75">
        <v>1429580578</v>
      </c>
      <c r="L75" s="10">
        <f>(((K75/60)/60)/24)+DATE(1970,1,1)</f>
        <v>42115.071504629625</v>
      </c>
      <c r="M75" t="b">
        <v>0</v>
      </c>
      <c r="N75">
        <v>170</v>
      </c>
      <c r="O75" t="b">
        <v>1</v>
      </c>
      <c r="P75" t="s">
        <v>8295</v>
      </c>
      <c r="Q75" s="5">
        <f>(E75/D75)</f>
        <v>4.7327000000000004</v>
      </c>
      <c r="R75" s="12">
        <f>ROUND((E75/N75),2)</f>
        <v>278.39</v>
      </c>
      <c r="S75" t="str">
        <f>LEFT(P75,FIND("/",P75)-1)</f>
        <v>technology</v>
      </c>
      <c r="T75" t="str">
        <f>RIGHT(P75,LEN(P75)-FIND("/",P75))</f>
        <v>hardware</v>
      </c>
    </row>
    <row r="76" spans="1:20" ht="28.5" x14ac:dyDescent="0.4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 s="9">
        <f>(((I76/60)/60)/24)+DATE(1970,1,1)</f>
        <v>42759.647777777776</v>
      </c>
      <c r="K76">
        <v>1484667168</v>
      </c>
      <c r="L76" s="10">
        <f>(((K76/60)/60)/24)+DATE(1970,1,1)</f>
        <v>42752.647777777776</v>
      </c>
      <c r="M76" t="b">
        <v>0</v>
      </c>
      <c r="N76">
        <v>197</v>
      </c>
      <c r="O76" t="b">
        <v>1</v>
      </c>
      <c r="P76" t="s">
        <v>8297</v>
      </c>
      <c r="Q76" s="5">
        <f>(E76/D76)</f>
        <v>4.5979999999999999</v>
      </c>
      <c r="R76" s="12">
        <f>ROUND((E76/N76),2)</f>
        <v>11.67</v>
      </c>
      <c r="S76" t="str">
        <f>LEFT(P76,FIND("/",P76)-1)</f>
        <v>games</v>
      </c>
      <c r="T76" t="str">
        <f>RIGHT(P76,LEN(P76)-FIND("/",P76))</f>
        <v>tabletop games</v>
      </c>
    </row>
    <row r="77" spans="1:20" ht="42.75" x14ac:dyDescent="0.4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 s="9">
        <f>(((I77/60)/60)/24)+DATE(1970,1,1)</f>
        <v>41915.478842592594</v>
      </c>
      <c r="K77">
        <v>1409743772</v>
      </c>
      <c r="L77" s="10">
        <f>(((K77/60)/60)/24)+DATE(1970,1,1)</f>
        <v>41885.478842592594</v>
      </c>
      <c r="M77" t="b">
        <v>0</v>
      </c>
      <c r="N77">
        <v>59</v>
      </c>
      <c r="O77" t="b">
        <v>1</v>
      </c>
      <c r="P77" t="s">
        <v>8303</v>
      </c>
      <c r="Q77" s="5">
        <f>(E77/D77)</f>
        <v>4.577466666666667</v>
      </c>
      <c r="R77" s="12">
        <f>ROUND((E77/N77),2)</f>
        <v>23.28</v>
      </c>
      <c r="S77" t="str">
        <f>LEFT(P77,FIND("/",P77)-1)</f>
        <v>theater</v>
      </c>
      <c r="T77" t="str">
        <f>RIGHT(P77,LEN(P77)-FIND("/",P77))</f>
        <v>spaces</v>
      </c>
    </row>
    <row r="78" spans="1:20" ht="42.75" x14ac:dyDescent="0.4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 s="9">
        <f>(((I78/60)/60)/24)+DATE(1970,1,1)</f>
        <v>40990.125</v>
      </c>
      <c r="K78">
        <v>1329759452</v>
      </c>
      <c r="L78" s="10">
        <f>(((K78/60)/60)/24)+DATE(1970,1,1)</f>
        <v>40959.734398148146</v>
      </c>
      <c r="M78" t="b">
        <v>1</v>
      </c>
      <c r="N78">
        <v>2602</v>
      </c>
      <c r="O78" t="b">
        <v>1</v>
      </c>
      <c r="P78" t="s">
        <v>8288</v>
      </c>
      <c r="Q78" s="5">
        <f>(E78/D78)</f>
        <v>4.5641449999999999</v>
      </c>
      <c r="R78" s="12">
        <f>ROUND((E78/N78),2)</f>
        <v>52.62</v>
      </c>
      <c r="S78" t="str">
        <f>LEFT(P78,FIND("/",P78)-1)</f>
        <v>publishing</v>
      </c>
      <c r="T78" t="str">
        <f>RIGHT(P78,LEN(P78)-FIND("/",P78))</f>
        <v>radio &amp; podcasts</v>
      </c>
    </row>
    <row r="79" spans="1:20" ht="42.75" x14ac:dyDescent="0.4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 s="9">
        <f>(((I79/60)/60)/24)+DATE(1970,1,1)</f>
        <v>42695.207638888889</v>
      </c>
      <c r="K79">
        <v>1477043072</v>
      </c>
      <c r="L79" s="10">
        <f>(((K79/60)/60)/24)+DATE(1970,1,1)</f>
        <v>42664.405925925923</v>
      </c>
      <c r="M79" t="b">
        <v>0</v>
      </c>
      <c r="N79">
        <v>897</v>
      </c>
      <c r="O79" t="b">
        <v>1</v>
      </c>
      <c r="P79" t="s">
        <v>8297</v>
      </c>
      <c r="Q79" s="5">
        <f>(E79/D79)</f>
        <v>4.5237333333333334</v>
      </c>
      <c r="R79" s="12">
        <f>ROUND((E79/N79),2)</f>
        <v>75.650000000000006</v>
      </c>
      <c r="S79" t="str">
        <f>LEFT(P79,FIND("/",P79)-1)</f>
        <v>games</v>
      </c>
      <c r="T79" t="str">
        <f>RIGHT(P79,LEN(P79)-FIND("/",P79))</f>
        <v>tabletop games</v>
      </c>
    </row>
    <row r="80" spans="1:20" ht="42.75" x14ac:dyDescent="0.4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 s="9">
        <f>(((I80/60)/60)/24)+DATE(1970,1,1)</f>
        <v>41354.752488425926</v>
      </c>
      <c r="K80">
        <v>1361300615</v>
      </c>
      <c r="L80" s="10">
        <f>(((K80/60)/60)/24)+DATE(1970,1,1)</f>
        <v>41324.79415509259</v>
      </c>
      <c r="M80" t="b">
        <v>1</v>
      </c>
      <c r="N80">
        <v>1224</v>
      </c>
      <c r="O80" t="b">
        <v>1</v>
      </c>
      <c r="P80" t="s">
        <v>8279</v>
      </c>
      <c r="Q80" s="5">
        <f>(E80/D80)</f>
        <v>4.288397837837838</v>
      </c>
      <c r="R80" s="12">
        <f>ROUND((E80/N80),2)</f>
        <v>64.819999999999993</v>
      </c>
      <c r="S80" t="str">
        <f>LEFT(P80,FIND("/",P80)-1)</f>
        <v>music</v>
      </c>
      <c r="T80" t="str">
        <f>RIGHT(P80,LEN(P80)-FIND("/",P80))</f>
        <v>indie rock</v>
      </c>
    </row>
    <row r="81" spans="1:20" ht="42.75" x14ac:dyDescent="0.4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 s="9">
        <f>(((I81/60)/60)/24)+DATE(1970,1,1)</f>
        <v>42686.166666666672</v>
      </c>
      <c r="K81">
        <v>1476184593</v>
      </c>
      <c r="L81" s="10">
        <f>(((K81/60)/60)/24)+DATE(1970,1,1)</f>
        <v>42654.469826388886</v>
      </c>
      <c r="M81" t="b">
        <v>0</v>
      </c>
      <c r="N81">
        <v>337</v>
      </c>
      <c r="O81" t="b">
        <v>1</v>
      </c>
      <c r="P81" t="s">
        <v>8298</v>
      </c>
      <c r="Q81" s="5">
        <f>(E81/D81)</f>
        <v>4.2720000000000002</v>
      </c>
      <c r="R81" s="12">
        <f>ROUND((E81/N81),2)</f>
        <v>31.69</v>
      </c>
      <c r="S81" t="str">
        <f>LEFT(P81,FIND("/",P81)-1)</f>
        <v>food</v>
      </c>
      <c r="T81" t="str">
        <f>RIGHT(P81,LEN(P81)-FIND("/",P81))</f>
        <v>small batch</v>
      </c>
    </row>
    <row r="82" spans="1:20" ht="28.5" x14ac:dyDescent="0.4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 s="9">
        <f>(((I82/60)/60)/24)+DATE(1970,1,1)</f>
        <v>42164.083333333328</v>
      </c>
      <c r="K82">
        <v>1431886706</v>
      </c>
      <c r="L82" s="10">
        <f>(((K82/60)/60)/24)+DATE(1970,1,1)</f>
        <v>42141.762800925921</v>
      </c>
      <c r="M82" t="b">
        <v>0</v>
      </c>
      <c r="N82">
        <v>5</v>
      </c>
      <c r="O82" t="b">
        <v>1</v>
      </c>
      <c r="P82" t="s">
        <v>8276</v>
      </c>
      <c r="Q82" s="5">
        <f>(E82/D82)</f>
        <v>4.24</v>
      </c>
      <c r="R82" s="12">
        <f>ROUND((E82/N82),2)</f>
        <v>21.2</v>
      </c>
      <c r="S82" t="str">
        <f>LEFT(P82,FIND("/",P82)-1)</f>
        <v>music</v>
      </c>
      <c r="T82" t="str">
        <f>RIGHT(P82,LEN(P82)-FIND("/",P82))</f>
        <v>rock</v>
      </c>
    </row>
    <row r="83" spans="1:20" ht="42.75" x14ac:dyDescent="0.4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 s="9">
        <f>(((I83/60)/60)/24)+DATE(1970,1,1)</f>
        <v>41456.75</v>
      </c>
      <c r="K83">
        <v>1369895421</v>
      </c>
      <c r="L83" s="10">
        <f>(((K83/60)/60)/24)+DATE(1970,1,1)</f>
        <v>41424.27107638889</v>
      </c>
      <c r="M83" t="b">
        <v>1</v>
      </c>
      <c r="N83">
        <v>204</v>
      </c>
      <c r="O83" t="b">
        <v>1</v>
      </c>
      <c r="P83" t="s">
        <v>8295</v>
      </c>
      <c r="Q83" s="5">
        <f>(E83/D83)</f>
        <v>4.2051249999999998</v>
      </c>
      <c r="R83" s="12">
        <f>ROUND((E83/N83),2)</f>
        <v>164.91</v>
      </c>
      <c r="S83" t="str">
        <f>LEFT(P83,FIND("/",P83)-1)</f>
        <v>technology</v>
      </c>
      <c r="T83" t="str">
        <f>RIGHT(P83,LEN(P83)-FIND("/",P83))</f>
        <v>hardware</v>
      </c>
    </row>
    <row r="84" spans="1:20" ht="42.75" x14ac:dyDescent="0.4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 s="9">
        <f>(((I84/60)/60)/24)+DATE(1970,1,1)</f>
        <v>42251.67432870371</v>
      </c>
      <c r="K84">
        <v>1438791062</v>
      </c>
      <c r="L84" s="10">
        <f>(((K84/60)/60)/24)+DATE(1970,1,1)</f>
        <v>42221.67432870371</v>
      </c>
      <c r="M84" t="b">
        <v>1</v>
      </c>
      <c r="N84">
        <v>369</v>
      </c>
      <c r="O84" t="b">
        <v>1</v>
      </c>
      <c r="P84" t="s">
        <v>8285</v>
      </c>
      <c r="Q84" s="5">
        <f>(E84/D84)</f>
        <v>4.1773333333333333</v>
      </c>
      <c r="R84" s="12">
        <f>ROUND((E84/N84),2)</f>
        <v>84.91</v>
      </c>
      <c r="S84" t="str">
        <f>LEFT(P84,FIND("/",P84)-1)</f>
        <v>photography</v>
      </c>
      <c r="T84" t="str">
        <f>RIGHT(P84,LEN(P84)-FIND("/",P84))</f>
        <v>photobooks</v>
      </c>
    </row>
    <row r="85" spans="1:20" ht="42.75" x14ac:dyDescent="0.4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 s="9">
        <f>(((I85/60)/60)/24)+DATE(1970,1,1)</f>
        <v>42668.708333333328</v>
      </c>
      <c r="K85">
        <v>1474380241</v>
      </c>
      <c r="L85" s="10">
        <f>(((K85/60)/60)/24)+DATE(1970,1,1)</f>
        <v>42633.586122685185</v>
      </c>
      <c r="M85" t="b">
        <v>0</v>
      </c>
      <c r="N85">
        <v>514</v>
      </c>
      <c r="O85" t="b">
        <v>1</v>
      </c>
      <c r="P85" t="s">
        <v>8297</v>
      </c>
      <c r="Q85" s="5">
        <f>(E85/D85)</f>
        <v>4.1217692027666546</v>
      </c>
      <c r="R85" s="12">
        <f>ROUND((E85/N85),2)</f>
        <v>44.06</v>
      </c>
      <c r="S85" t="str">
        <f>LEFT(P85,FIND("/",P85)-1)</f>
        <v>games</v>
      </c>
      <c r="T85" t="str">
        <f>RIGHT(P85,LEN(P85)-FIND("/",P85))</f>
        <v>tabletop games</v>
      </c>
    </row>
    <row r="86" spans="1:20" ht="42.75" x14ac:dyDescent="0.4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 s="9">
        <f>(((I86/60)/60)/24)+DATE(1970,1,1)</f>
        <v>41995.616655092599</v>
      </c>
      <c r="K86">
        <v>1416667679</v>
      </c>
      <c r="L86" s="10">
        <f>(((K86/60)/60)/24)+DATE(1970,1,1)</f>
        <v>41965.616655092599</v>
      </c>
      <c r="M86" t="b">
        <v>0</v>
      </c>
      <c r="N86">
        <v>79</v>
      </c>
      <c r="O86" t="b">
        <v>1</v>
      </c>
      <c r="P86" t="s">
        <v>8297</v>
      </c>
      <c r="Q86" s="5">
        <f>(E86/D86)</f>
        <v>4.0776923076923079</v>
      </c>
      <c r="R86" s="12">
        <f>ROUND((E86/N86),2)</f>
        <v>33.549999999999997</v>
      </c>
      <c r="S86" t="str">
        <f>LEFT(P86,FIND("/",P86)-1)</f>
        <v>games</v>
      </c>
      <c r="T86" t="str">
        <f>RIGHT(P86,LEN(P86)-FIND("/",P86))</f>
        <v>tabletop games</v>
      </c>
    </row>
    <row r="87" spans="1:20" ht="42.75" x14ac:dyDescent="0.4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 s="9">
        <f>(((I87/60)/60)/24)+DATE(1970,1,1)</f>
        <v>42228.083333333328</v>
      </c>
      <c r="K87">
        <v>1435611572</v>
      </c>
      <c r="L87" s="10">
        <f>(((K87/60)/60)/24)+DATE(1970,1,1)</f>
        <v>42184.874675925923</v>
      </c>
      <c r="M87" t="b">
        <v>1</v>
      </c>
      <c r="N87">
        <v>398</v>
      </c>
      <c r="O87" t="b">
        <v>1</v>
      </c>
      <c r="P87" t="s">
        <v>8301</v>
      </c>
      <c r="Q87" s="5">
        <f>(E87/D87)</f>
        <v>4.077</v>
      </c>
      <c r="R87" s="12">
        <f>ROUND((E87/N87),2)</f>
        <v>81.95</v>
      </c>
      <c r="S87" t="str">
        <f>LEFT(P87,FIND("/",P87)-1)</f>
        <v>technology</v>
      </c>
      <c r="T87" t="str">
        <f>RIGHT(P87,LEN(P87)-FIND("/",P87))</f>
        <v>space exploration</v>
      </c>
    </row>
    <row r="88" spans="1:20" ht="57" x14ac:dyDescent="0.4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 s="9">
        <f>(((I88/60)/60)/24)+DATE(1970,1,1)</f>
        <v>42264.624895833331</v>
      </c>
      <c r="K88">
        <v>1439909991</v>
      </c>
      <c r="L88" s="10">
        <f>(((K88/60)/60)/24)+DATE(1970,1,1)</f>
        <v>42234.624895833331</v>
      </c>
      <c r="M88" t="b">
        <v>0</v>
      </c>
      <c r="N88">
        <v>480</v>
      </c>
      <c r="O88" t="b">
        <v>1</v>
      </c>
      <c r="P88" t="s">
        <v>8297</v>
      </c>
      <c r="Q88" s="5">
        <f>(E88/D88)</f>
        <v>4.0357653061224488</v>
      </c>
      <c r="R88" s="12">
        <f>ROUND((E88/N88),2)</f>
        <v>82.4</v>
      </c>
      <c r="S88" t="str">
        <f>LEFT(P88,FIND("/",P88)-1)</f>
        <v>games</v>
      </c>
      <c r="T88" t="str">
        <f>RIGHT(P88,LEN(P88)-FIND("/",P88))</f>
        <v>tabletop games</v>
      </c>
    </row>
    <row r="89" spans="1:20" ht="42.75" x14ac:dyDescent="0.4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 s="9">
        <f>(((I89/60)/60)/24)+DATE(1970,1,1)</f>
        <v>42357.332638888889</v>
      </c>
      <c r="K89">
        <v>1446527540</v>
      </c>
      <c r="L89" s="10">
        <f>(((K89/60)/60)/24)+DATE(1970,1,1)</f>
        <v>42311.216898148152</v>
      </c>
      <c r="M89" t="b">
        <v>1</v>
      </c>
      <c r="N89">
        <v>821</v>
      </c>
      <c r="O89" t="b">
        <v>1</v>
      </c>
      <c r="P89" t="s">
        <v>8295</v>
      </c>
      <c r="Q89" s="5">
        <f>(E89/D89)</f>
        <v>4.0232999999999999</v>
      </c>
      <c r="R89" s="12">
        <f>ROUND((E89/N89),2)</f>
        <v>245.02</v>
      </c>
      <c r="S89" t="str">
        <f>LEFT(P89,FIND("/",P89)-1)</f>
        <v>technology</v>
      </c>
      <c r="T89" t="str">
        <f>RIGHT(P89,LEN(P89)-FIND("/",P89))</f>
        <v>hardware</v>
      </c>
    </row>
    <row r="90" spans="1:20" ht="42.75" x14ac:dyDescent="0.4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 s="9">
        <f>(((I90/60)/60)/24)+DATE(1970,1,1)</f>
        <v>41052.791666666664</v>
      </c>
      <c r="K90">
        <v>1334989881</v>
      </c>
      <c r="L90" s="10">
        <f>(((K90/60)/60)/24)+DATE(1970,1,1)</f>
        <v>41020.271770833337</v>
      </c>
      <c r="M90" t="b">
        <v>1</v>
      </c>
      <c r="N90">
        <v>290</v>
      </c>
      <c r="O90" t="b">
        <v>1</v>
      </c>
      <c r="P90" t="s">
        <v>8295</v>
      </c>
      <c r="Q90" s="5">
        <f>(E90/D90)</f>
        <v>3.9859528571428569</v>
      </c>
      <c r="R90" s="12">
        <f>ROUND((E90/N90),2)</f>
        <v>577.28</v>
      </c>
      <c r="S90" t="str">
        <f>LEFT(P90,FIND("/",P90)-1)</f>
        <v>technology</v>
      </c>
      <c r="T90" t="str">
        <f>RIGHT(P90,LEN(P90)-FIND("/",P90))</f>
        <v>hardware</v>
      </c>
    </row>
    <row r="91" spans="1:20" ht="42.75" x14ac:dyDescent="0.4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 s="9">
        <f>(((I91/60)/60)/24)+DATE(1970,1,1)</f>
        <v>41050.124305555553</v>
      </c>
      <c r="K91">
        <v>1332991717</v>
      </c>
      <c r="L91" s="10">
        <f>(((K91/60)/60)/24)+DATE(1970,1,1)</f>
        <v>40997.144872685189</v>
      </c>
      <c r="M91" t="b">
        <v>0</v>
      </c>
      <c r="N91">
        <v>26</v>
      </c>
      <c r="O91" t="b">
        <v>1</v>
      </c>
      <c r="P91" t="s">
        <v>8266</v>
      </c>
      <c r="Q91" s="5">
        <f>(E91/D91)</f>
        <v>3.9249999999999998</v>
      </c>
      <c r="R91">
        <f>ROUND((E91/N91),2)</f>
        <v>60.38</v>
      </c>
      <c r="S91" t="str">
        <f>LEFT(P91,FIND("/",P91)-1)</f>
        <v>film &amp; video</v>
      </c>
      <c r="T91" t="str">
        <f>RIGHT(P91,LEN(P91)-FIND("/",P91))</f>
        <v>shorts</v>
      </c>
    </row>
    <row r="92" spans="1:20" ht="42.75" x14ac:dyDescent="0.4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 s="9">
        <f>(((I92/60)/60)/24)+DATE(1970,1,1)</f>
        <v>42131.290277777778</v>
      </c>
      <c r="K92">
        <v>1426216033</v>
      </c>
      <c r="L92" s="10">
        <f>(((K92/60)/60)/24)+DATE(1970,1,1)</f>
        <v>42076.130011574074</v>
      </c>
      <c r="M92" t="b">
        <v>1</v>
      </c>
      <c r="N92">
        <v>508</v>
      </c>
      <c r="O92" t="b">
        <v>1</v>
      </c>
      <c r="P92" t="s">
        <v>8295</v>
      </c>
      <c r="Q92" s="5">
        <f>(E92/D92)</f>
        <v>3.868199871794872</v>
      </c>
      <c r="R92" s="12">
        <f>ROUND((E92/N92),2)</f>
        <v>593.94000000000005</v>
      </c>
      <c r="S92" t="str">
        <f>LEFT(P92,FIND("/",P92)-1)</f>
        <v>technology</v>
      </c>
      <c r="T92" t="str">
        <f>RIGHT(P92,LEN(P92)-FIND("/",P92))</f>
        <v>hardware</v>
      </c>
    </row>
    <row r="93" spans="1:20" ht="42.75" x14ac:dyDescent="0.4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 s="9">
        <f>(((I93/60)/60)/24)+DATE(1970,1,1)</f>
        <v>41334.833194444444</v>
      </c>
      <c r="K93">
        <v>1359575988</v>
      </c>
      <c r="L93" s="10">
        <f>(((K93/60)/60)/24)+DATE(1970,1,1)</f>
        <v>41304.833194444444</v>
      </c>
      <c r="M93" t="b">
        <v>1</v>
      </c>
      <c r="N93">
        <v>120</v>
      </c>
      <c r="O93" t="b">
        <v>1</v>
      </c>
      <c r="P93" t="s">
        <v>8269</v>
      </c>
      <c r="Q93" s="5">
        <f>(E93/D93)</f>
        <v>3.8515000000000001</v>
      </c>
      <c r="R93" s="12">
        <f>ROUND((E93/N93),2)</f>
        <v>32.1</v>
      </c>
      <c r="S93" t="str">
        <f>LEFT(P93,FIND("/",P93)-1)</f>
        <v>film &amp; video</v>
      </c>
      <c r="T93" t="str">
        <f>RIGHT(P93,LEN(P93)-FIND("/",P93))</f>
        <v>documentary</v>
      </c>
    </row>
    <row r="94" spans="1:20" ht="42.75" x14ac:dyDescent="0.4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 s="9">
        <f>(((I94/60)/60)/24)+DATE(1970,1,1)</f>
        <v>41764.887928240743</v>
      </c>
      <c r="K94">
        <v>1395436717</v>
      </c>
      <c r="L94" s="10">
        <f>(((K94/60)/60)/24)+DATE(1970,1,1)</f>
        <v>41719.887928240743</v>
      </c>
      <c r="M94" t="b">
        <v>0</v>
      </c>
      <c r="N94">
        <v>191</v>
      </c>
      <c r="O94" t="b">
        <v>1</v>
      </c>
      <c r="P94" t="s">
        <v>8295</v>
      </c>
      <c r="Q94" s="5">
        <f>(E94/D94)</f>
        <v>3.8409090909090908</v>
      </c>
      <c r="R94" s="12">
        <f>ROUND((E94/N94),2)</f>
        <v>22.12</v>
      </c>
      <c r="S94" t="str">
        <f>LEFT(P94,FIND("/",P94)-1)</f>
        <v>technology</v>
      </c>
      <c r="T94" t="str">
        <f>RIGHT(P94,LEN(P94)-FIND("/",P94))</f>
        <v>hardware</v>
      </c>
    </row>
    <row r="95" spans="1:20" ht="42.75" x14ac:dyDescent="0.4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 s="9">
        <f>(((I95/60)/60)/24)+DATE(1970,1,1)</f>
        <v>41290.846817129634</v>
      </c>
      <c r="K95">
        <v>1357157965</v>
      </c>
      <c r="L95" s="10">
        <f>(((K95/60)/60)/24)+DATE(1970,1,1)</f>
        <v>41276.846817129634</v>
      </c>
      <c r="M95" t="b">
        <v>0</v>
      </c>
      <c r="N95">
        <v>28</v>
      </c>
      <c r="O95" t="b">
        <v>1</v>
      </c>
      <c r="P95" t="s">
        <v>8280</v>
      </c>
      <c r="Q95" s="5">
        <f>(E95/D95)</f>
        <v>3.8271818181818182</v>
      </c>
      <c r="R95" s="12">
        <f>ROUND((E95/N95),2)</f>
        <v>15.04</v>
      </c>
      <c r="S95" t="str">
        <f>LEFT(P95,FIND("/",P95)-1)</f>
        <v>music</v>
      </c>
      <c r="T95" t="str">
        <f>RIGHT(P95,LEN(P95)-FIND("/",P95))</f>
        <v>electronic music</v>
      </c>
    </row>
    <row r="96" spans="1:20" ht="28.5" x14ac:dyDescent="0.4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 s="9">
        <f>(((I96/60)/60)/24)+DATE(1970,1,1)</f>
        <v>42167.833333333328</v>
      </c>
      <c r="K96">
        <v>1431406916</v>
      </c>
      <c r="L96" s="10">
        <f>(((K96/60)/60)/24)+DATE(1970,1,1)</f>
        <v>42136.209675925929</v>
      </c>
      <c r="M96" t="b">
        <v>1</v>
      </c>
      <c r="N96">
        <v>1637</v>
      </c>
      <c r="O96" t="b">
        <v>1</v>
      </c>
      <c r="P96" t="s">
        <v>8295</v>
      </c>
      <c r="Q96" s="5">
        <f>(E96/D96)</f>
        <v>3.8212909090909091</v>
      </c>
      <c r="R96" s="12">
        <f>ROUND((E96/N96),2)</f>
        <v>128.38999999999999</v>
      </c>
      <c r="S96" t="str">
        <f>LEFT(P96,FIND("/",P96)-1)</f>
        <v>technology</v>
      </c>
      <c r="T96" t="str">
        <f>RIGHT(P96,LEN(P96)-FIND("/",P96))</f>
        <v>hardware</v>
      </c>
    </row>
    <row r="97" spans="1:20" ht="42.75" x14ac:dyDescent="0.4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 s="9">
        <f>(((I97/60)/60)/24)+DATE(1970,1,1)</f>
        <v>41994.041666666672</v>
      </c>
      <c r="K97">
        <v>1416945297</v>
      </c>
      <c r="L97" s="10">
        <f>(((K97/60)/60)/24)+DATE(1970,1,1)</f>
        <v>41968.829826388886</v>
      </c>
      <c r="M97" t="b">
        <v>0</v>
      </c>
      <c r="N97">
        <v>404</v>
      </c>
      <c r="O97" t="b">
        <v>1</v>
      </c>
      <c r="P97" t="s">
        <v>8297</v>
      </c>
      <c r="Q97" s="5">
        <f>(E97/D97)</f>
        <v>3.80525</v>
      </c>
      <c r="R97" s="12">
        <f>ROUND((E97/N97),2)</f>
        <v>188.38</v>
      </c>
      <c r="S97" t="str">
        <f>LEFT(P97,FIND("/",P97)-1)</f>
        <v>games</v>
      </c>
      <c r="T97" t="str">
        <f>RIGHT(P97,LEN(P97)-FIND("/",P97))</f>
        <v>tabletop games</v>
      </c>
    </row>
    <row r="98" spans="1:20" ht="42.75" x14ac:dyDescent="0.4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 s="9">
        <f>(((I98/60)/60)/24)+DATE(1970,1,1)</f>
        <v>42551.789803240739</v>
      </c>
      <c r="K98">
        <v>1464807439</v>
      </c>
      <c r="L98" s="10">
        <f>(((K98/60)/60)/24)+DATE(1970,1,1)</f>
        <v>42522.789803240739</v>
      </c>
      <c r="M98" t="b">
        <v>0</v>
      </c>
      <c r="N98">
        <v>139</v>
      </c>
      <c r="O98" t="b">
        <v>1</v>
      </c>
      <c r="P98" t="s">
        <v>8274</v>
      </c>
      <c r="Q98" s="5">
        <f>(E98/D98)</f>
        <v>3.7773333333333334</v>
      </c>
      <c r="R98" s="12">
        <f>ROUND((E98/N98),2)</f>
        <v>40.76</v>
      </c>
      <c r="S98" t="str">
        <f>LEFT(P98,FIND("/",P98)-1)</f>
        <v>publishing</v>
      </c>
      <c r="T98" t="str">
        <f>RIGHT(P98,LEN(P98)-FIND("/",P98))</f>
        <v>nonfiction</v>
      </c>
    </row>
    <row r="99" spans="1:20" ht="42.75" x14ac:dyDescent="0.4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 s="9">
        <f>(((I99/60)/60)/24)+DATE(1970,1,1)</f>
        <v>42659.854166666672</v>
      </c>
      <c r="K99">
        <v>1475609946</v>
      </c>
      <c r="L99" s="10">
        <f>(((K99/60)/60)/24)+DATE(1970,1,1)</f>
        <v>42647.818819444445</v>
      </c>
      <c r="M99" t="b">
        <v>0</v>
      </c>
      <c r="N99">
        <v>290</v>
      </c>
      <c r="O99" t="b">
        <v>1</v>
      </c>
      <c r="P99" t="s">
        <v>8297</v>
      </c>
      <c r="Q99" s="5">
        <f>(E99/D99)</f>
        <v>3.7702</v>
      </c>
      <c r="R99" s="12">
        <f>ROUND((E99/N99),2)</f>
        <v>65</v>
      </c>
      <c r="S99" t="str">
        <f>LEFT(P99,FIND("/",P99)-1)</f>
        <v>games</v>
      </c>
      <c r="T99" t="str">
        <f>RIGHT(P99,LEN(P99)-FIND("/",P99))</f>
        <v>tabletop games</v>
      </c>
    </row>
    <row r="100" spans="1:20" ht="42.75" x14ac:dyDescent="0.4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 s="9">
        <f>(((I100/60)/60)/24)+DATE(1970,1,1)</f>
        <v>41505.334131944444</v>
      </c>
      <c r="K100">
        <v>1371715269</v>
      </c>
      <c r="L100" s="10">
        <f>(((K100/60)/60)/24)+DATE(1970,1,1)</f>
        <v>41445.334131944444</v>
      </c>
      <c r="M100" t="b">
        <v>1</v>
      </c>
      <c r="N100">
        <v>402</v>
      </c>
      <c r="O100" t="b">
        <v>1</v>
      </c>
      <c r="P100" t="s">
        <v>8295</v>
      </c>
      <c r="Q100" s="5">
        <f>(E100/D100)</f>
        <v>3.7549600000000001</v>
      </c>
      <c r="R100" s="12">
        <f>ROUND((E100/N100),2)</f>
        <v>186.81</v>
      </c>
      <c r="S100" t="str">
        <f>LEFT(P100,FIND("/",P100)-1)</f>
        <v>technology</v>
      </c>
      <c r="T100" t="str">
        <f>RIGHT(P100,LEN(P100)-FIND("/",P100))</f>
        <v>hardware</v>
      </c>
    </row>
    <row r="101" spans="1:20" ht="42.75" x14ac:dyDescent="0.4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 s="9">
        <f>(((I101/60)/60)/24)+DATE(1970,1,1)</f>
        <v>41760.663530092592</v>
      </c>
      <c r="K101">
        <v>1396367729</v>
      </c>
      <c r="L101" s="10">
        <f>(((K101/60)/60)/24)+DATE(1970,1,1)</f>
        <v>41730.663530092592</v>
      </c>
      <c r="M101" t="b">
        <v>1</v>
      </c>
      <c r="N101">
        <v>405</v>
      </c>
      <c r="O101" t="b">
        <v>1</v>
      </c>
      <c r="P101" t="s">
        <v>8295</v>
      </c>
      <c r="Q101" s="5">
        <f>(E101/D101)</f>
        <v>3.7012999999999998</v>
      </c>
      <c r="R101" s="12">
        <f>ROUND((E101/N101),2)</f>
        <v>182.78</v>
      </c>
      <c r="S101" t="str">
        <f>LEFT(P101,FIND("/",P101)-1)</f>
        <v>technology</v>
      </c>
      <c r="T101" t="str">
        <f>RIGHT(P101,LEN(P101)-FIND("/",P101))</f>
        <v>hardware</v>
      </c>
    </row>
    <row r="102" spans="1:20" ht="42.75" x14ac:dyDescent="0.4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 s="9">
        <f>(((I102/60)/60)/24)+DATE(1970,1,1)</f>
        <v>41878.021770833337</v>
      </c>
      <c r="K102">
        <v>1406507481</v>
      </c>
      <c r="L102" s="10">
        <f>(((K102/60)/60)/24)+DATE(1970,1,1)</f>
        <v>41848.021770833337</v>
      </c>
      <c r="M102" t="b">
        <v>1</v>
      </c>
      <c r="N102">
        <v>94</v>
      </c>
      <c r="O102" t="b">
        <v>1</v>
      </c>
      <c r="P102" t="s">
        <v>8295</v>
      </c>
      <c r="Q102" s="5">
        <f>(E102/D102)</f>
        <v>3.6120000000000001</v>
      </c>
      <c r="R102" s="12">
        <f>ROUND((E102/N102),2)</f>
        <v>96.06</v>
      </c>
      <c r="S102" t="str">
        <f>LEFT(P102,FIND("/",P102)-1)</f>
        <v>technology</v>
      </c>
      <c r="T102" t="str">
        <f>RIGHT(P102,LEN(P102)-FIND("/",P102))</f>
        <v>hardware</v>
      </c>
    </row>
    <row r="103" spans="1:20" ht="28.5" x14ac:dyDescent="0.4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 s="9">
        <f>(((I103/60)/60)/24)+DATE(1970,1,1)</f>
        <v>42463.500717592593</v>
      </c>
      <c r="K103">
        <v>1456232462</v>
      </c>
      <c r="L103" s="10">
        <f>(((K103/60)/60)/24)+DATE(1970,1,1)</f>
        <v>42423.542384259257</v>
      </c>
      <c r="M103" t="b">
        <v>1</v>
      </c>
      <c r="N103">
        <v>1945</v>
      </c>
      <c r="O103" t="b">
        <v>1</v>
      </c>
      <c r="P103" t="s">
        <v>8295</v>
      </c>
      <c r="Q103" s="5">
        <f>(E103/D103)</f>
        <v>3.5482402000000004</v>
      </c>
      <c r="R103" s="12">
        <f>ROUND((E103/N103),2)</f>
        <v>91.21</v>
      </c>
      <c r="S103" t="str">
        <f>LEFT(P103,FIND("/",P103)-1)</f>
        <v>technology</v>
      </c>
      <c r="T103" t="str">
        <f>RIGHT(P103,LEN(P103)-FIND("/",P103))</f>
        <v>hardware</v>
      </c>
    </row>
    <row r="104" spans="1:20" ht="42.75" x14ac:dyDescent="0.4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 s="9">
        <f>(((I104/60)/60)/24)+DATE(1970,1,1)</f>
        <v>41697.958333333336</v>
      </c>
      <c r="K104">
        <v>1390938332</v>
      </c>
      <c r="L104" s="10">
        <f>(((K104/60)/60)/24)+DATE(1970,1,1)</f>
        <v>41667.823287037041</v>
      </c>
      <c r="M104" t="b">
        <v>0</v>
      </c>
      <c r="N104">
        <v>199</v>
      </c>
      <c r="O104" t="b">
        <v>1</v>
      </c>
      <c r="P104" t="s">
        <v>8301</v>
      </c>
      <c r="Q104" s="5">
        <f>(E104/D104)</f>
        <v>3.5461999999999998</v>
      </c>
      <c r="R104" s="12">
        <f>ROUND((E104/N104),2)</f>
        <v>89.1</v>
      </c>
      <c r="S104" t="str">
        <f>LEFT(P104,FIND("/",P104)-1)</f>
        <v>technology</v>
      </c>
      <c r="T104" t="str">
        <f>RIGHT(P104,LEN(P104)-FIND("/",P104))</f>
        <v>space exploration</v>
      </c>
    </row>
    <row r="105" spans="1:20" ht="42.75" x14ac:dyDescent="0.4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 s="9">
        <f>(((I105/60)/60)/24)+DATE(1970,1,1)</f>
        <v>42420.08394675926</v>
      </c>
      <c r="K105">
        <v>1452045653</v>
      </c>
      <c r="L105" s="10">
        <f>(((K105/60)/60)/24)+DATE(1970,1,1)</f>
        <v>42375.08394675926</v>
      </c>
      <c r="M105" t="b">
        <v>0</v>
      </c>
      <c r="N105">
        <v>541</v>
      </c>
      <c r="O105" t="b">
        <v>1</v>
      </c>
      <c r="P105" t="s">
        <v>8295</v>
      </c>
      <c r="Q105" s="5">
        <f>(E105/D105)</f>
        <v>3.5304799999999998</v>
      </c>
      <c r="R105" s="12">
        <f>ROUND((E105/N105),2)</f>
        <v>326.29000000000002</v>
      </c>
      <c r="S105" t="str">
        <f>LEFT(P105,FIND("/",P105)-1)</f>
        <v>technology</v>
      </c>
      <c r="T105" t="str">
        <f>RIGHT(P105,LEN(P105)-FIND("/",P105))</f>
        <v>hardware</v>
      </c>
    </row>
    <row r="106" spans="1:20" ht="42.75" x14ac:dyDescent="0.4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 s="9">
        <f>(((I106/60)/60)/24)+DATE(1970,1,1)</f>
        <v>41955.332638888889</v>
      </c>
      <c r="K106">
        <v>1412294683</v>
      </c>
      <c r="L106" s="10">
        <f>(((K106/60)/60)/24)+DATE(1970,1,1)</f>
        <v>41915.003275462965</v>
      </c>
      <c r="M106" t="b">
        <v>0</v>
      </c>
      <c r="N106">
        <v>983</v>
      </c>
      <c r="O106" t="b">
        <v>1</v>
      </c>
      <c r="P106" t="s">
        <v>8297</v>
      </c>
      <c r="Q106" s="5">
        <f>(E106/D106)</f>
        <v>3.5292777777777777</v>
      </c>
      <c r="R106" s="12">
        <f>ROUND((E106/N106),2)</f>
        <v>64.63</v>
      </c>
      <c r="S106" t="str">
        <f>LEFT(P106,FIND("/",P106)-1)</f>
        <v>games</v>
      </c>
      <c r="T106" t="str">
        <f>RIGHT(P106,LEN(P106)-FIND("/",P106))</f>
        <v>tabletop games</v>
      </c>
    </row>
    <row r="107" spans="1:20" ht="42.75" x14ac:dyDescent="0.4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 s="9">
        <f>(((I107/60)/60)/24)+DATE(1970,1,1)</f>
        <v>42294.166666666672</v>
      </c>
      <c r="K107">
        <v>1443074571</v>
      </c>
      <c r="L107" s="10">
        <f>(((K107/60)/60)/24)+DATE(1970,1,1)</f>
        <v>42271.251979166671</v>
      </c>
      <c r="M107" t="b">
        <v>1</v>
      </c>
      <c r="N107">
        <v>478</v>
      </c>
      <c r="O107" t="b">
        <v>1</v>
      </c>
      <c r="P107" t="s">
        <v>8280</v>
      </c>
      <c r="Q107" s="5">
        <f>(E107/D107)</f>
        <v>3.5180366666666667</v>
      </c>
      <c r="R107" s="12">
        <f>ROUND((E107/N107),2)</f>
        <v>22.08</v>
      </c>
      <c r="S107" t="str">
        <f>LEFT(P107,FIND("/",P107)-1)</f>
        <v>music</v>
      </c>
      <c r="T107" t="str">
        <f>RIGHT(P107,LEN(P107)-FIND("/",P107))</f>
        <v>electronic music</v>
      </c>
    </row>
    <row r="108" spans="1:20" ht="42.75" x14ac:dyDescent="0.4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 s="9">
        <f>(((I108/60)/60)/24)+DATE(1970,1,1)</f>
        <v>41421.290972222225</v>
      </c>
      <c r="K108">
        <v>1367088443</v>
      </c>
      <c r="L108" s="10">
        <f>(((K108/60)/60)/24)+DATE(1970,1,1)</f>
        <v>41391.782905092594</v>
      </c>
      <c r="M108" t="b">
        <v>1</v>
      </c>
      <c r="N108">
        <v>394</v>
      </c>
      <c r="O108" t="b">
        <v>1</v>
      </c>
      <c r="P108" t="s">
        <v>8303</v>
      </c>
      <c r="Q108" s="5">
        <f>(E108/D108)</f>
        <v>3.50844625</v>
      </c>
      <c r="R108" s="12">
        <f>ROUND((E108/N108),2)</f>
        <v>71.239999999999995</v>
      </c>
      <c r="S108" t="str">
        <f>LEFT(P108,FIND("/",P108)-1)</f>
        <v>theater</v>
      </c>
      <c r="T108" t="str">
        <f>RIGHT(P108,LEN(P108)-FIND("/",P108))</f>
        <v>spaces</v>
      </c>
    </row>
    <row r="109" spans="1:20" ht="42.75" x14ac:dyDescent="0.4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 s="9">
        <f>(((I109/60)/60)/24)+DATE(1970,1,1)</f>
        <v>40580.032511574071</v>
      </c>
      <c r="K109">
        <v>1295657209</v>
      </c>
      <c r="L109" s="10">
        <f>(((K109/60)/60)/24)+DATE(1970,1,1)</f>
        <v>40565.032511574071</v>
      </c>
      <c r="M109" t="b">
        <v>0</v>
      </c>
      <c r="N109">
        <v>14</v>
      </c>
      <c r="O109" t="b">
        <v>1</v>
      </c>
      <c r="P109" t="s">
        <v>8276</v>
      </c>
      <c r="Q109" s="5">
        <f>(E109/D109)</f>
        <v>3.5016666666666665</v>
      </c>
      <c r="R109" s="12">
        <f>ROUND((E109/N109),2)</f>
        <v>75.040000000000006</v>
      </c>
      <c r="S109" t="str">
        <f>LEFT(P109,FIND("/",P109)-1)</f>
        <v>music</v>
      </c>
      <c r="T109" t="str">
        <f>RIGHT(P109,LEN(P109)-FIND("/",P109))</f>
        <v>rock</v>
      </c>
    </row>
    <row r="110" spans="1:20" ht="42.75" x14ac:dyDescent="0.4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 s="9">
        <f>(((I110/60)/60)/24)+DATE(1970,1,1)</f>
        <v>42197.251828703709</v>
      </c>
      <c r="K110">
        <v>1433224958</v>
      </c>
      <c r="L110" s="10">
        <f>(((K110/60)/60)/24)+DATE(1970,1,1)</f>
        <v>42157.251828703709</v>
      </c>
      <c r="M110" t="b">
        <v>1</v>
      </c>
      <c r="N110">
        <v>680</v>
      </c>
      <c r="O110" t="b">
        <v>1</v>
      </c>
      <c r="P110" t="s">
        <v>8295</v>
      </c>
      <c r="Q110" s="5">
        <f>(E110/D110)</f>
        <v>3.4801799999999998</v>
      </c>
      <c r="R110" s="12">
        <f>ROUND((E110/N110),2)</f>
        <v>511.79</v>
      </c>
      <c r="S110" t="str">
        <f>LEFT(P110,FIND("/",P110)-1)</f>
        <v>technology</v>
      </c>
      <c r="T110" t="str">
        <f>RIGHT(P110,LEN(P110)-FIND("/",P110))</f>
        <v>hardware</v>
      </c>
    </row>
    <row r="111" spans="1:20" ht="28.5" x14ac:dyDescent="0.4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 s="9">
        <f>(((I111/60)/60)/24)+DATE(1970,1,1)</f>
        <v>41468.899594907409</v>
      </c>
      <c r="K111">
        <v>1371159325</v>
      </c>
      <c r="L111" s="10">
        <f>(((K111/60)/60)/24)+DATE(1970,1,1)</f>
        <v>41438.899594907409</v>
      </c>
      <c r="M111" t="b">
        <v>1</v>
      </c>
      <c r="N111">
        <v>473</v>
      </c>
      <c r="O111" t="b">
        <v>1</v>
      </c>
      <c r="P111" t="s">
        <v>8295</v>
      </c>
      <c r="Q111" s="5">
        <f>(E111/D111)</f>
        <v>3.4660000000000002</v>
      </c>
      <c r="R111" s="12">
        <f>ROUND((E111/N111),2)</f>
        <v>29.31</v>
      </c>
      <c r="S111" t="str">
        <f>LEFT(P111,FIND("/",P111)-1)</f>
        <v>technology</v>
      </c>
      <c r="T111" t="str">
        <f>RIGHT(P111,LEN(P111)-FIND("/",P111))</f>
        <v>hardware</v>
      </c>
    </row>
    <row r="112" spans="1:20" ht="28.5" x14ac:dyDescent="0.4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 s="9">
        <f>(((I112/60)/60)/24)+DATE(1970,1,1)</f>
        <v>42625.483206018514</v>
      </c>
      <c r="K112">
        <v>1472470549</v>
      </c>
      <c r="L112" s="10">
        <f>(((K112/60)/60)/24)+DATE(1970,1,1)</f>
        <v>42611.483206018514</v>
      </c>
      <c r="M112" t="b">
        <v>0</v>
      </c>
      <c r="N112">
        <v>159</v>
      </c>
      <c r="O112" t="b">
        <v>1</v>
      </c>
      <c r="P112" t="s">
        <v>8280</v>
      </c>
      <c r="Q112" s="5">
        <f>(E112/D112)</f>
        <v>3.4209999999999998</v>
      </c>
      <c r="R112" s="12">
        <f>ROUND((E112/N112),2)</f>
        <v>43.03</v>
      </c>
      <c r="S112" t="str">
        <f>LEFT(P112,FIND("/",P112)-1)</f>
        <v>music</v>
      </c>
      <c r="T112" t="str">
        <f>RIGHT(P112,LEN(P112)-FIND("/",P112))</f>
        <v>electronic music</v>
      </c>
    </row>
    <row r="113" spans="1:20" ht="42.75" x14ac:dyDescent="0.4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 s="9">
        <f>(((I113/60)/60)/24)+DATE(1970,1,1)</f>
        <v>42489.875</v>
      </c>
      <c r="K113">
        <v>1459567371</v>
      </c>
      <c r="L113" s="10">
        <f>(((K113/60)/60)/24)+DATE(1970,1,1)</f>
        <v>42462.140868055561</v>
      </c>
      <c r="M113" t="b">
        <v>0</v>
      </c>
      <c r="N113">
        <v>46</v>
      </c>
      <c r="O113" t="b">
        <v>1</v>
      </c>
      <c r="P113" t="s">
        <v>8271</v>
      </c>
      <c r="Q113" s="5">
        <f>(E113/D113)</f>
        <v>3.3870588235294119</v>
      </c>
      <c r="R113" s="12">
        <f>ROUND((E113/N113),2)</f>
        <v>62.59</v>
      </c>
      <c r="S113" t="str">
        <f>LEFT(P113,FIND("/",P113)-1)</f>
        <v>theater</v>
      </c>
      <c r="T113" t="str">
        <f>RIGHT(P113,LEN(P113)-FIND("/",P113))</f>
        <v>plays</v>
      </c>
    </row>
    <row r="114" spans="1:20" ht="42.75" x14ac:dyDescent="0.4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 s="9">
        <f>(((I114/60)/60)/24)+DATE(1970,1,1)</f>
        <v>40664.207638888889</v>
      </c>
      <c r="K114">
        <v>1301542937</v>
      </c>
      <c r="L114" s="10">
        <f>(((K114/60)/60)/24)+DATE(1970,1,1)</f>
        <v>40633.154363425929</v>
      </c>
      <c r="M114" t="b">
        <v>1</v>
      </c>
      <c r="N114">
        <v>241</v>
      </c>
      <c r="O114" t="b">
        <v>1</v>
      </c>
      <c r="P114" t="s">
        <v>8271</v>
      </c>
      <c r="Q114" s="5">
        <f>(E114/D114)</f>
        <v>3.3558333333333334</v>
      </c>
      <c r="R114" s="12">
        <f>ROUND((E114/N114),2)</f>
        <v>41.77</v>
      </c>
      <c r="S114" t="str">
        <f>LEFT(P114,FIND("/",P114)-1)</f>
        <v>theater</v>
      </c>
      <c r="T114" t="str">
        <f>RIGHT(P114,LEN(P114)-FIND("/",P114))</f>
        <v>plays</v>
      </c>
    </row>
    <row r="115" spans="1:20" ht="42.75" x14ac:dyDescent="0.4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 s="9">
        <f>(((I115/60)/60)/24)+DATE(1970,1,1)</f>
        <v>42352</v>
      </c>
      <c r="K115">
        <v>1448269539</v>
      </c>
      <c r="L115" s="10">
        <f>(((K115/60)/60)/24)+DATE(1970,1,1)</f>
        <v>42331.378923611104</v>
      </c>
      <c r="M115" t="b">
        <v>0</v>
      </c>
      <c r="N115">
        <v>391</v>
      </c>
      <c r="O115" t="b">
        <v>1</v>
      </c>
      <c r="P115" t="s">
        <v>8297</v>
      </c>
      <c r="Q115" s="5">
        <f>(E115/D115)</f>
        <v>3.3203999999999998</v>
      </c>
      <c r="R115" s="12">
        <f>ROUND((E115/N115),2)</f>
        <v>21.23</v>
      </c>
      <c r="S115" t="str">
        <f>LEFT(P115,FIND("/",P115)-1)</f>
        <v>games</v>
      </c>
      <c r="T115" t="str">
        <f>RIGHT(P115,LEN(P115)-FIND("/",P115))</f>
        <v>tabletop games</v>
      </c>
    </row>
    <row r="116" spans="1:20" ht="42.75" x14ac:dyDescent="0.4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 s="9">
        <f>(((I116/60)/60)/24)+DATE(1970,1,1)</f>
        <v>42521.458333333328</v>
      </c>
      <c r="K116">
        <v>1461769373</v>
      </c>
      <c r="L116" s="10">
        <f>(((K116/60)/60)/24)+DATE(1970,1,1)</f>
        <v>42487.62700231481</v>
      </c>
      <c r="M116" t="b">
        <v>0</v>
      </c>
      <c r="N116">
        <v>19</v>
      </c>
      <c r="O116" t="b">
        <v>1</v>
      </c>
      <c r="P116" t="s">
        <v>8271</v>
      </c>
      <c r="Q116" s="5">
        <f>(E116/D116)</f>
        <v>3.3</v>
      </c>
      <c r="R116" s="12">
        <f>ROUND((E116/N116),2)</f>
        <v>43.42</v>
      </c>
      <c r="S116" t="str">
        <f>LEFT(P116,FIND("/",P116)-1)</f>
        <v>theater</v>
      </c>
      <c r="T116" t="str">
        <f>RIGHT(P116,LEN(P116)-FIND("/",P116))</f>
        <v>plays</v>
      </c>
    </row>
    <row r="117" spans="1:20" ht="42.75" x14ac:dyDescent="0.4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 s="9">
        <f>(((I117/60)/60)/24)+DATE(1970,1,1)</f>
        <v>41724.975115740745</v>
      </c>
      <c r="K117">
        <v>1393287850</v>
      </c>
      <c r="L117" s="10">
        <f>(((K117/60)/60)/24)+DATE(1970,1,1)</f>
        <v>41695.016782407409</v>
      </c>
      <c r="M117" t="b">
        <v>0</v>
      </c>
      <c r="N117">
        <v>84</v>
      </c>
      <c r="O117" t="b">
        <v>1</v>
      </c>
      <c r="P117" t="s">
        <v>8297</v>
      </c>
      <c r="Q117" s="5">
        <f>(E117/D117)</f>
        <v>3.2692000000000001</v>
      </c>
      <c r="R117" s="12">
        <f>ROUND((E117/N117),2)</f>
        <v>97.3</v>
      </c>
      <c r="S117" t="str">
        <f>LEFT(P117,FIND("/",P117)-1)</f>
        <v>games</v>
      </c>
      <c r="T117" t="str">
        <f>RIGHT(P117,LEN(P117)-FIND("/",P117))</f>
        <v>tabletop games</v>
      </c>
    </row>
    <row r="118" spans="1:20" ht="42.75" x14ac:dyDescent="0.4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 s="9">
        <f>(((I118/60)/60)/24)+DATE(1970,1,1)</f>
        <v>41955.888888888891</v>
      </c>
      <c r="K118">
        <v>1412358968</v>
      </c>
      <c r="L118" s="10">
        <f>(((K118/60)/60)/24)+DATE(1970,1,1)</f>
        <v>41915.747314814813</v>
      </c>
      <c r="M118" t="b">
        <v>1</v>
      </c>
      <c r="N118">
        <v>489</v>
      </c>
      <c r="O118" t="b">
        <v>1</v>
      </c>
      <c r="P118" t="s">
        <v>8301</v>
      </c>
      <c r="Q118" s="5">
        <f>(E118/D118)</f>
        <v>3.2609166666666667</v>
      </c>
      <c r="R118" s="12">
        <f>ROUND((E118/N118),2)</f>
        <v>80.02</v>
      </c>
      <c r="S118" t="str">
        <f>LEFT(P118,FIND("/",P118)-1)</f>
        <v>technology</v>
      </c>
      <c r="T118" t="str">
        <f>RIGHT(P118,LEN(P118)-FIND("/",P118))</f>
        <v>space exploration</v>
      </c>
    </row>
    <row r="119" spans="1:20" ht="42.75" x14ac:dyDescent="0.4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 s="9">
        <f>(((I119/60)/60)/24)+DATE(1970,1,1)</f>
        <v>42102.488182870366</v>
      </c>
      <c r="K119">
        <v>1425901379</v>
      </c>
      <c r="L119" s="10">
        <f>(((K119/60)/60)/24)+DATE(1970,1,1)</f>
        <v>42072.488182870366</v>
      </c>
      <c r="M119" t="b">
        <v>0</v>
      </c>
      <c r="N119">
        <v>714</v>
      </c>
      <c r="O119" t="b">
        <v>1</v>
      </c>
      <c r="P119" t="s">
        <v>8285</v>
      </c>
      <c r="Q119" s="5">
        <f>(E119/D119)</f>
        <v>3.2223999999999999</v>
      </c>
      <c r="R119" s="12">
        <f>ROUND((E119/N119),2)</f>
        <v>56.41</v>
      </c>
      <c r="S119" t="str">
        <f>LEFT(P119,FIND("/",P119)-1)</f>
        <v>photography</v>
      </c>
      <c r="T119" t="str">
        <f>RIGHT(P119,LEN(P119)-FIND("/",P119))</f>
        <v>photobooks</v>
      </c>
    </row>
    <row r="120" spans="1:20" ht="42.75" x14ac:dyDescent="0.4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 s="9">
        <f>(((I120/60)/60)/24)+DATE(1970,1,1)</f>
        <v>42487.083333333328</v>
      </c>
      <c r="K120">
        <v>1460235592</v>
      </c>
      <c r="L120" s="10">
        <f>(((K120/60)/60)/24)+DATE(1970,1,1)</f>
        <v>42469.874907407408</v>
      </c>
      <c r="M120" t="b">
        <v>0</v>
      </c>
      <c r="N120">
        <v>194</v>
      </c>
      <c r="O120" t="b">
        <v>1</v>
      </c>
      <c r="P120" t="s">
        <v>8297</v>
      </c>
      <c r="Q120" s="5">
        <f>(E120/D120)</f>
        <v>3.2026666666666666</v>
      </c>
      <c r="R120" s="12">
        <f>ROUND((E120/N120),2)</f>
        <v>24.76</v>
      </c>
      <c r="S120" t="str">
        <f>LEFT(P120,FIND("/",P120)-1)</f>
        <v>games</v>
      </c>
      <c r="T120" t="str">
        <f>RIGHT(P120,LEN(P120)-FIND("/",P120))</f>
        <v>tabletop games</v>
      </c>
    </row>
    <row r="121" spans="1:20" ht="28.5" x14ac:dyDescent="0.4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 s="9">
        <f>(((I121/60)/60)/24)+DATE(1970,1,1)</f>
        <v>42600.996423611112</v>
      </c>
      <c r="K121">
        <v>1468972491</v>
      </c>
      <c r="L121" s="10">
        <f>(((K121/60)/60)/24)+DATE(1970,1,1)</f>
        <v>42570.996423611112</v>
      </c>
      <c r="M121" t="b">
        <v>1</v>
      </c>
      <c r="N121">
        <v>1737</v>
      </c>
      <c r="O121" t="b">
        <v>1</v>
      </c>
      <c r="P121" t="s">
        <v>8295</v>
      </c>
      <c r="Q121" s="5">
        <f>(E121/D121)</f>
        <v>3.2005299999999997</v>
      </c>
      <c r="R121" s="12">
        <f>ROUND((E121/N121),2)</f>
        <v>55.28</v>
      </c>
      <c r="S121" t="str">
        <f>LEFT(P121,FIND("/",P121)-1)</f>
        <v>technology</v>
      </c>
      <c r="T121" t="str">
        <f>RIGHT(P121,LEN(P121)-FIND("/",P121))</f>
        <v>hardware</v>
      </c>
    </row>
    <row r="122" spans="1:20" ht="42.75" x14ac:dyDescent="0.4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 s="9">
        <f>(((I122/60)/60)/24)+DATE(1970,1,1)</f>
        <v>42564.895625000005</v>
      </c>
      <c r="K122">
        <v>1465853382</v>
      </c>
      <c r="L122" s="10">
        <f>(((K122/60)/60)/24)+DATE(1970,1,1)</f>
        <v>42534.895625000005</v>
      </c>
      <c r="M122" t="b">
        <v>0</v>
      </c>
      <c r="N122">
        <v>175</v>
      </c>
      <c r="O122" t="b">
        <v>1</v>
      </c>
      <c r="P122" t="s">
        <v>8303</v>
      </c>
      <c r="Q122" s="5">
        <f>(E122/D122)</f>
        <v>3.1869988910451896</v>
      </c>
      <c r="R122" s="12">
        <f>ROUND((E122/N122),2)</f>
        <v>131.38</v>
      </c>
      <c r="S122" t="str">
        <f>LEFT(P122,FIND("/",P122)-1)</f>
        <v>theater</v>
      </c>
      <c r="T122" t="str">
        <f>RIGHT(P122,LEN(P122)-FIND("/",P122))</f>
        <v>spaces</v>
      </c>
    </row>
    <row r="123" spans="1:20" ht="42.75" x14ac:dyDescent="0.4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 s="9">
        <f>(((I123/60)/60)/24)+DATE(1970,1,1)</f>
        <v>42549.6565162037</v>
      </c>
      <c r="K123">
        <v>1464536723</v>
      </c>
      <c r="L123" s="10">
        <f>(((K123/60)/60)/24)+DATE(1970,1,1)</f>
        <v>42519.6565162037</v>
      </c>
      <c r="M123" t="b">
        <v>0</v>
      </c>
      <c r="N123">
        <v>1530</v>
      </c>
      <c r="O123" t="b">
        <v>1</v>
      </c>
      <c r="P123" t="s">
        <v>8295</v>
      </c>
      <c r="Q123" s="5">
        <f>(E123/D123)</f>
        <v>3.1732719999999999</v>
      </c>
      <c r="R123" s="12">
        <f>ROUND((E123/N123),2)</f>
        <v>259.25</v>
      </c>
      <c r="S123" t="str">
        <f>LEFT(P123,FIND("/",P123)-1)</f>
        <v>technology</v>
      </c>
      <c r="T123" t="str">
        <f>RIGHT(P123,LEN(P123)-FIND("/",P123))</f>
        <v>hardware</v>
      </c>
    </row>
    <row r="124" spans="1:20" ht="42.75" x14ac:dyDescent="0.4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 s="9">
        <f>(((I124/60)/60)/24)+DATE(1970,1,1)</f>
        <v>41599.207638888889</v>
      </c>
      <c r="K124">
        <v>1383327440</v>
      </c>
      <c r="L124" s="10">
        <f>(((K124/60)/60)/24)+DATE(1970,1,1)</f>
        <v>41579.734259259261</v>
      </c>
      <c r="M124" t="b">
        <v>0</v>
      </c>
      <c r="N124">
        <v>108</v>
      </c>
      <c r="O124" t="b">
        <v>1</v>
      </c>
      <c r="P124" t="s">
        <v>8274</v>
      </c>
      <c r="Q124" s="5">
        <f>(E124/D124)</f>
        <v>3.151388888888889</v>
      </c>
      <c r="R124" s="12">
        <f>ROUND((E124/N124),2)</f>
        <v>105.05</v>
      </c>
      <c r="S124" t="str">
        <f>LEFT(P124,FIND("/",P124)-1)</f>
        <v>publishing</v>
      </c>
      <c r="T124" t="str">
        <f>RIGHT(P124,LEN(P124)-FIND("/",P124))</f>
        <v>nonfiction</v>
      </c>
    </row>
    <row r="125" spans="1:20" ht="42.75" x14ac:dyDescent="0.4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 s="9">
        <f>(((I125/60)/60)/24)+DATE(1970,1,1)</f>
        <v>42492.958333333328</v>
      </c>
      <c r="K125">
        <v>1461061350</v>
      </c>
      <c r="L125" s="10">
        <f>(((K125/60)/60)/24)+DATE(1970,1,1)</f>
        <v>42479.432291666672</v>
      </c>
      <c r="M125" t="b">
        <v>0</v>
      </c>
      <c r="N125">
        <v>44</v>
      </c>
      <c r="O125" t="b">
        <v>1</v>
      </c>
      <c r="P125" t="s">
        <v>8271</v>
      </c>
      <c r="Q125" s="5">
        <f>(E125/D125)</f>
        <v>3.15</v>
      </c>
      <c r="R125" s="12">
        <f>ROUND((E125/N125),2)</f>
        <v>35.799999999999997</v>
      </c>
      <c r="S125" t="str">
        <f>LEFT(P125,FIND("/",P125)-1)</f>
        <v>theater</v>
      </c>
      <c r="T125" t="str">
        <f>RIGHT(P125,LEN(P125)-FIND("/",P125))</f>
        <v>plays</v>
      </c>
    </row>
    <row r="126" spans="1:20" ht="57" x14ac:dyDescent="0.4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 s="9">
        <f>(((I126/60)/60)/24)+DATE(1970,1,1)</f>
        <v>40361.958333333336</v>
      </c>
      <c r="K126">
        <v>1276830052</v>
      </c>
      <c r="L126" s="10">
        <f>(((K126/60)/60)/24)+DATE(1970,1,1)</f>
        <v>40347.125601851854</v>
      </c>
      <c r="M126" t="b">
        <v>1</v>
      </c>
      <c r="N126">
        <v>17</v>
      </c>
      <c r="O126" t="b">
        <v>1</v>
      </c>
      <c r="P126" t="s">
        <v>8295</v>
      </c>
      <c r="Q126" s="5">
        <f>(E126/D126)</f>
        <v>3.12</v>
      </c>
      <c r="R126" s="12">
        <f>ROUND((E126/N126),2)</f>
        <v>91.76</v>
      </c>
      <c r="S126" t="str">
        <f>LEFT(P126,FIND("/",P126)-1)</f>
        <v>technology</v>
      </c>
      <c r="T126" t="str">
        <f>RIGHT(P126,LEN(P126)-FIND("/",P126))</f>
        <v>hardware</v>
      </c>
    </row>
    <row r="127" spans="1:20" ht="42.75" x14ac:dyDescent="0.4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 s="9">
        <f>(((I127/60)/60)/24)+DATE(1970,1,1)</f>
        <v>41833</v>
      </c>
      <c r="K127">
        <v>1402599486</v>
      </c>
      <c r="L127" s="10">
        <f>(((K127/60)/60)/24)+DATE(1970,1,1)</f>
        <v>41802.790347222224</v>
      </c>
      <c r="M127" t="b">
        <v>0</v>
      </c>
      <c r="N127">
        <v>263</v>
      </c>
      <c r="O127" t="b">
        <v>1</v>
      </c>
      <c r="P127" t="s">
        <v>8265</v>
      </c>
      <c r="Q127" s="5">
        <f>(E127/D127)</f>
        <v>3.0865999999999998</v>
      </c>
      <c r="R127">
        <f>ROUND((E127/N127),2)</f>
        <v>117.36</v>
      </c>
      <c r="S127" t="str">
        <f>LEFT(P127,FIND("/",P127)-1)</f>
        <v>film &amp; video</v>
      </c>
      <c r="T127" t="str">
        <f>RIGHT(P127,LEN(P127)-FIND("/",P127))</f>
        <v>television</v>
      </c>
    </row>
    <row r="128" spans="1:20" ht="42.75" x14ac:dyDescent="0.4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 s="9">
        <f>(((I128/60)/60)/24)+DATE(1970,1,1)</f>
        <v>40986.006192129629</v>
      </c>
      <c r="K128">
        <v>1326848935</v>
      </c>
      <c r="L128" s="10">
        <f>(((K128/60)/60)/24)+DATE(1970,1,1)</f>
        <v>40926.047858796301</v>
      </c>
      <c r="M128" t="b">
        <v>0</v>
      </c>
      <c r="N128">
        <v>30</v>
      </c>
      <c r="O128" t="b">
        <v>1</v>
      </c>
      <c r="P128" t="s">
        <v>8276</v>
      </c>
      <c r="Q128" s="5">
        <f>(E128/D128)</f>
        <v>3.0683333333333334</v>
      </c>
      <c r="R128" s="12">
        <f>ROUND((E128/N128),2)</f>
        <v>61.37</v>
      </c>
      <c r="S128" t="str">
        <f>LEFT(P128,FIND("/",P128)-1)</f>
        <v>music</v>
      </c>
      <c r="T128" t="str">
        <f>RIGHT(P128,LEN(P128)-FIND("/",P128))</f>
        <v>rock</v>
      </c>
    </row>
    <row r="129" spans="1:20" ht="42.75" x14ac:dyDescent="0.4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 s="9">
        <f>(((I129/60)/60)/24)+DATE(1970,1,1)</f>
        <v>40530.405150462961</v>
      </c>
      <c r="K129">
        <v>1288341805</v>
      </c>
      <c r="L129" s="10">
        <f>(((K129/60)/60)/24)+DATE(1970,1,1)</f>
        <v>40480.363483796296</v>
      </c>
      <c r="M129" t="b">
        <v>1</v>
      </c>
      <c r="N129">
        <v>223</v>
      </c>
      <c r="O129" t="b">
        <v>1</v>
      </c>
      <c r="P129" t="s">
        <v>8269</v>
      </c>
      <c r="Q129" s="5">
        <f>(E129/D129)</f>
        <v>3.0546000000000002</v>
      </c>
      <c r="R129" s="12">
        <f>ROUND((E129/N129),2)</f>
        <v>68.489999999999995</v>
      </c>
      <c r="S129" t="str">
        <f>LEFT(P129,FIND("/",P129)-1)</f>
        <v>film &amp; video</v>
      </c>
      <c r="T129" t="str">
        <f>RIGHT(P129,LEN(P129)-FIND("/",P129))</f>
        <v>documentary</v>
      </c>
    </row>
    <row r="130" spans="1:20" ht="42.75" x14ac:dyDescent="0.4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 s="9">
        <f>(((I130/60)/60)/24)+DATE(1970,1,1)</f>
        <v>42697.365081018521</v>
      </c>
      <c r="K130">
        <v>1476776743</v>
      </c>
      <c r="L130" s="10">
        <f>(((K130/60)/60)/24)+DATE(1970,1,1)</f>
        <v>42661.323414351849</v>
      </c>
      <c r="M130" t="b">
        <v>1</v>
      </c>
      <c r="N130">
        <v>398</v>
      </c>
      <c r="O130" t="b">
        <v>1</v>
      </c>
      <c r="P130" t="s">
        <v>8295</v>
      </c>
      <c r="Q130" s="5">
        <f>(E130/D130)</f>
        <v>3.05158</v>
      </c>
      <c r="R130" s="12">
        <f>ROUND((E130/N130),2)</f>
        <v>383.36</v>
      </c>
      <c r="S130" t="str">
        <f>LEFT(P130,FIND("/",P130)-1)</f>
        <v>technology</v>
      </c>
      <c r="T130" t="str">
        <f>RIGHT(P130,LEN(P130)-FIND("/",P130))</f>
        <v>hardware</v>
      </c>
    </row>
    <row r="131" spans="1:20" ht="42.75" x14ac:dyDescent="0.4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 s="9">
        <f>(((I131/60)/60)/24)+DATE(1970,1,1)</f>
        <v>42719.208333333328</v>
      </c>
      <c r="K131">
        <v>1479216874</v>
      </c>
      <c r="L131" s="10">
        <f>(((K131/60)/60)/24)+DATE(1970,1,1)</f>
        <v>42689.565671296295</v>
      </c>
      <c r="M131" t="b">
        <v>1</v>
      </c>
      <c r="N131">
        <v>531</v>
      </c>
      <c r="O131" t="b">
        <v>1</v>
      </c>
      <c r="P131" t="s">
        <v>8295</v>
      </c>
      <c r="Q131" s="5">
        <f>(E131/D131)</f>
        <v>3.0418799999999999</v>
      </c>
      <c r="R131" s="12">
        <f>ROUND((E131/N131),2)</f>
        <v>143.21</v>
      </c>
      <c r="S131" t="str">
        <f>LEFT(P131,FIND("/",P131)-1)</f>
        <v>technology</v>
      </c>
      <c r="T131" t="str">
        <f>RIGHT(P131,LEN(P131)-FIND("/",P131))</f>
        <v>hardware</v>
      </c>
    </row>
    <row r="132" spans="1:20" ht="42.75" x14ac:dyDescent="0.4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 s="9">
        <f>(((I132/60)/60)/24)+DATE(1970,1,1)</f>
        <v>41105.237858796296</v>
      </c>
      <c r="K132">
        <v>1339738951</v>
      </c>
      <c r="L132" s="10">
        <f>(((K132/60)/60)/24)+DATE(1970,1,1)</f>
        <v>41075.237858796296</v>
      </c>
      <c r="M132" t="b">
        <v>1</v>
      </c>
      <c r="N132">
        <v>676</v>
      </c>
      <c r="O132" t="b">
        <v>1</v>
      </c>
      <c r="P132" t="s">
        <v>8301</v>
      </c>
      <c r="Q132" s="5">
        <f>(E132/D132)</f>
        <v>3.038011142857143</v>
      </c>
      <c r="R132" s="12">
        <f>ROUND((E132/N132),2)</f>
        <v>157.29</v>
      </c>
      <c r="S132" t="str">
        <f>LEFT(P132,FIND("/",P132)-1)</f>
        <v>technology</v>
      </c>
      <c r="T132" t="str">
        <f>RIGHT(P132,LEN(P132)-FIND("/",P132))</f>
        <v>space exploration</v>
      </c>
    </row>
    <row r="133" spans="1:20" ht="42.75" x14ac:dyDescent="0.4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 s="9">
        <f>(((I133/60)/60)/24)+DATE(1970,1,1)</f>
        <v>42503.794710648144</v>
      </c>
      <c r="K133">
        <v>1460574263</v>
      </c>
      <c r="L133" s="10">
        <f>(((K133/60)/60)/24)+DATE(1970,1,1)</f>
        <v>42473.794710648144</v>
      </c>
      <c r="M133" t="b">
        <v>0</v>
      </c>
      <c r="N133">
        <v>60</v>
      </c>
      <c r="O133" t="b">
        <v>1</v>
      </c>
      <c r="P133" t="s">
        <v>8271</v>
      </c>
      <c r="Q133" s="5">
        <f>(E133/D133)</f>
        <v>3.0242</v>
      </c>
      <c r="R133" s="12">
        <f>ROUND((E133/N133),2)</f>
        <v>252.02</v>
      </c>
      <c r="S133" t="str">
        <f>LEFT(P133,FIND("/",P133)-1)</f>
        <v>theater</v>
      </c>
      <c r="T133" t="str">
        <f>RIGHT(P133,LEN(P133)-FIND("/",P133))</f>
        <v>plays</v>
      </c>
    </row>
    <row r="134" spans="1:20" ht="42.75" x14ac:dyDescent="0.4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 s="9">
        <f>(((I134/60)/60)/24)+DATE(1970,1,1)</f>
        <v>41789.666666666664</v>
      </c>
      <c r="K134">
        <v>1399032813</v>
      </c>
      <c r="L134" s="10">
        <f>(((K134/60)/60)/24)+DATE(1970,1,1)</f>
        <v>41761.509409722225</v>
      </c>
      <c r="M134" t="b">
        <v>0</v>
      </c>
      <c r="N134">
        <v>145</v>
      </c>
      <c r="O134" t="b">
        <v>1</v>
      </c>
      <c r="P134" t="s">
        <v>8303</v>
      </c>
      <c r="Q134" s="5">
        <f>(E134/D134)</f>
        <v>3.0219999999999998</v>
      </c>
      <c r="R134" s="12">
        <f>ROUND((E134/N134),2)</f>
        <v>52.1</v>
      </c>
      <c r="S134" t="str">
        <f>LEFT(P134,FIND("/",P134)-1)</f>
        <v>theater</v>
      </c>
      <c r="T134" t="str">
        <f>RIGHT(P134,LEN(P134)-FIND("/",P134))</f>
        <v>spaces</v>
      </c>
    </row>
    <row r="135" spans="1:20" ht="42.75" x14ac:dyDescent="0.4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 s="9">
        <f>(((I135/60)/60)/24)+DATE(1970,1,1)</f>
        <v>41638.251770833333</v>
      </c>
      <c r="K135">
        <v>1383195753</v>
      </c>
      <c r="L135" s="10">
        <f>(((K135/60)/60)/24)+DATE(1970,1,1)</f>
        <v>41578.210104166668</v>
      </c>
      <c r="M135" t="b">
        <v>1</v>
      </c>
      <c r="N135">
        <v>429</v>
      </c>
      <c r="O135" t="b">
        <v>1</v>
      </c>
      <c r="P135" t="s">
        <v>8295</v>
      </c>
      <c r="Q135" s="5">
        <f>(E135/D135)</f>
        <v>3.0047639999999998</v>
      </c>
      <c r="R135" s="12">
        <f>ROUND((E135/N135),2)</f>
        <v>70.040000000000006</v>
      </c>
      <c r="S135" t="str">
        <f>LEFT(P135,FIND("/",P135)-1)</f>
        <v>technology</v>
      </c>
      <c r="T135" t="str">
        <f>RIGHT(P135,LEN(P135)-FIND("/",P135))</f>
        <v>hardware</v>
      </c>
    </row>
    <row r="136" spans="1:20" ht="42.75" x14ac:dyDescent="0.4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 s="9">
        <f>(((I136/60)/60)/24)+DATE(1970,1,1)</f>
        <v>41941.041666666664</v>
      </c>
      <c r="K136">
        <v>1410883139</v>
      </c>
      <c r="L136" s="10">
        <f>(((K136/60)/60)/24)+DATE(1970,1,1)</f>
        <v>41898.665960648148</v>
      </c>
      <c r="M136" t="b">
        <v>0</v>
      </c>
      <c r="N136">
        <v>1021</v>
      </c>
      <c r="O136" t="b">
        <v>1</v>
      </c>
      <c r="P136" t="s">
        <v>8273</v>
      </c>
      <c r="Q136" s="5">
        <f>(E136/D136)</f>
        <v>3.0011791999999997</v>
      </c>
      <c r="R136" s="12">
        <f>ROUND((E136/N136),2)</f>
        <v>73.489999999999995</v>
      </c>
      <c r="S136" t="str">
        <f>LEFT(P136,FIND("/",P136)-1)</f>
        <v>technology</v>
      </c>
      <c r="T136" t="str">
        <f>RIGHT(P136,LEN(P136)-FIND("/",P136))</f>
        <v>wearables</v>
      </c>
    </row>
    <row r="137" spans="1:20" ht="42.75" x14ac:dyDescent="0.4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 s="9">
        <f>(((I137/60)/60)/24)+DATE(1970,1,1)</f>
        <v>41824.142199074071</v>
      </c>
      <c r="K137">
        <v>1403234686</v>
      </c>
      <c r="L137" s="10">
        <f>(((K137/60)/60)/24)+DATE(1970,1,1)</f>
        <v>41810.142199074071</v>
      </c>
      <c r="M137" t="b">
        <v>0</v>
      </c>
      <c r="N137">
        <v>39</v>
      </c>
      <c r="O137" t="b">
        <v>1</v>
      </c>
      <c r="P137" t="s">
        <v>8271</v>
      </c>
      <c r="Q137" s="5">
        <f>(E137/D137)</f>
        <v>3</v>
      </c>
      <c r="R137" s="12">
        <f>ROUND((E137/N137),2)</f>
        <v>53.85</v>
      </c>
      <c r="S137" t="str">
        <f>LEFT(P137,FIND("/",P137)-1)</f>
        <v>theater</v>
      </c>
      <c r="T137" t="str">
        <f>RIGHT(P137,LEN(P137)-FIND("/",P137))</f>
        <v>plays</v>
      </c>
    </row>
    <row r="138" spans="1:20" ht="42.75" x14ac:dyDescent="0.4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 s="9">
        <f>(((I138/60)/60)/24)+DATE(1970,1,1)</f>
        <v>42696.853090277778</v>
      </c>
      <c r="K138">
        <v>1479241707</v>
      </c>
      <c r="L138" s="10">
        <f>(((K138/60)/60)/24)+DATE(1970,1,1)</f>
        <v>42689.853090277778</v>
      </c>
      <c r="M138" t="b">
        <v>0</v>
      </c>
      <c r="N138">
        <v>17</v>
      </c>
      <c r="O138" t="b">
        <v>1</v>
      </c>
      <c r="P138" t="s">
        <v>8297</v>
      </c>
      <c r="Q138" s="5">
        <f>(E138/D138)</f>
        <v>2.9849999999999999</v>
      </c>
      <c r="R138" s="12">
        <f>ROUND((E138/N138),2)</f>
        <v>35.119999999999997</v>
      </c>
      <c r="S138" t="str">
        <f>LEFT(P138,FIND("/",P138)-1)</f>
        <v>games</v>
      </c>
      <c r="T138" t="str">
        <f>RIGHT(P138,LEN(P138)-FIND("/",P138))</f>
        <v>tabletop games</v>
      </c>
    </row>
    <row r="139" spans="1:20" ht="42.75" x14ac:dyDescent="0.4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 s="9">
        <f>(((I139/60)/60)/24)+DATE(1970,1,1)</f>
        <v>42231.32707175926</v>
      </c>
      <c r="K139">
        <v>1436860259</v>
      </c>
      <c r="L139" s="10">
        <f>(((K139/60)/60)/24)+DATE(1970,1,1)</f>
        <v>42199.32707175926</v>
      </c>
      <c r="M139" t="b">
        <v>0</v>
      </c>
      <c r="N139">
        <v>1019</v>
      </c>
      <c r="O139" t="b">
        <v>1</v>
      </c>
      <c r="P139" t="s">
        <v>8295</v>
      </c>
      <c r="Q139" s="5">
        <f>(E139/D139)</f>
        <v>2.9687520259319289</v>
      </c>
      <c r="R139" s="12">
        <f>ROUND((E139/N139),2)</f>
        <v>7.19</v>
      </c>
      <c r="S139" t="str">
        <f>LEFT(P139,FIND("/",P139)-1)</f>
        <v>technology</v>
      </c>
      <c r="T139" t="str">
        <f>RIGHT(P139,LEN(P139)-FIND("/",P139))</f>
        <v>hardware</v>
      </c>
    </row>
    <row r="140" spans="1:20" ht="42.75" x14ac:dyDescent="0.4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 s="9">
        <f>(((I140/60)/60)/24)+DATE(1970,1,1)</f>
        <v>40636.043865740743</v>
      </c>
      <c r="K140">
        <v>1297562590</v>
      </c>
      <c r="L140" s="10">
        <f>(((K140/60)/60)/24)+DATE(1970,1,1)</f>
        <v>40587.085532407407</v>
      </c>
      <c r="M140" t="b">
        <v>1</v>
      </c>
      <c r="N140">
        <v>176</v>
      </c>
      <c r="O140" t="b">
        <v>1</v>
      </c>
      <c r="P140" t="s">
        <v>8276</v>
      </c>
      <c r="Q140" s="5">
        <f>(E140/D140)</f>
        <v>2.9472727272727273</v>
      </c>
      <c r="R140" s="12">
        <f>ROUND((E140/N140),2)</f>
        <v>92.1</v>
      </c>
      <c r="S140" t="str">
        <f>LEFT(P140,FIND("/",P140)-1)</f>
        <v>music</v>
      </c>
      <c r="T140" t="str">
        <f>RIGHT(P140,LEN(P140)-FIND("/",P140))</f>
        <v>rock</v>
      </c>
    </row>
    <row r="141" spans="1:20" ht="42.75" x14ac:dyDescent="0.4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 s="9">
        <f>(((I141/60)/60)/24)+DATE(1970,1,1)</f>
        <v>42723.332638888889</v>
      </c>
      <c r="K141">
        <v>1479496309</v>
      </c>
      <c r="L141" s="10">
        <f>(((K141/60)/60)/24)+DATE(1970,1,1)</f>
        <v>42692.79987268518</v>
      </c>
      <c r="M141" t="b">
        <v>1</v>
      </c>
      <c r="N141">
        <v>1104</v>
      </c>
      <c r="O141" t="b">
        <v>1</v>
      </c>
      <c r="P141" t="s">
        <v>8298</v>
      </c>
      <c r="Q141" s="5">
        <f>(E141/D141)</f>
        <v>2.9420799999999998</v>
      </c>
      <c r="R141" s="12">
        <f>ROUND((E141/N141),2)</f>
        <v>66.62</v>
      </c>
      <c r="S141" t="str">
        <f>LEFT(P141,FIND("/",P141)-1)</f>
        <v>food</v>
      </c>
      <c r="T141" t="str">
        <f>RIGHT(P141,LEN(P141)-FIND("/",P141))</f>
        <v>small batch</v>
      </c>
    </row>
    <row r="142" spans="1:20" ht="42.75" x14ac:dyDescent="0.4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 s="9">
        <f>(((I142/60)/60)/24)+DATE(1970,1,1)</f>
        <v>42112.882002314815</v>
      </c>
      <c r="K142">
        <v>1425507005</v>
      </c>
      <c r="L142" s="10">
        <f>(((K142/60)/60)/24)+DATE(1970,1,1)</f>
        <v>42067.923668981486</v>
      </c>
      <c r="M142" t="b">
        <v>1</v>
      </c>
      <c r="N142">
        <v>365</v>
      </c>
      <c r="O142" t="b">
        <v>1</v>
      </c>
      <c r="P142" t="s">
        <v>8295</v>
      </c>
      <c r="Q142" s="5">
        <f>(E142/D142)</f>
        <v>2.9403333333333332</v>
      </c>
      <c r="R142" s="12">
        <f>ROUND((E142/N142),2)</f>
        <v>483.34</v>
      </c>
      <c r="S142" t="str">
        <f>LEFT(P142,FIND("/",P142)-1)</f>
        <v>technology</v>
      </c>
      <c r="T142" t="str">
        <f>RIGHT(P142,LEN(P142)-FIND("/",P142))</f>
        <v>hardware</v>
      </c>
    </row>
    <row r="143" spans="1:20" ht="28.5" x14ac:dyDescent="0.4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 s="9">
        <f>(((I143/60)/60)/24)+DATE(1970,1,1)</f>
        <v>41353.795520833337</v>
      </c>
      <c r="K143">
        <v>1362081933</v>
      </c>
      <c r="L143" s="10">
        <f>(((K143/60)/60)/24)+DATE(1970,1,1)</f>
        <v>41333.837187500001</v>
      </c>
      <c r="M143" t="b">
        <v>1</v>
      </c>
      <c r="N143">
        <v>80</v>
      </c>
      <c r="O143" t="b">
        <v>1</v>
      </c>
      <c r="P143" t="s">
        <v>8269</v>
      </c>
      <c r="Q143" s="5">
        <f>(E143/D143)</f>
        <v>2.9289999999999998</v>
      </c>
      <c r="R143" s="12">
        <f>ROUND((E143/N143),2)</f>
        <v>36.61</v>
      </c>
      <c r="S143" t="str">
        <f>LEFT(P143,FIND("/",P143)-1)</f>
        <v>film &amp; video</v>
      </c>
      <c r="T143" t="str">
        <f>RIGHT(P143,LEN(P143)-FIND("/",P143))</f>
        <v>documentary</v>
      </c>
    </row>
    <row r="144" spans="1:20" ht="42.75" x14ac:dyDescent="0.4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 s="9">
        <f>(((I144/60)/60)/24)+DATE(1970,1,1)</f>
        <v>41676.792222222226</v>
      </c>
      <c r="K144">
        <v>1389121248</v>
      </c>
      <c r="L144" s="10">
        <f>(((K144/60)/60)/24)+DATE(1970,1,1)</f>
        <v>41646.792222222226</v>
      </c>
      <c r="M144" t="b">
        <v>0</v>
      </c>
      <c r="N144">
        <v>24</v>
      </c>
      <c r="O144" t="b">
        <v>1</v>
      </c>
      <c r="P144" t="s">
        <v>8280</v>
      </c>
      <c r="Q144" s="5">
        <f>(E144/D144)</f>
        <v>2.9250166666666666</v>
      </c>
      <c r="R144" s="12">
        <f>ROUND((E144/N144),2)</f>
        <v>73.13</v>
      </c>
      <c r="S144" t="str">
        <f>LEFT(P144,FIND("/",P144)-1)</f>
        <v>music</v>
      </c>
      <c r="T144" t="str">
        <f>RIGHT(P144,LEN(P144)-FIND("/",P144))</f>
        <v>electronic music</v>
      </c>
    </row>
    <row r="145" spans="1:20" ht="28.5" x14ac:dyDescent="0.4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 s="9">
        <f>(((I145/60)/60)/24)+DATE(1970,1,1)</f>
        <v>42777.506689814814</v>
      </c>
      <c r="K145">
        <v>1484222978</v>
      </c>
      <c r="L145" s="10">
        <f>(((K145/60)/60)/24)+DATE(1970,1,1)</f>
        <v>42747.506689814814</v>
      </c>
      <c r="M145" t="b">
        <v>0</v>
      </c>
      <c r="N145">
        <v>15</v>
      </c>
      <c r="O145" t="b">
        <v>1</v>
      </c>
      <c r="P145" t="s">
        <v>8285</v>
      </c>
      <c r="Q145" s="5">
        <f>(E145/D145)</f>
        <v>2.9</v>
      </c>
      <c r="R145" s="12">
        <f>ROUND((E145/N145),2)</f>
        <v>19.329999999999998</v>
      </c>
      <c r="S145" t="str">
        <f>LEFT(P145,FIND("/",P145)-1)</f>
        <v>photography</v>
      </c>
      <c r="T145" t="str">
        <f>RIGHT(P145,LEN(P145)-FIND("/",P145))</f>
        <v>photobooks</v>
      </c>
    </row>
    <row r="146" spans="1:20" ht="42.75" x14ac:dyDescent="0.4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 s="9">
        <f>(((I146/60)/60)/24)+DATE(1970,1,1)</f>
        <v>42529.582638888889</v>
      </c>
      <c r="K146">
        <v>1464677986</v>
      </c>
      <c r="L146" s="10">
        <f>(((K146/60)/60)/24)+DATE(1970,1,1)</f>
        <v>42521.291504629626</v>
      </c>
      <c r="M146" t="b">
        <v>0</v>
      </c>
      <c r="N146">
        <v>20</v>
      </c>
      <c r="O146" t="b">
        <v>1</v>
      </c>
      <c r="P146" t="s">
        <v>8271</v>
      </c>
      <c r="Q146" s="5">
        <f>(E146/D146)</f>
        <v>2.89</v>
      </c>
      <c r="R146" s="12">
        <f>ROUND((E146/N146),2)</f>
        <v>43.35</v>
      </c>
      <c r="S146" t="str">
        <f>LEFT(P146,FIND("/",P146)-1)</f>
        <v>theater</v>
      </c>
      <c r="T146" t="str">
        <f>RIGHT(P146,LEN(P146)-FIND("/",P146))</f>
        <v>plays</v>
      </c>
    </row>
    <row r="147" spans="1:20" ht="42.75" x14ac:dyDescent="0.4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 s="9">
        <f>(((I147/60)/60)/24)+DATE(1970,1,1)</f>
        <v>42180.791666666672</v>
      </c>
      <c r="K147">
        <v>1432659793</v>
      </c>
      <c r="L147" s="10">
        <f>(((K147/60)/60)/24)+DATE(1970,1,1)</f>
        <v>42150.71056712963</v>
      </c>
      <c r="M147" t="b">
        <v>0</v>
      </c>
      <c r="N147">
        <v>607</v>
      </c>
      <c r="O147" t="b">
        <v>1</v>
      </c>
      <c r="P147" t="s">
        <v>8295</v>
      </c>
      <c r="Q147" s="5">
        <f>(E147/D147)</f>
        <v>2.8816999999999999</v>
      </c>
      <c r="R147" s="12">
        <f>ROUND((E147/N147),2)</f>
        <v>47.47</v>
      </c>
      <c r="S147" t="str">
        <f>LEFT(P147,FIND("/",P147)-1)</f>
        <v>technology</v>
      </c>
      <c r="T147" t="str">
        <f>RIGHT(P147,LEN(P147)-FIND("/",P147))</f>
        <v>hardware</v>
      </c>
    </row>
    <row r="148" spans="1:20" ht="42.75" x14ac:dyDescent="0.4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 s="9">
        <f>(((I148/60)/60)/24)+DATE(1970,1,1)</f>
        <v>42465.095856481479</v>
      </c>
      <c r="K148">
        <v>1458613082</v>
      </c>
      <c r="L148" s="10">
        <f>(((K148/60)/60)/24)+DATE(1970,1,1)</f>
        <v>42451.095856481479</v>
      </c>
      <c r="M148" t="b">
        <v>0</v>
      </c>
      <c r="N148">
        <v>49</v>
      </c>
      <c r="O148" t="b">
        <v>1</v>
      </c>
      <c r="P148" t="s">
        <v>8271</v>
      </c>
      <c r="Q148" s="5">
        <f>(E148/D148)</f>
        <v>2.87</v>
      </c>
      <c r="R148" s="12">
        <f>ROUND((E148/N148),2)</f>
        <v>58.57</v>
      </c>
      <c r="S148" t="str">
        <f>LEFT(P148,FIND("/",P148)-1)</f>
        <v>theater</v>
      </c>
      <c r="T148" t="str">
        <f>RIGHT(P148,LEN(P148)-FIND("/",P148))</f>
        <v>plays</v>
      </c>
    </row>
    <row r="149" spans="1:20" ht="28.5" x14ac:dyDescent="0.4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 s="9">
        <f>(((I149/60)/60)/24)+DATE(1970,1,1)</f>
        <v>42497.951979166668</v>
      </c>
      <c r="K149">
        <v>1460069451</v>
      </c>
      <c r="L149" s="10">
        <f>(((K149/60)/60)/24)+DATE(1970,1,1)</f>
        <v>42467.951979166668</v>
      </c>
      <c r="M149" t="b">
        <v>0</v>
      </c>
      <c r="N149">
        <v>271</v>
      </c>
      <c r="O149" t="b">
        <v>1</v>
      </c>
      <c r="P149" t="s">
        <v>8297</v>
      </c>
      <c r="Q149" s="5">
        <f>(E149/D149)</f>
        <v>2.8665822784810127</v>
      </c>
      <c r="R149" s="12">
        <f>ROUND((E149/N149),2)</f>
        <v>41.78</v>
      </c>
      <c r="S149" t="str">
        <f>LEFT(P149,FIND("/",P149)-1)</f>
        <v>games</v>
      </c>
      <c r="T149" t="str">
        <f>RIGHT(P149,LEN(P149)-FIND("/",P149))</f>
        <v>tabletop games</v>
      </c>
    </row>
    <row r="150" spans="1:20" ht="42.75" x14ac:dyDescent="0.4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 s="9">
        <f>(((I150/60)/60)/24)+DATE(1970,1,1)</f>
        <v>42342.811898148153</v>
      </c>
      <c r="K150">
        <v>1444069748</v>
      </c>
      <c r="L150" s="10">
        <f>(((K150/60)/60)/24)+DATE(1970,1,1)</f>
        <v>42282.770231481481</v>
      </c>
      <c r="M150" t="b">
        <v>0</v>
      </c>
      <c r="N150">
        <v>15</v>
      </c>
      <c r="O150" t="b">
        <v>1</v>
      </c>
      <c r="P150" t="s">
        <v>8271</v>
      </c>
      <c r="Q150" s="5">
        <f>(E150/D150)</f>
        <v>2.8613861386138613</v>
      </c>
      <c r="R150" s="12">
        <f>ROUND((E150/N150),2)</f>
        <v>19.27</v>
      </c>
      <c r="S150" t="str">
        <f>LEFT(P150,FIND("/",P150)-1)</f>
        <v>theater</v>
      </c>
      <c r="T150" t="str">
        <f>RIGHT(P150,LEN(P150)-FIND("/",P150))</f>
        <v>plays</v>
      </c>
    </row>
    <row r="151" spans="1:20" ht="28.5" x14ac:dyDescent="0.4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 s="9">
        <f>(((I151/60)/60)/24)+DATE(1970,1,1)</f>
        <v>42707.628645833334</v>
      </c>
      <c r="K151">
        <v>1478095515</v>
      </c>
      <c r="L151" s="10">
        <f>(((K151/60)/60)/24)+DATE(1970,1,1)</f>
        <v>42676.586979166663</v>
      </c>
      <c r="M151" t="b">
        <v>1</v>
      </c>
      <c r="N151">
        <v>510</v>
      </c>
      <c r="O151" t="b">
        <v>1</v>
      </c>
      <c r="P151" t="s">
        <v>8295</v>
      </c>
      <c r="Q151" s="5">
        <f>(E151/D151)</f>
        <v>2.8496600000000001</v>
      </c>
      <c r="R151" s="12">
        <f>ROUND((E151/N151),2)</f>
        <v>279.38</v>
      </c>
      <c r="S151" t="str">
        <f>LEFT(P151,FIND("/",P151)-1)</f>
        <v>technology</v>
      </c>
      <c r="T151" t="str">
        <f>RIGHT(P151,LEN(P151)-FIND("/",P151))</f>
        <v>hardware</v>
      </c>
    </row>
    <row r="152" spans="1:20" ht="42.75" x14ac:dyDescent="0.4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 s="9">
        <f>(((I152/60)/60)/24)+DATE(1970,1,1)</f>
        <v>42394.666666666672</v>
      </c>
      <c r="K152">
        <v>1452530041</v>
      </c>
      <c r="L152" s="10">
        <f>(((K152/60)/60)/24)+DATE(1970,1,1)</f>
        <v>42380.690289351856</v>
      </c>
      <c r="M152" t="b">
        <v>1</v>
      </c>
      <c r="N152">
        <v>266</v>
      </c>
      <c r="O152" t="b">
        <v>1</v>
      </c>
      <c r="P152" t="s">
        <v>8297</v>
      </c>
      <c r="Q152" s="5">
        <f>(E152/D152)</f>
        <v>2.8473999999999999</v>
      </c>
      <c r="R152" s="12">
        <f>ROUND((E152/N152),2)</f>
        <v>107.05</v>
      </c>
      <c r="S152" t="str">
        <f>LEFT(P152,FIND("/",P152)-1)</f>
        <v>games</v>
      </c>
      <c r="T152" t="str">
        <f>RIGHT(P152,LEN(P152)-FIND("/",P152))</f>
        <v>tabletop games</v>
      </c>
    </row>
    <row r="153" spans="1:20" ht="42.75" x14ac:dyDescent="0.4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 s="9">
        <f>(((I153/60)/60)/24)+DATE(1970,1,1)</f>
        <v>41359.997118055559</v>
      </c>
      <c r="K153">
        <v>1361753751</v>
      </c>
      <c r="L153" s="10">
        <f>(((K153/60)/60)/24)+DATE(1970,1,1)</f>
        <v>41330.038784722223</v>
      </c>
      <c r="M153" t="b">
        <v>1</v>
      </c>
      <c r="N153">
        <v>284</v>
      </c>
      <c r="O153" t="b">
        <v>1</v>
      </c>
      <c r="P153" t="s">
        <v>8269</v>
      </c>
      <c r="Q153" s="5">
        <f>(E153/D153)</f>
        <v>2.8332000000000002</v>
      </c>
      <c r="R153" s="12">
        <f>ROUND((E153/N153),2)</f>
        <v>49.88</v>
      </c>
      <c r="S153" t="str">
        <f>LEFT(P153,FIND("/",P153)-1)</f>
        <v>film &amp; video</v>
      </c>
      <c r="T153" t="str">
        <f>RIGHT(P153,LEN(P153)-FIND("/",P153))</f>
        <v>documentary</v>
      </c>
    </row>
    <row r="154" spans="1:20" ht="42.75" x14ac:dyDescent="0.4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 s="9">
        <f>(((I154/60)/60)/24)+DATE(1970,1,1)</f>
        <v>42714.000046296293</v>
      </c>
      <c r="K154">
        <v>1478736004</v>
      </c>
      <c r="L154" s="10">
        <f>(((K154/60)/60)/24)+DATE(1970,1,1)</f>
        <v>42684.000046296293</v>
      </c>
      <c r="M154" t="b">
        <v>0</v>
      </c>
      <c r="N154">
        <v>1328</v>
      </c>
      <c r="O154" t="b">
        <v>1</v>
      </c>
      <c r="P154" t="s">
        <v>8297</v>
      </c>
      <c r="Q154" s="5">
        <f>(E154/D154)</f>
        <v>2.8309000000000002</v>
      </c>
      <c r="R154" s="12">
        <f>ROUND((E154/N154),2)</f>
        <v>42.63</v>
      </c>
      <c r="S154" t="str">
        <f>LEFT(P154,FIND("/",P154)-1)</f>
        <v>games</v>
      </c>
      <c r="T154" t="str">
        <f>RIGHT(P154,LEN(P154)-FIND("/",P154))</f>
        <v>tabletop games</v>
      </c>
    </row>
    <row r="155" spans="1:20" ht="28.5" x14ac:dyDescent="0.4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 s="9">
        <f>(((I155/60)/60)/24)+DATE(1970,1,1)</f>
        <v>42767</v>
      </c>
      <c r="K155">
        <v>1483292122</v>
      </c>
      <c r="L155" s="10">
        <f>(((K155/60)/60)/24)+DATE(1970,1,1)</f>
        <v>42736.732893518521</v>
      </c>
      <c r="M155" t="b">
        <v>1</v>
      </c>
      <c r="N155">
        <v>160</v>
      </c>
      <c r="O155" t="b">
        <v>1</v>
      </c>
      <c r="P155" t="s">
        <v>8285</v>
      </c>
      <c r="Q155" s="5">
        <f>(E155/D155)</f>
        <v>2.8156666666666665</v>
      </c>
      <c r="R155" s="12">
        <f>ROUND((E155/N155),2)</f>
        <v>52.79</v>
      </c>
      <c r="S155" t="str">
        <f>LEFT(P155,FIND("/",P155)-1)</f>
        <v>photography</v>
      </c>
      <c r="T155" t="str">
        <f>RIGHT(P155,LEN(P155)-FIND("/",P155))</f>
        <v>photobooks</v>
      </c>
    </row>
    <row r="156" spans="1:20" ht="42.75" x14ac:dyDescent="0.4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 s="9">
        <f>(((I156/60)/60)/24)+DATE(1970,1,1)</f>
        <v>41906.070567129631</v>
      </c>
      <c r="K156">
        <v>1407634897</v>
      </c>
      <c r="L156" s="10">
        <f>(((K156/60)/60)/24)+DATE(1970,1,1)</f>
        <v>41861.070567129631</v>
      </c>
      <c r="M156" t="b">
        <v>1</v>
      </c>
      <c r="N156">
        <v>95</v>
      </c>
      <c r="O156" t="b">
        <v>1</v>
      </c>
      <c r="P156" t="s">
        <v>8295</v>
      </c>
      <c r="Q156" s="5">
        <f>(E156/D156)</f>
        <v>2.8109999999999999</v>
      </c>
      <c r="R156" s="12">
        <f>ROUND((E156/N156),2)</f>
        <v>147.94999999999999</v>
      </c>
      <c r="S156" t="str">
        <f>LEFT(P156,FIND("/",P156)-1)</f>
        <v>technology</v>
      </c>
      <c r="T156" t="str">
        <f>RIGHT(P156,LEN(P156)-FIND("/",P156))</f>
        <v>hardware</v>
      </c>
    </row>
    <row r="157" spans="1:20" ht="42.75" x14ac:dyDescent="0.4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 s="9">
        <f>(((I157/60)/60)/24)+DATE(1970,1,1)</f>
        <v>42645.278749999998</v>
      </c>
      <c r="K157">
        <v>1471502484</v>
      </c>
      <c r="L157" s="10">
        <f>(((K157/60)/60)/24)+DATE(1970,1,1)</f>
        <v>42600.278749999998</v>
      </c>
      <c r="M157" t="b">
        <v>0</v>
      </c>
      <c r="N157">
        <v>278</v>
      </c>
      <c r="O157" t="b">
        <v>1</v>
      </c>
      <c r="P157" t="s">
        <v>8295</v>
      </c>
      <c r="Q157" s="5">
        <f>(E157/D157)</f>
        <v>2.8073000000000001</v>
      </c>
      <c r="R157" s="12">
        <f>ROUND((E157/N157),2)</f>
        <v>201.96</v>
      </c>
      <c r="S157" t="str">
        <f>LEFT(P157,FIND("/",P157)-1)</f>
        <v>technology</v>
      </c>
      <c r="T157" t="str">
        <f>RIGHT(P157,LEN(P157)-FIND("/",P157))</f>
        <v>hardware</v>
      </c>
    </row>
    <row r="158" spans="1:20" ht="28.5" x14ac:dyDescent="0.4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 s="9">
        <f>(((I158/60)/60)/24)+DATE(1970,1,1)</f>
        <v>42461.166666666672</v>
      </c>
      <c r="K158">
        <v>1456852647</v>
      </c>
      <c r="L158" s="10">
        <f>(((K158/60)/60)/24)+DATE(1970,1,1)</f>
        <v>42430.720451388886</v>
      </c>
      <c r="M158" t="b">
        <v>0</v>
      </c>
      <c r="N158">
        <v>138</v>
      </c>
      <c r="O158" t="b">
        <v>1</v>
      </c>
      <c r="P158" t="s">
        <v>8285</v>
      </c>
      <c r="Q158" s="5">
        <f>(E158/D158)</f>
        <v>2.80375</v>
      </c>
      <c r="R158" s="12">
        <f>ROUND((E158/N158),2)</f>
        <v>81.27</v>
      </c>
      <c r="S158" t="str">
        <f>LEFT(P158,FIND("/",P158)-1)</f>
        <v>photography</v>
      </c>
      <c r="T158" t="str">
        <f>RIGHT(P158,LEN(P158)-FIND("/",P158))</f>
        <v>photobooks</v>
      </c>
    </row>
    <row r="159" spans="1:20" ht="28.5" x14ac:dyDescent="0.4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 s="9">
        <f>(((I159/60)/60)/24)+DATE(1970,1,1)</f>
        <v>42594.026319444441</v>
      </c>
      <c r="K159">
        <v>1468370274</v>
      </c>
      <c r="L159" s="10">
        <f>(((K159/60)/60)/24)+DATE(1970,1,1)</f>
        <v>42564.026319444441</v>
      </c>
      <c r="M159" t="b">
        <v>0</v>
      </c>
      <c r="N159">
        <v>237</v>
      </c>
      <c r="O159" t="b">
        <v>1</v>
      </c>
      <c r="P159" t="s">
        <v>8273</v>
      </c>
      <c r="Q159" s="5">
        <f>(E159/D159)</f>
        <v>2.7869999999999999</v>
      </c>
      <c r="R159" s="12">
        <f>ROUND((E159/N159),2)</f>
        <v>23.52</v>
      </c>
      <c r="S159" t="str">
        <f>LEFT(P159,FIND("/",P159)-1)</f>
        <v>technology</v>
      </c>
      <c r="T159" t="str">
        <f>RIGHT(P159,LEN(P159)-FIND("/",P159))</f>
        <v>wearables</v>
      </c>
    </row>
    <row r="160" spans="1:20" ht="28.5" x14ac:dyDescent="0.4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 s="9">
        <f>(((I160/60)/60)/24)+DATE(1970,1,1)</f>
        <v>41800.356249999997</v>
      </c>
      <c r="K160">
        <v>1399996024</v>
      </c>
      <c r="L160" s="10">
        <f>(((K160/60)/60)/24)+DATE(1970,1,1)</f>
        <v>41772.657685185186</v>
      </c>
      <c r="M160" t="b">
        <v>1</v>
      </c>
      <c r="N160">
        <v>269</v>
      </c>
      <c r="O160" t="b">
        <v>1</v>
      </c>
      <c r="P160" t="s">
        <v>8285</v>
      </c>
      <c r="Q160" s="5">
        <f>(E160/D160)</f>
        <v>2.7793846153846156</v>
      </c>
      <c r="R160" s="12">
        <f>ROUND((E160/N160),2)</f>
        <v>67.16</v>
      </c>
      <c r="S160" t="str">
        <f>LEFT(P160,FIND("/",P160)-1)</f>
        <v>photography</v>
      </c>
      <c r="T160" t="str">
        <f>RIGHT(P160,LEN(P160)-FIND("/",P160))</f>
        <v>photobooks</v>
      </c>
    </row>
    <row r="161" spans="1:20" ht="42.75" x14ac:dyDescent="0.4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 s="9">
        <f>(((I161/60)/60)/24)+DATE(1970,1,1)</f>
        <v>42588.327986111108</v>
      </c>
      <c r="K161">
        <v>1469173938</v>
      </c>
      <c r="L161" s="10">
        <f>(((K161/60)/60)/24)+DATE(1970,1,1)</f>
        <v>42573.327986111108</v>
      </c>
      <c r="M161" t="b">
        <v>0</v>
      </c>
      <c r="N161">
        <v>249</v>
      </c>
      <c r="O161" t="b">
        <v>1</v>
      </c>
      <c r="P161" t="s">
        <v>8297</v>
      </c>
      <c r="Q161" s="5">
        <f>(E161/D161)</f>
        <v>2.722777777777778</v>
      </c>
      <c r="R161" s="12">
        <f>ROUND((E161/N161),2)</f>
        <v>98.41</v>
      </c>
      <c r="S161" t="str">
        <f>LEFT(P161,FIND("/",P161)-1)</f>
        <v>games</v>
      </c>
      <c r="T161" t="str">
        <f>RIGHT(P161,LEN(P161)-FIND("/",P161))</f>
        <v>tabletop games</v>
      </c>
    </row>
    <row r="162" spans="1:20" ht="28.5" x14ac:dyDescent="0.4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 s="9">
        <f>(((I162/60)/60)/24)+DATE(1970,1,1)</f>
        <v>41258.924884259257</v>
      </c>
      <c r="K162">
        <v>1353017510</v>
      </c>
      <c r="L162" s="10">
        <f>(((K162/60)/60)/24)+DATE(1970,1,1)</f>
        <v>41228.924884259257</v>
      </c>
      <c r="M162" t="b">
        <v>0</v>
      </c>
      <c r="N162">
        <v>112</v>
      </c>
      <c r="O162" t="b">
        <v>1</v>
      </c>
      <c r="P162" t="s">
        <v>8276</v>
      </c>
      <c r="Q162" s="5">
        <f>(E162/D162)</f>
        <v>2.7185000000000001</v>
      </c>
      <c r="R162" s="12">
        <f>ROUND((E162/N162),2)</f>
        <v>48.54</v>
      </c>
      <c r="S162" t="str">
        <f>LEFT(P162,FIND("/",P162)-1)</f>
        <v>music</v>
      </c>
      <c r="T162" t="str">
        <f>RIGHT(P162,LEN(P162)-FIND("/",P162))</f>
        <v>rock</v>
      </c>
    </row>
    <row r="163" spans="1:20" ht="28.5" x14ac:dyDescent="0.4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 s="9">
        <f>(((I163/60)/60)/24)+DATE(1970,1,1)</f>
        <v>42372.957638888889</v>
      </c>
      <c r="K163">
        <v>1448902867</v>
      </c>
      <c r="L163" s="10">
        <f>(((K163/60)/60)/24)+DATE(1970,1,1)</f>
        <v>42338.709108796291</v>
      </c>
      <c r="M163" t="b">
        <v>0</v>
      </c>
      <c r="N163">
        <v>102</v>
      </c>
      <c r="O163" t="b">
        <v>1</v>
      </c>
      <c r="P163" t="s">
        <v>8297</v>
      </c>
      <c r="Q163" s="5">
        <f>(E163/D163)</f>
        <v>2.7069999999999999</v>
      </c>
      <c r="R163" s="12">
        <f>ROUND((E163/N163),2)</f>
        <v>53.08</v>
      </c>
      <c r="S163" t="str">
        <f>LEFT(P163,FIND("/",P163)-1)</f>
        <v>games</v>
      </c>
      <c r="T163" t="str">
        <f>RIGHT(P163,LEN(P163)-FIND("/",P163))</f>
        <v>tabletop games</v>
      </c>
    </row>
    <row r="164" spans="1:20" ht="42.75" x14ac:dyDescent="0.4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 s="9">
        <f>(((I164/60)/60)/24)+DATE(1970,1,1)</f>
        <v>42482.825740740736</v>
      </c>
      <c r="K164">
        <v>1458762544</v>
      </c>
      <c r="L164" s="10">
        <f>(((K164/60)/60)/24)+DATE(1970,1,1)</f>
        <v>42452.825740740736</v>
      </c>
      <c r="M164" t="b">
        <v>0</v>
      </c>
      <c r="N164">
        <v>96</v>
      </c>
      <c r="O164" t="b">
        <v>1</v>
      </c>
      <c r="P164" t="s">
        <v>8297</v>
      </c>
      <c r="Q164" s="5">
        <f>(E164/D164)</f>
        <v>2.7067999999999999</v>
      </c>
      <c r="R164" s="12">
        <f>ROUND((E164/N164),2)</f>
        <v>140.97999999999999</v>
      </c>
      <c r="S164" t="str">
        <f>LEFT(P164,FIND("/",P164)-1)</f>
        <v>games</v>
      </c>
      <c r="T164" t="str">
        <f>RIGHT(P164,LEN(P164)-FIND("/",P164))</f>
        <v>tabletop games</v>
      </c>
    </row>
    <row r="165" spans="1:20" ht="28.5" x14ac:dyDescent="0.4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 s="9">
        <f>(((I165/60)/60)/24)+DATE(1970,1,1)</f>
        <v>42356.818738425922</v>
      </c>
      <c r="K165">
        <v>1447875539</v>
      </c>
      <c r="L165" s="10">
        <f>(((K165/60)/60)/24)+DATE(1970,1,1)</f>
        <v>42326.818738425922</v>
      </c>
      <c r="M165" t="b">
        <v>0</v>
      </c>
      <c r="N165">
        <v>512</v>
      </c>
      <c r="O165" t="b">
        <v>1</v>
      </c>
      <c r="P165" t="s">
        <v>8285</v>
      </c>
      <c r="Q165" s="5">
        <f>(E165/D165)</f>
        <v>2.6991034482758622</v>
      </c>
      <c r="R165" s="12">
        <f>ROUND((E165/N165),2)</f>
        <v>76.44</v>
      </c>
      <c r="S165" t="str">
        <f>LEFT(P165,FIND("/",P165)-1)</f>
        <v>photography</v>
      </c>
      <c r="T165" t="str">
        <f>RIGHT(P165,LEN(P165)-FIND("/",P165))</f>
        <v>photobooks</v>
      </c>
    </row>
    <row r="166" spans="1:20" ht="42.75" x14ac:dyDescent="0.4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 s="9">
        <f>(((I166/60)/60)/24)+DATE(1970,1,1)</f>
        <v>42193.957326388889</v>
      </c>
      <c r="K166">
        <v>1433804313</v>
      </c>
      <c r="L166" s="10">
        <f>(((K166/60)/60)/24)+DATE(1970,1,1)</f>
        <v>42163.957326388889</v>
      </c>
      <c r="M166" t="b">
        <v>0</v>
      </c>
      <c r="N166">
        <v>1013</v>
      </c>
      <c r="O166" t="b">
        <v>1</v>
      </c>
      <c r="P166" t="s">
        <v>8273</v>
      </c>
      <c r="Q166" s="5">
        <f>(E166/D166)</f>
        <v>2.6729166666666666</v>
      </c>
      <c r="R166" s="12">
        <f>ROUND((E166/N166),2)</f>
        <v>31.66</v>
      </c>
      <c r="S166" t="str">
        <f>LEFT(P166,FIND("/",P166)-1)</f>
        <v>technology</v>
      </c>
      <c r="T166" t="str">
        <f>RIGHT(P166,LEN(P166)-FIND("/",P166))</f>
        <v>wearables</v>
      </c>
    </row>
    <row r="167" spans="1:20" ht="42.75" x14ac:dyDescent="0.4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 s="9">
        <f>(((I167/60)/60)/24)+DATE(1970,1,1)</f>
        <v>42712.333333333328</v>
      </c>
      <c r="K167">
        <v>1479708680</v>
      </c>
      <c r="L167" s="10">
        <f>(((K167/60)/60)/24)+DATE(1970,1,1)</f>
        <v>42695.257870370369</v>
      </c>
      <c r="M167" t="b">
        <v>0</v>
      </c>
      <c r="N167">
        <v>127</v>
      </c>
      <c r="O167" t="b">
        <v>1</v>
      </c>
      <c r="P167" t="s">
        <v>8277</v>
      </c>
      <c r="Q167" s="5">
        <f>(E167/D167)</f>
        <v>2.6713333333333331</v>
      </c>
      <c r="R167" s="12">
        <f>ROUND((E167/N167),2)</f>
        <v>63.1</v>
      </c>
      <c r="S167" t="str">
        <f>LEFT(P167,FIND("/",P167)-1)</f>
        <v>music</v>
      </c>
      <c r="T167" t="str">
        <f>RIGHT(P167,LEN(P167)-FIND("/",P167))</f>
        <v>metal</v>
      </c>
    </row>
    <row r="168" spans="1:20" ht="42.75" x14ac:dyDescent="0.4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 s="9">
        <f>(((I168/60)/60)/24)+DATE(1970,1,1)</f>
        <v>41021.708055555559</v>
      </c>
      <c r="K168">
        <v>1332521976</v>
      </c>
      <c r="L168" s="10">
        <f>(((K168/60)/60)/24)+DATE(1970,1,1)</f>
        <v>40991.708055555559</v>
      </c>
      <c r="M168" t="b">
        <v>0</v>
      </c>
      <c r="N168">
        <v>30</v>
      </c>
      <c r="O168" t="b">
        <v>1</v>
      </c>
      <c r="P168" t="s">
        <v>8279</v>
      </c>
      <c r="Q168" s="5">
        <f>(E168/D168)</f>
        <v>2.6566666666666667</v>
      </c>
      <c r="R168" s="12">
        <f>ROUND((E168/N168),2)</f>
        <v>26.57</v>
      </c>
      <c r="S168" t="str">
        <f>LEFT(P168,FIND("/",P168)-1)</f>
        <v>music</v>
      </c>
      <c r="T168" t="str">
        <f>RIGHT(P168,LEN(P168)-FIND("/",P168))</f>
        <v>indie rock</v>
      </c>
    </row>
    <row r="169" spans="1:20" ht="42.75" x14ac:dyDescent="0.4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 s="9">
        <f>(((I169/60)/60)/24)+DATE(1970,1,1)</f>
        <v>40970.290972222225</v>
      </c>
      <c r="K169">
        <v>1328040375</v>
      </c>
      <c r="L169" s="10">
        <f>(((K169/60)/60)/24)+DATE(1970,1,1)</f>
        <v>40939.837673611109</v>
      </c>
      <c r="M169" t="b">
        <v>0</v>
      </c>
      <c r="N169">
        <v>126</v>
      </c>
      <c r="O169" t="b">
        <v>1</v>
      </c>
      <c r="P169" t="s">
        <v>8276</v>
      </c>
      <c r="Q169" s="5">
        <f>(E169/D169)</f>
        <v>2.6524999999999999</v>
      </c>
      <c r="R169" s="12">
        <f>ROUND((E169/N169),2)</f>
        <v>84.21</v>
      </c>
      <c r="S169" t="str">
        <f>LEFT(P169,FIND("/",P169)-1)</f>
        <v>music</v>
      </c>
      <c r="T169" t="str">
        <f>RIGHT(P169,LEN(P169)-FIND("/",P169))</f>
        <v>rock</v>
      </c>
    </row>
    <row r="170" spans="1:20" ht="42.75" x14ac:dyDescent="0.4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 s="9">
        <f>(((I170/60)/60)/24)+DATE(1970,1,1)</f>
        <v>42421.398472222223</v>
      </c>
      <c r="K170">
        <v>1453109628</v>
      </c>
      <c r="L170" s="10">
        <f>(((K170/60)/60)/24)+DATE(1970,1,1)</f>
        <v>42387.398472222223</v>
      </c>
      <c r="M170" t="b">
        <v>1</v>
      </c>
      <c r="N170">
        <v>551</v>
      </c>
      <c r="O170" t="b">
        <v>1</v>
      </c>
      <c r="P170" t="s">
        <v>8303</v>
      </c>
      <c r="Q170" s="5">
        <f>(E170/D170)</f>
        <v>2.6462241666666664</v>
      </c>
      <c r="R170" s="12">
        <f>ROUND((E170/N170),2)</f>
        <v>57.63</v>
      </c>
      <c r="S170" t="str">
        <f>LEFT(P170,FIND("/",P170)-1)</f>
        <v>theater</v>
      </c>
      <c r="T170" t="str">
        <f>RIGHT(P170,LEN(P170)-FIND("/",P170))</f>
        <v>spaces</v>
      </c>
    </row>
    <row r="171" spans="1:20" ht="42.75" x14ac:dyDescent="0.4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 s="9">
        <f>(((I171/60)/60)/24)+DATE(1970,1,1)</f>
        <v>41593.166666666664</v>
      </c>
      <c r="K171">
        <v>1381752061</v>
      </c>
      <c r="L171" s="10">
        <f>(((K171/60)/60)/24)+DATE(1970,1,1)</f>
        <v>41561.500706018516</v>
      </c>
      <c r="M171" t="b">
        <v>1</v>
      </c>
      <c r="N171">
        <v>3863</v>
      </c>
      <c r="O171" t="b">
        <v>1</v>
      </c>
      <c r="P171" t="s">
        <v>8295</v>
      </c>
      <c r="Q171" s="5">
        <f>(E171/D171)</f>
        <v>2.6302771750000002</v>
      </c>
      <c r="R171" s="12">
        <f>ROUND((E171/N171),2)</f>
        <v>272.36</v>
      </c>
      <c r="S171" t="str">
        <f>LEFT(P171,FIND("/",P171)-1)</f>
        <v>technology</v>
      </c>
      <c r="T171" t="str">
        <f>RIGHT(P171,LEN(P171)-FIND("/",P171))</f>
        <v>hardware</v>
      </c>
    </row>
    <row r="172" spans="1:20" ht="42.75" x14ac:dyDescent="0.4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 s="9">
        <f>(((I172/60)/60)/24)+DATE(1970,1,1)</f>
        <v>41335.332638888889</v>
      </c>
      <c r="K172">
        <v>1359421403</v>
      </c>
      <c r="L172" s="10">
        <f>(((K172/60)/60)/24)+DATE(1970,1,1)</f>
        <v>41303.044016203705</v>
      </c>
      <c r="M172" t="b">
        <v>0</v>
      </c>
      <c r="N172">
        <v>25</v>
      </c>
      <c r="O172" t="b">
        <v>1</v>
      </c>
      <c r="P172" t="s">
        <v>8276</v>
      </c>
      <c r="Q172" s="5">
        <f>(E172/D172)</f>
        <v>2.625</v>
      </c>
      <c r="R172" s="12">
        <f>ROUND((E172/N172),2)</f>
        <v>42</v>
      </c>
      <c r="S172" t="str">
        <f>LEFT(P172,FIND("/",P172)-1)</f>
        <v>music</v>
      </c>
      <c r="T172" t="str">
        <f>RIGHT(P172,LEN(P172)-FIND("/",P172))</f>
        <v>rock</v>
      </c>
    </row>
    <row r="173" spans="1:20" ht="42.75" x14ac:dyDescent="0.4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 s="9">
        <f>(((I173/60)/60)/24)+DATE(1970,1,1)</f>
        <v>40920.041666666664</v>
      </c>
      <c r="K173">
        <v>1324433310</v>
      </c>
      <c r="L173" s="10">
        <f>(((K173/60)/60)/24)+DATE(1970,1,1)</f>
        <v>40898.089236111111</v>
      </c>
      <c r="M173" t="b">
        <v>1</v>
      </c>
      <c r="N173">
        <v>103</v>
      </c>
      <c r="O173" t="b">
        <v>1</v>
      </c>
      <c r="P173" t="s">
        <v>8295</v>
      </c>
      <c r="Q173" s="5">
        <f>(E173/D173)</f>
        <v>2.6227999999999998</v>
      </c>
      <c r="R173" s="12">
        <f>ROUND((E173/N173),2)</f>
        <v>127.32</v>
      </c>
      <c r="S173" t="str">
        <f>LEFT(P173,FIND("/",P173)-1)</f>
        <v>technology</v>
      </c>
      <c r="T173" t="str">
        <f>RIGHT(P173,LEN(P173)-FIND("/",P173))</f>
        <v>hardware</v>
      </c>
    </row>
    <row r="174" spans="1:20" ht="42.75" x14ac:dyDescent="0.4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 s="9">
        <f>(((I174/60)/60)/24)+DATE(1970,1,1)</f>
        <v>42369.125</v>
      </c>
      <c r="K174">
        <v>1448463086</v>
      </c>
      <c r="L174" s="10">
        <f>(((K174/60)/60)/24)+DATE(1970,1,1)</f>
        <v>42333.619050925925</v>
      </c>
      <c r="M174" t="b">
        <v>0</v>
      </c>
      <c r="N174">
        <v>167</v>
      </c>
      <c r="O174" t="b">
        <v>1</v>
      </c>
      <c r="P174" t="s">
        <v>8285</v>
      </c>
      <c r="Q174" s="5">
        <f>(E174/D174)</f>
        <v>2.6059999999999999</v>
      </c>
      <c r="R174" s="12">
        <f>ROUND((E174/N174),2)</f>
        <v>54.62</v>
      </c>
      <c r="S174" t="str">
        <f>LEFT(P174,FIND("/",P174)-1)</f>
        <v>photography</v>
      </c>
      <c r="T174" t="str">
        <f>RIGHT(P174,LEN(P174)-FIND("/",P174))</f>
        <v>photobooks</v>
      </c>
    </row>
    <row r="175" spans="1:20" ht="28.5" x14ac:dyDescent="0.4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 s="9">
        <f>(((I175/60)/60)/24)+DATE(1970,1,1)</f>
        <v>42657.253263888888</v>
      </c>
      <c r="K175">
        <v>1473833082</v>
      </c>
      <c r="L175" s="10">
        <f>(((K175/60)/60)/24)+DATE(1970,1,1)</f>
        <v>42627.253263888888</v>
      </c>
      <c r="M175" t="b">
        <v>0</v>
      </c>
      <c r="N175">
        <v>90</v>
      </c>
      <c r="O175" t="b">
        <v>1</v>
      </c>
      <c r="P175" t="s">
        <v>8285</v>
      </c>
      <c r="Q175" s="5">
        <f>(E175/D175)</f>
        <v>2.6016666666666666</v>
      </c>
      <c r="R175" s="12">
        <f>ROUND((E175/N175),2)</f>
        <v>34.69</v>
      </c>
      <c r="S175" t="str">
        <f>LEFT(P175,FIND("/",P175)-1)</f>
        <v>photography</v>
      </c>
      <c r="T175" t="str">
        <f>RIGHT(P175,LEN(P175)-FIND("/",P175))</f>
        <v>photobooks</v>
      </c>
    </row>
    <row r="176" spans="1:20" ht="42.75" x14ac:dyDescent="0.4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 s="9">
        <f>(((I176/60)/60)/24)+DATE(1970,1,1)</f>
        <v>42482.272824074069</v>
      </c>
      <c r="K176">
        <v>1458714772</v>
      </c>
      <c r="L176" s="10">
        <f>(((K176/60)/60)/24)+DATE(1970,1,1)</f>
        <v>42452.272824074069</v>
      </c>
      <c r="M176" t="b">
        <v>1</v>
      </c>
      <c r="N176">
        <v>1281</v>
      </c>
      <c r="O176" t="b">
        <v>1</v>
      </c>
      <c r="P176" t="s">
        <v>8295</v>
      </c>
      <c r="Q176" s="5">
        <f>(E176/D176)</f>
        <v>2.5957748878923765</v>
      </c>
      <c r="R176" s="12">
        <f>ROUND((E176/N176),2)</f>
        <v>180.75</v>
      </c>
      <c r="S176" t="str">
        <f>LEFT(P176,FIND("/",P176)-1)</f>
        <v>technology</v>
      </c>
      <c r="T176" t="str">
        <f>RIGHT(P176,LEN(P176)-FIND("/",P176))</f>
        <v>hardware</v>
      </c>
    </row>
    <row r="177" spans="1:20" ht="42.75" x14ac:dyDescent="0.4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 s="9">
        <f>(((I177/60)/60)/24)+DATE(1970,1,1)</f>
        <v>42588.291666666672</v>
      </c>
      <c r="K177">
        <v>1467134464</v>
      </c>
      <c r="L177" s="10">
        <f>(((K177/60)/60)/24)+DATE(1970,1,1)</f>
        <v>42549.722962962958</v>
      </c>
      <c r="M177" t="b">
        <v>1</v>
      </c>
      <c r="N177">
        <v>2051</v>
      </c>
      <c r="O177" t="b">
        <v>1</v>
      </c>
      <c r="P177" t="s">
        <v>8295</v>
      </c>
      <c r="Q177" s="5">
        <f>(E177/D177)</f>
        <v>2.5683081313131315</v>
      </c>
      <c r="R177" s="12">
        <f>ROUND((E177/N177),2)</f>
        <v>247.94</v>
      </c>
      <c r="S177" t="str">
        <f>LEFT(P177,FIND("/",P177)-1)</f>
        <v>technology</v>
      </c>
      <c r="T177" t="str">
        <f>RIGHT(P177,LEN(P177)-FIND("/",P177))</f>
        <v>hardware</v>
      </c>
    </row>
    <row r="178" spans="1:20" ht="57" x14ac:dyDescent="0.4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 s="9">
        <f>(((I178/60)/60)/24)+DATE(1970,1,1)</f>
        <v>41158.709490740745</v>
      </c>
      <c r="K178">
        <v>1345741300</v>
      </c>
      <c r="L178" s="10">
        <f>(((K178/60)/60)/24)+DATE(1970,1,1)</f>
        <v>41144.709490740745</v>
      </c>
      <c r="M178" t="b">
        <v>0</v>
      </c>
      <c r="N178">
        <v>22</v>
      </c>
      <c r="O178" t="b">
        <v>1</v>
      </c>
      <c r="P178" t="s">
        <v>8269</v>
      </c>
      <c r="Q178" s="5">
        <f>(E178/D178)</f>
        <v>2.5583333333333331</v>
      </c>
      <c r="R178" s="12">
        <f>ROUND((E178/N178),2)</f>
        <v>69.77</v>
      </c>
      <c r="S178" t="str">
        <f>LEFT(P178,FIND("/",P178)-1)</f>
        <v>film &amp; video</v>
      </c>
      <c r="T178" t="str">
        <f>RIGHT(P178,LEN(P178)-FIND("/",P178))</f>
        <v>documentary</v>
      </c>
    </row>
    <row r="179" spans="1:20" ht="57" x14ac:dyDescent="0.4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 s="9">
        <f>(((I179/60)/60)/24)+DATE(1970,1,1)</f>
        <v>42169.781678240746</v>
      </c>
      <c r="K179">
        <v>1431715537</v>
      </c>
      <c r="L179" s="10">
        <f>(((K179/60)/60)/24)+DATE(1970,1,1)</f>
        <v>42139.781678240746</v>
      </c>
      <c r="M179" t="b">
        <v>1</v>
      </c>
      <c r="N179">
        <v>537</v>
      </c>
      <c r="O179" t="b">
        <v>1</v>
      </c>
      <c r="P179" t="s">
        <v>8298</v>
      </c>
      <c r="Q179" s="5">
        <f>(E179/D179)</f>
        <v>2.5445000000000002</v>
      </c>
      <c r="R179" s="12">
        <f>ROUND((E179/N179),2)</f>
        <v>47.38</v>
      </c>
      <c r="S179" t="str">
        <f>LEFT(P179,FIND("/",P179)-1)</f>
        <v>food</v>
      </c>
      <c r="T179" t="str">
        <f>RIGHT(P179,LEN(P179)-FIND("/",P179))</f>
        <v>small batch</v>
      </c>
    </row>
    <row r="180" spans="1:20" ht="28.5" x14ac:dyDescent="0.4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 s="9">
        <f>(((I180/60)/60)/24)+DATE(1970,1,1)</f>
        <v>42155.875</v>
      </c>
      <c r="K180">
        <v>1431124572</v>
      </c>
      <c r="L180" s="10">
        <f>(((K180/60)/60)/24)+DATE(1970,1,1)</f>
        <v>42132.941805555558</v>
      </c>
      <c r="M180" t="b">
        <v>0</v>
      </c>
      <c r="N180">
        <v>103</v>
      </c>
      <c r="O180" t="b">
        <v>1</v>
      </c>
      <c r="P180" t="s">
        <v>8285</v>
      </c>
      <c r="Q180" s="5">
        <f>(E180/D180)</f>
        <v>2.5431499999999998</v>
      </c>
      <c r="R180" s="12">
        <f>ROUND((E180/N180),2)</f>
        <v>493.82</v>
      </c>
      <c r="S180" t="str">
        <f>LEFT(P180,FIND("/",P180)-1)</f>
        <v>photography</v>
      </c>
      <c r="T180" t="str">
        <f>RIGHT(P180,LEN(P180)-FIND("/",P180))</f>
        <v>photobooks</v>
      </c>
    </row>
    <row r="181" spans="1:20" ht="28.5" x14ac:dyDescent="0.4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 s="9">
        <f>(((I181/60)/60)/24)+DATE(1970,1,1)</f>
        <v>41964.166666666672</v>
      </c>
      <c r="K181">
        <v>1415472953</v>
      </c>
      <c r="L181" s="10">
        <f>(((K181/60)/60)/24)+DATE(1970,1,1)</f>
        <v>41951.788807870369</v>
      </c>
      <c r="M181" t="b">
        <v>0</v>
      </c>
      <c r="N181">
        <v>99</v>
      </c>
      <c r="O181" t="b">
        <v>1</v>
      </c>
      <c r="P181" t="s">
        <v>8279</v>
      </c>
      <c r="Q181" s="5">
        <f>(E181/D181)</f>
        <v>2.54</v>
      </c>
      <c r="R181" s="12">
        <f>ROUND((E181/N181),2)</f>
        <v>51.31</v>
      </c>
      <c r="S181" t="str">
        <f>LEFT(P181,FIND("/",P181)-1)</f>
        <v>music</v>
      </c>
      <c r="T181" t="str">
        <f>RIGHT(P181,LEN(P181)-FIND("/",P181))</f>
        <v>indie rock</v>
      </c>
    </row>
    <row r="182" spans="1:20" ht="42.75" x14ac:dyDescent="0.4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 s="9">
        <f>(((I182/60)/60)/24)+DATE(1970,1,1)</f>
        <v>42534.249305555553</v>
      </c>
      <c r="K182">
        <v>1463155034</v>
      </c>
      <c r="L182" s="10">
        <f>(((K182/60)/60)/24)+DATE(1970,1,1)</f>
        <v>42503.66474537037</v>
      </c>
      <c r="M182" t="b">
        <v>0</v>
      </c>
      <c r="N182">
        <v>314</v>
      </c>
      <c r="O182" t="b">
        <v>1</v>
      </c>
      <c r="P182" t="s">
        <v>8285</v>
      </c>
      <c r="Q182" s="5">
        <f>(E182/D182)</f>
        <v>2.5329333333333333</v>
      </c>
      <c r="R182" s="12">
        <f>ROUND((E182/N182),2)</f>
        <v>121</v>
      </c>
      <c r="S182" t="str">
        <f>LEFT(P182,FIND("/",P182)-1)</f>
        <v>photography</v>
      </c>
      <c r="T182" t="str">
        <f>RIGHT(P182,LEN(P182)-FIND("/",P182))</f>
        <v>photobooks</v>
      </c>
    </row>
    <row r="183" spans="1:20" ht="42.75" x14ac:dyDescent="0.4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 s="9">
        <f>(((I183/60)/60)/24)+DATE(1970,1,1)</f>
        <v>42764.857094907406</v>
      </c>
      <c r="K183">
        <v>1480538053</v>
      </c>
      <c r="L183" s="10">
        <f>(((K183/60)/60)/24)+DATE(1970,1,1)</f>
        <v>42704.857094907406</v>
      </c>
      <c r="M183" t="b">
        <v>0</v>
      </c>
      <c r="N183">
        <v>185</v>
      </c>
      <c r="O183" t="b">
        <v>1</v>
      </c>
      <c r="P183" t="s">
        <v>8295</v>
      </c>
      <c r="Q183" s="5">
        <f>(E183/D183)</f>
        <v>2.5253999999999999</v>
      </c>
      <c r="R183" s="12">
        <f>ROUND((E183/N183),2)</f>
        <v>68.25</v>
      </c>
      <c r="S183" t="str">
        <f>LEFT(P183,FIND("/",P183)-1)</f>
        <v>technology</v>
      </c>
      <c r="T183" t="str">
        <f>RIGHT(P183,LEN(P183)-FIND("/",P183))</f>
        <v>hardware</v>
      </c>
    </row>
    <row r="184" spans="1:20" ht="28.5" x14ac:dyDescent="0.4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 s="9">
        <f>(((I184/60)/60)/24)+DATE(1970,1,1)</f>
        <v>42707.710717592592</v>
      </c>
      <c r="K184">
        <v>1478189006</v>
      </c>
      <c r="L184" s="10">
        <f>(((K184/60)/60)/24)+DATE(1970,1,1)</f>
        <v>42677.669050925921</v>
      </c>
      <c r="M184" t="b">
        <v>0</v>
      </c>
      <c r="N184">
        <v>168</v>
      </c>
      <c r="O184" t="b">
        <v>1</v>
      </c>
      <c r="P184" t="s">
        <v>8276</v>
      </c>
      <c r="Q184" s="5">
        <f>(E184/D184)</f>
        <v>2.5248648648648651</v>
      </c>
      <c r="R184" s="12">
        <f>ROUND((E184/N184),2)</f>
        <v>55.61</v>
      </c>
      <c r="S184" t="str">
        <f>LEFT(P184,FIND("/",P184)-1)</f>
        <v>music</v>
      </c>
      <c r="T184" t="str">
        <f>RIGHT(P184,LEN(P184)-FIND("/",P184))</f>
        <v>rock</v>
      </c>
    </row>
    <row r="185" spans="1:20" ht="42.75" x14ac:dyDescent="0.4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 s="9">
        <f>(((I185/60)/60)/24)+DATE(1970,1,1)</f>
        <v>42607.165972222225</v>
      </c>
      <c r="K185">
        <v>1471188502</v>
      </c>
      <c r="L185" s="10">
        <f>(((K185/60)/60)/24)+DATE(1970,1,1)</f>
        <v>42596.644699074073</v>
      </c>
      <c r="M185" t="b">
        <v>0</v>
      </c>
      <c r="N185">
        <v>17</v>
      </c>
      <c r="O185" t="b">
        <v>1</v>
      </c>
      <c r="P185" t="s">
        <v>8271</v>
      </c>
      <c r="Q185" s="5">
        <f>(E185/D185)</f>
        <v>2.5066666666666668</v>
      </c>
      <c r="R185" s="12">
        <f>ROUND((E185/N185),2)</f>
        <v>44.24</v>
      </c>
      <c r="S185" t="str">
        <f>LEFT(P185,FIND("/",P185)-1)</f>
        <v>theater</v>
      </c>
      <c r="T185" t="str">
        <f>RIGHT(P185,LEN(P185)-FIND("/",P185))</f>
        <v>plays</v>
      </c>
    </row>
    <row r="186" spans="1:20" ht="42.75" x14ac:dyDescent="0.4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 s="9">
        <f>(((I186/60)/60)/24)+DATE(1970,1,1)</f>
        <v>42243.802199074074</v>
      </c>
      <c r="K186">
        <v>1438110910</v>
      </c>
      <c r="L186" s="10">
        <f>(((K186/60)/60)/24)+DATE(1970,1,1)</f>
        <v>42213.802199074074</v>
      </c>
      <c r="M186" t="b">
        <v>1</v>
      </c>
      <c r="N186">
        <v>455</v>
      </c>
      <c r="O186" t="b">
        <v>1</v>
      </c>
      <c r="P186" t="s">
        <v>8285</v>
      </c>
      <c r="Q186" s="5">
        <f>(E186/D186)</f>
        <v>2.5030841666666666</v>
      </c>
      <c r="R186" s="12">
        <f>ROUND((E186/N186),2)</f>
        <v>66.02</v>
      </c>
      <c r="S186" t="str">
        <f>LEFT(P186,FIND("/",P186)-1)</f>
        <v>photography</v>
      </c>
      <c r="T186" t="str">
        <f>RIGHT(P186,LEN(P186)-FIND("/",P186))</f>
        <v>photobooks</v>
      </c>
    </row>
    <row r="187" spans="1:20" ht="42.75" x14ac:dyDescent="0.4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 s="9">
        <f>(((I187/60)/60)/24)+DATE(1970,1,1)</f>
        <v>42572.009097222224</v>
      </c>
      <c r="K187">
        <v>1468455186</v>
      </c>
      <c r="L187" s="10">
        <f>(((K187/60)/60)/24)+DATE(1970,1,1)</f>
        <v>42565.009097222224</v>
      </c>
      <c r="M187" t="b">
        <v>0</v>
      </c>
      <c r="N187">
        <v>26</v>
      </c>
      <c r="O187" t="b">
        <v>1</v>
      </c>
      <c r="P187" t="s">
        <v>8276</v>
      </c>
      <c r="Q187" s="5">
        <f>(E187/D187)</f>
        <v>2.5</v>
      </c>
      <c r="R187" s="12">
        <f>ROUND((E187/N187),2)</f>
        <v>67.31</v>
      </c>
      <c r="S187" t="str">
        <f>LEFT(P187,FIND("/",P187)-1)</f>
        <v>music</v>
      </c>
      <c r="T187" t="str">
        <f>RIGHT(P187,LEN(P187)-FIND("/",P187))</f>
        <v>rock</v>
      </c>
    </row>
    <row r="188" spans="1:20" ht="28.5" x14ac:dyDescent="0.4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 s="9">
        <f>(((I188/60)/60)/24)+DATE(1970,1,1)</f>
        <v>41593.968784722223</v>
      </c>
      <c r="K188">
        <v>1383257703</v>
      </c>
      <c r="L188" s="10">
        <f>(((K188/60)/60)/24)+DATE(1970,1,1)</f>
        <v>41578.927118055559</v>
      </c>
      <c r="M188" t="b">
        <v>1</v>
      </c>
      <c r="N188">
        <v>271</v>
      </c>
      <c r="O188" t="b">
        <v>1</v>
      </c>
      <c r="P188" t="s">
        <v>8295</v>
      </c>
      <c r="Q188" s="5">
        <f>(E188/D188)</f>
        <v>2.4817133333333334</v>
      </c>
      <c r="R188" s="12">
        <f>ROUND((E188/N188),2)</f>
        <v>27.47</v>
      </c>
      <c r="S188" t="str">
        <f>LEFT(P188,FIND("/",P188)-1)</f>
        <v>technology</v>
      </c>
      <c r="T188" t="str">
        <f>RIGHT(P188,LEN(P188)-FIND("/",P188))</f>
        <v>hardware</v>
      </c>
    </row>
    <row r="189" spans="1:20" ht="57" x14ac:dyDescent="0.4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 s="9">
        <f>(((I189/60)/60)/24)+DATE(1970,1,1)</f>
        <v>41976.542187500003</v>
      </c>
      <c r="K189">
        <v>1414584045</v>
      </c>
      <c r="L189" s="10">
        <f>(((K189/60)/60)/24)+DATE(1970,1,1)</f>
        <v>41941.500520833331</v>
      </c>
      <c r="M189" t="b">
        <v>1</v>
      </c>
      <c r="N189">
        <v>303</v>
      </c>
      <c r="O189" t="b">
        <v>1</v>
      </c>
      <c r="P189" t="s">
        <v>8295</v>
      </c>
      <c r="Q189" s="5">
        <f>(E189/D189)</f>
        <v>2.4784000000000002</v>
      </c>
      <c r="R189" s="12">
        <f>ROUND((E189/N189),2)</f>
        <v>408.98</v>
      </c>
      <c r="S189" t="str">
        <f>LEFT(P189,FIND("/",P189)-1)</f>
        <v>technology</v>
      </c>
      <c r="T189" t="str">
        <f>RIGHT(P189,LEN(P189)-FIND("/",P189))</f>
        <v>hardware</v>
      </c>
    </row>
    <row r="190" spans="1:20" ht="42.75" x14ac:dyDescent="0.4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 s="9">
        <f>(((I190/60)/60)/24)+DATE(1970,1,1)</f>
        <v>41425.613078703704</v>
      </c>
      <c r="K190">
        <v>1364827370</v>
      </c>
      <c r="L190" s="10">
        <f>(((K190/60)/60)/24)+DATE(1970,1,1)</f>
        <v>41365.613078703704</v>
      </c>
      <c r="M190" t="b">
        <v>0</v>
      </c>
      <c r="N190">
        <v>47</v>
      </c>
      <c r="O190" t="b">
        <v>1</v>
      </c>
      <c r="P190" t="s">
        <v>8266</v>
      </c>
      <c r="Q190" s="5">
        <f>(E190/D190)</f>
        <v>2.4666666666666668</v>
      </c>
      <c r="R190">
        <f>ROUND((E190/N190),2)</f>
        <v>78.72</v>
      </c>
      <c r="S190" t="str">
        <f>LEFT(P190,FIND("/",P190)-1)</f>
        <v>film &amp; video</v>
      </c>
      <c r="T190" t="str">
        <f>RIGHT(P190,LEN(P190)-FIND("/",P190))</f>
        <v>shorts</v>
      </c>
    </row>
    <row r="191" spans="1:20" ht="42.75" x14ac:dyDescent="0.4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 s="9">
        <f>(((I191/60)/60)/24)+DATE(1970,1,1)</f>
        <v>41188.993923611109</v>
      </c>
      <c r="K191">
        <v>1346975475</v>
      </c>
      <c r="L191" s="10">
        <f>(((K191/60)/60)/24)+DATE(1970,1,1)</f>
        <v>41158.993923611109</v>
      </c>
      <c r="M191" t="b">
        <v>0</v>
      </c>
      <c r="N191">
        <v>182</v>
      </c>
      <c r="O191" t="b">
        <v>1</v>
      </c>
      <c r="P191" t="s">
        <v>8303</v>
      </c>
      <c r="Q191" s="5">
        <f>(E191/D191)</f>
        <v>2.4641999999999999</v>
      </c>
      <c r="R191" s="12">
        <f>ROUND((E191/N191),2)</f>
        <v>67.7</v>
      </c>
      <c r="S191" t="str">
        <f>LEFT(P191,FIND("/",P191)-1)</f>
        <v>theater</v>
      </c>
      <c r="T191" t="str">
        <f>RIGHT(P191,LEN(P191)-FIND("/",P191))</f>
        <v>spaces</v>
      </c>
    </row>
    <row r="192" spans="1:20" ht="42.75" x14ac:dyDescent="0.4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 s="9">
        <f>(((I192/60)/60)/24)+DATE(1970,1,1)</f>
        <v>41654.791666666664</v>
      </c>
      <c r="K192">
        <v>1386108087</v>
      </c>
      <c r="L192" s="10">
        <f>(((K192/60)/60)/24)+DATE(1970,1,1)</f>
        <v>41611.917673611111</v>
      </c>
      <c r="M192" t="b">
        <v>0</v>
      </c>
      <c r="N192">
        <v>456</v>
      </c>
      <c r="O192" t="b">
        <v>1</v>
      </c>
      <c r="P192" t="s">
        <v>8295</v>
      </c>
      <c r="Q192" s="5">
        <f>(E192/D192)</f>
        <v>2.4606080000000001</v>
      </c>
      <c r="R192" s="12">
        <f>ROUND((E192/N192),2)</f>
        <v>161.88</v>
      </c>
      <c r="S192" t="str">
        <f>LEFT(P192,FIND("/",P192)-1)</f>
        <v>technology</v>
      </c>
      <c r="T192" t="str">
        <f>RIGHT(P192,LEN(P192)-FIND("/",P192))</f>
        <v>hardware</v>
      </c>
    </row>
    <row r="193" spans="1:20" ht="42.75" x14ac:dyDescent="0.4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 s="9">
        <f>(((I193/60)/60)/24)+DATE(1970,1,1)</f>
        <v>42672.791666666672</v>
      </c>
      <c r="K193">
        <v>1475337675</v>
      </c>
      <c r="L193" s="10">
        <f>(((K193/60)/60)/24)+DATE(1970,1,1)</f>
        <v>42644.667534722219</v>
      </c>
      <c r="M193" t="b">
        <v>0</v>
      </c>
      <c r="N193">
        <v>296</v>
      </c>
      <c r="O193" t="b">
        <v>1</v>
      </c>
      <c r="P193" t="s">
        <v>8297</v>
      </c>
      <c r="Q193" s="5">
        <f>(E193/D193)</f>
        <v>2.4315000000000002</v>
      </c>
      <c r="R193" s="12">
        <f>ROUND((E193/N193),2)</f>
        <v>82.15</v>
      </c>
      <c r="S193" t="str">
        <f>LEFT(P193,FIND("/",P193)-1)</f>
        <v>games</v>
      </c>
      <c r="T193" t="str">
        <f>RIGHT(P193,LEN(P193)-FIND("/",P193))</f>
        <v>tabletop games</v>
      </c>
    </row>
    <row r="194" spans="1:20" ht="57" x14ac:dyDescent="0.4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 s="9">
        <f>(((I194/60)/60)/24)+DATE(1970,1,1)</f>
        <v>42167.621018518519</v>
      </c>
      <c r="K194">
        <v>1428936856</v>
      </c>
      <c r="L194" s="10">
        <f>(((K194/60)/60)/24)+DATE(1970,1,1)</f>
        <v>42107.621018518519</v>
      </c>
      <c r="M194" t="b">
        <v>0</v>
      </c>
      <c r="N194">
        <v>25</v>
      </c>
      <c r="O194" t="b">
        <v>1</v>
      </c>
      <c r="P194" t="s">
        <v>8271</v>
      </c>
      <c r="Q194" s="5">
        <f>(E194/D194)</f>
        <v>2.42</v>
      </c>
      <c r="R194" s="12">
        <f>ROUND((E194/N194),2)</f>
        <v>24.2</v>
      </c>
      <c r="S194" t="str">
        <f>LEFT(P194,FIND("/",P194)-1)</f>
        <v>theater</v>
      </c>
      <c r="T194" t="str">
        <f>RIGHT(P194,LEN(P194)-FIND("/",P194))</f>
        <v>plays</v>
      </c>
    </row>
    <row r="195" spans="1:20" ht="42.75" x14ac:dyDescent="0.4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 s="9">
        <f>(((I195/60)/60)/24)+DATE(1970,1,1)</f>
        <v>42589.776724537034</v>
      </c>
      <c r="K195">
        <v>1468003109</v>
      </c>
      <c r="L195" s="10">
        <f>(((K195/60)/60)/24)+DATE(1970,1,1)</f>
        <v>42559.776724537034</v>
      </c>
      <c r="M195" t="b">
        <v>0</v>
      </c>
      <c r="N195">
        <v>14</v>
      </c>
      <c r="O195" t="b">
        <v>1</v>
      </c>
      <c r="P195" t="s">
        <v>8271</v>
      </c>
      <c r="Q195" s="5">
        <f>(E195/D195)</f>
        <v>2.42</v>
      </c>
      <c r="R195" s="12">
        <f>ROUND((E195/N195),2)</f>
        <v>43.21</v>
      </c>
      <c r="S195" t="str">
        <f>LEFT(P195,FIND("/",P195)-1)</f>
        <v>theater</v>
      </c>
      <c r="T195" t="str">
        <f>RIGHT(P195,LEN(P195)-FIND("/",P195))</f>
        <v>plays</v>
      </c>
    </row>
    <row r="196" spans="1:20" ht="42.75" x14ac:dyDescent="0.4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 s="9">
        <f>(((I196/60)/60)/24)+DATE(1970,1,1)</f>
        <v>40813.207638888889</v>
      </c>
      <c r="K196">
        <v>1313612532</v>
      </c>
      <c r="L196" s="10">
        <f>(((K196/60)/60)/24)+DATE(1970,1,1)</f>
        <v>40772.848749999997</v>
      </c>
      <c r="M196" t="b">
        <v>0</v>
      </c>
      <c r="N196">
        <v>13</v>
      </c>
      <c r="O196" t="b">
        <v>1</v>
      </c>
      <c r="P196" t="s">
        <v>8279</v>
      </c>
      <c r="Q196" s="5">
        <f>(E196/D196)</f>
        <v>2.4079999999999999</v>
      </c>
      <c r="R196" s="12">
        <f>ROUND((E196/N196),2)</f>
        <v>23.15</v>
      </c>
      <c r="S196" t="str">
        <f>LEFT(P196,FIND("/",P196)-1)</f>
        <v>music</v>
      </c>
      <c r="T196" t="str">
        <f>RIGHT(P196,LEN(P196)-FIND("/",P196))</f>
        <v>indie rock</v>
      </c>
    </row>
    <row r="197" spans="1:20" ht="28.5" x14ac:dyDescent="0.4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 s="9">
        <f>(((I197/60)/60)/24)+DATE(1970,1,1)</f>
        <v>40600.24800925926</v>
      </c>
      <c r="K197">
        <v>1294811828</v>
      </c>
      <c r="L197" s="10">
        <f>(((K197/60)/60)/24)+DATE(1970,1,1)</f>
        <v>40555.24800925926</v>
      </c>
      <c r="M197" t="b">
        <v>1</v>
      </c>
      <c r="N197">
        <v>145</v>
      </c>
      <c r="O197" t="b">
        <v>1</v>
      </c>
      <c r="P197" t="s">
        <v>8269</v>
      </c>
      <c r="Q197" s="5">
        <f>(E197/D197)</f>
        <v>2.4</v>
      </c>
      <c r="R197" s="12">
        <f>ROUND((E197/N197),2)</f>
        <v>41.38</v>
      </c>
      <c r="S197" t="str">
        <f>LEFT(P197,FIND("/",P197)-1)</f>
        <v>film &amp; video</v>
      </c>
      <c r="T197" t="str">
        <f>RIGHT(P197,LEN(P197)-FIND("/",P197))</f>
        <v>documentary</v>
      </c>
    </row>
    <row r="198" spans="1:20" ht="42.75" x14ac:dyDescent="0.4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 s="9">
        <f>(((I198/60)/60)/24)+DATE(1970,1,1)</f>
        <v>42062.716145833328</v>
      </c>
      <c r="K198">
        <v>1422465075</v>
      </c>
      <c r="L198" s="10">
        <f>(((K198/60)/60)/24)+DATE(1970,1,1)</f>
        <v>42032.716145833328</v>
      </c>
      <c r="M198" t="b">
        <v>0</v>
      </c>
      <c r="N198">
        <v>46</v>
      </c>
      <c r="O198" t="b">
        <v>1</v>
      </c>
      <c r="P198" t="s">
        <v>8271</v>
      </c>
      <c r="Q198" s="5">
        <f>(E198/D198)</f>
        <v>2.3940000000000001</v>
      </c>
      <c r="R198" s="12">
        <f>ROUND((E198/N198),2)</f>
        <v>26.02</v>
      </c>
      <c r="S198" t="str">
        <f>LEFT(P198,FIND("/",P198)-1)</f>
        <v>theater</v>
      </c>
      <c r="T198" t="str">
        <f>RIGHT(P198,LEN(P198)-FIND("/",P198))</f>
        <v>plays</v>
      </c>
    </row>
    <row r="199" spans="1:20" ht="42.75" x14ac:dyDescent="0.4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 s="9">
        <f>(((I199/60)/60)/24)+DATE(1970,1,1)</f>
        <v>41249.054560185185</v>
      </c>
      <c r="K199">
        <v>1353547114</v>
      </c>
      <c r="L199" s="10">
        <f>(((K199/60)/60)/24)+DATE(1970,1,1)</f>
        <v>41235.054560185185</v>
      </c>
      <c r="M199" t="b">
        <v>0</v>
      </c>
      <c r="N199">
        <v>18</v>
      </c>
      <c r="O199" t="b">
        <v>1</v>
      </c>
      <c r="P199" t="s">
        <v>8274</v>
      </c>
      <c r="Q199" s="5">
        <f>(E199/D199)</f>
        <v>2.38</v>
      </c>
      <c r="R199" s="12">
        <f>ROUND((E199/N199),2)</f>
        <v>33.06</v>
      </c>
      <c r="S199" t="str">
        <f>LEFT(P199,FIND("/",P199)-1)</f>
        <v>publishing</v>
      </c>
      <c r="T199" t="str">
        <f>RIGHT(P199,LEN(P199)-FIND("/",P199))</f>
        <v>nonfiction</v>
      </c>
    </row>
    <row r="200" spans="1:20" ht="42.75" x14ac:dyDescent="0.4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 s="9">
        <f>(((I200/60)/60)/24)+DATE(1970,1,1)</f>
        <v>42175.919687500005</v>
      </c>
      <c r="K200">
        <v>1432245861</v>
      </c>
      <c r="L200" s="10">
        <f>(((K200/60)/60)/24)+DATE(1970,1,1)</f>
        <v>42145.919687500005</v>
      </c>
      <c r="M200" t="b">
        <v>0</v>
      </c>
      <c r="N200">
        <v>131</v>
      </c>
      <c r="O200" t="b">
        <v>1</v>
      </c>
      <c r="P200" t="s">
        <v>8280</v>
      </c>
      <c r="Q200" s="5">
        <f>(E200/D200)</f>
        <v>2.3715000000000002</v>
      </c>
      <c r="R200" s="12">
        <f>ROUND((E200/N200),2)</f>
        <v>36.21</v>
      </c>
      <c r="S200" t="str">
        <f>LEFT(P200,FIND("/",P200)-1)</f>
        <v>music</v>
      </c>
      <c r="T200" t="str">
        <f>RIGHT(P200,LEN(P200)-FIND("/",P200))</f>
        <v>electronic music</v>
      </c>
    </row>
    <row r="201" spans="1:20" ht="42.75" x14ac:dyDescent="0.4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 s="9">
        <f>(((I201/60)/60)/24)+DATE(1970,1,1)</f>
        <v>42040.822233796294</v>
      </c>
      <c r="K201">
        <v>1420573441</v>
      </c>
      <c r="L201" s="10">
        <f>(((K201/60)/60)/24)+DATE(1970,1,1)</f>
        <v>42010.822233796294</v>
      </c>
      <c r="M201" t="b">
        <v>1</v>
      </c>
      <c r="N201">
        <v>183</v>
      </c>
      <c r="O201" t="b">
        <v>1</v>
      </c>
      <c r="P201" t="s">
        <v>8295</v>
      </c>
      <c r="Q201" s="5">
        <f>(E201/D201)</f>
        <v>2.3490000000000002</v>
      </c>
      <c r="R201" s="12">
        <f>ROUND((E201/N201),2)</f>
        <v>64.180000000000007</v>
      </c>
      <c r="S201" t="str">
        <f>LEFT(P201,FIND("/",P201)-1)</f>
        <v>technology</v>
      </c>
      <c r="T201" t="str">
        <f>RIGHT(P201,LEN(P201)-FIND("/",P201))</f>
        <v>hardware</v>
      </c>
    </row>
    <row r="202" spans="1:20" ht="42.75" x14ac:dyDescent="0.4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 s="9">
        <f>(((I202/60)/60)/24)+DATE(1970,1,1)</f>
        <v>41830.604895833334</v>
      </c>
      <c r="K202">
        <v>1402410663</v>
      </c>
      <c r="L202" s="10">
        <f>(((K202/60)/60)/24)+DATE(1970,1,1)</f>
        <v>41800.604895833334</v>
      </c>
      <c r="M202" t="b">
        <v>1</v>
      </c>
      <c r="N202">
        <v>354</v>
      </c>
      <c r="O202" t="b">
        <v>1</v>
      </c>
      <c r="P202" t="s">
        <v>8295</v>
      </c>
      <c r="Q202" s="5">
        <f>(E202/D202)</f>
        <v>2.3442048</v>
      </c>
      <c r="R202" s="12">
        <f>ROUND((E202/N202),2)</f>
        <v>331.1</v>
      </c>
      <c r="S202" t="str">
        <f>LEFT(P202,FIND("/",P202)-1)</f>
        <v>technology</v>
      </c>
      <c r="T202" t="str">
        <f>RIGHT(P202,LEN(P202)-FIND("/",P202))</f>
        <v>hardware</v>
      </c>
    </row>
    <row r="203" spans="1:20" ht="28.5" x14ac:dyDescent="0.4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 s="9">
        <f>(((I203/60)/60)/24)+DATE(1970,1,1)</f>
        <v>41026.646921296298</v>
      </c>
      <c r="K203">
        <v>1332948694</v>
      </c>
      <c r="L203" s="10">
        <f>(((K203/60)/60)/24)+DATE(1970,1,1)</f>
        <v>40996.646921296298</v>
      </c>
      <c r="M203" t="b">
        <v>0</v>
      </c>
      <c r="N203">
        <v>20</v>
      </c>
      <c r="O203" t="b">
        <v>1</v>
      </c>
      <c r="P203" t="s">
        <v>8276</v>
      </c>
      <c r="Q203" s="5">
        <f>(E203/D203)</f>
        <v>2.3333333333333335</v>
      </c>
      <c r="R203" s="12">
        <f>ROUND((E203/N203),2)</f>
        <v>175</v>
      </c>
      <c r="S203" t="str">
        <f>LEFT(P203,FIND("/",P203)-1)</f>
        <v>music</v>
      </c>
      <c r="T203" t="str">
        <f>RIGHT(P203,LEN(P203)-FIND("/",P203))</f>
        <v>rock</v>
      </c>
    </row>
    <row r="204" spans="1:20" ht="42.75" x14ac:dyDescent="0.4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 s="9">
        <f>(((I204/60)/60)/24)+DATE(1970,1,1)</f>
        <v>42572.698217592595</v>
      </c>
      <c r="K204">
        <v>1463935526</v>
      </c>
      <c r="L204" s="10">
        <f>(((K204/60)/60)/24)+DATE(1970,1,1)</f>
        <v>42512.698217592595</v>
      </c>
      <c r="M204" t="b">
        <v>1</v>
      </c>
      <c r="N204">
        <v>1049</v>
      </c>
      <c r="O204" t="b">
        <v>1</v>
      </c>
      <c r="P204" t="s">
        <v>8303</v>
      </c>
      <c r="Q204" s="5">
        <f>(E204/D204)</f>
        <v>2.3321535</v>
      </c>
      <c r="R204" s="12">
        <f>ROUND((E204/N204),2)</f>
        <v>44.46</v>
      </c>
      <c r="S204" t="str">
        <f>LEFT(P204,FIND("/",P204)-1)</f>
        <v>theater</v>
      </c>
      <c r="T204" t="str">
        <f>RIGHT(P204,LEN(P204)-FIND("/",P204))</f>
        <v>spaces</v>
      </c>
    </row>
    <row r="205" spans="1:20" ht="28.5" x14ac:dyDescent="0.4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 s="9">
        <f>(((I205/60)/60)/24)+DATE(1970,1,1)</f>
        <v>41153.083333333336</v>
      </c>
      <c r="K205">
        <v>1343096197</v>
      </c>
      <c r="L205" s="10">
        <f>(((K205/60)/60)/24)+DATE(1970,1,1)</f>
        <v>41114.094872685186</v>
      </c>
      <c r="M205" t="b">
        <v>1</v>
      </c>
      <c r="N205">
        <v>74</v>
      </c>
      <c r="O205" t="b">
        <v>1</v>
      </c>
      <c r="P205" t="s">
        <v>8269</v>
      </c>
      <c r="Q205" s="5">
        <f>(E205/D205)</f>
        <v>2.3164705882352941</v>
      </c>
      <c r="R205" s="12">
        <f>ROUND((E205/N205),2)</f>
        <v>106.43</v>
      </c>
      <c r="S205" t="str">
        <f>LEFT(P205,FIND("/",P205)-1)</f>
        <v>film &amp; video</v>
      </c>
      <c r="T205" t="str">
        <f>RIGHT(P205,LEN(P205)-FIND("/",P205))</f>
        <v>documentary</v>
      </c>
    </row>
    <row r="206" spans="1:20" ht="42.75" x14ac:dyDescent="0.4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 s="9">
        <f>(((I206/60)/60)/24)+DATE(1970,1,1)</f>
        <v>41536.756111111114</v>
      </c>
      <c r="K206">
        <v>1377022128</v>
      </c>
      <c r="L206" s="10">
        <f>(((K206/60)/60)/24)+DATE(1970,1,1)</f>
        <v>41506.756111111114</v>
      </c>
      <c r="M206" t="b">
        <v>1</v>
      </c>
      <c r="N206">
        <v>563</v>
      </c>
      <c r="O206" t="b">
        <v>1</v>
      </c>
      <c r="P206" t="s">
        <v>8269</v>
      </c>
      <c r="Q206" s="5">
        <f>(E206/D206)</f>
        <v>2.2882507142857142</v>
      </c>
      <c r="R206" s="12">
        <f>ROUND((E206/N206),2)</f>
        <v>56.9</v>
      </c>
      <c r="S206" t="str">
        <f>LEFT(P206,FIND("/",P206)-1)</f>
        <v>film &amp; video</v>
      </c>
      <c r="T206" t="str">
        <f>RIGHT(P206,LEN(P206)-FIND("/",P206))</f>
        <v>documentary</v>
      </c>
    </row>
    <row r="207" spans="1:20" ht="42.75" x14ac:dyDescent="0.4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 s="9">
        <f>(((I207/60)/60)/24)+DATE(1970,1,1)</f>
        <v>42075.800717592589</v>
      </c>
      <c r="K207">
        <v>1423599182</v>
      </c>
      <c r="L207" s="10">
        <f>(((K207/60)/60)/24)+DATE(1970,1,1)</f>
        <v>42045.84238425926</v>
      </c>
      <c r="M207" t="b">
        <v>0</v>
      </c>
      <c r="N207">
        <v>10</v>
      </c>
      <c r="O207" t="b">
        <v>1</v>
      </c>
      <c r="P207" t="s">
        <v>8271</v>
      </c>
      <c r="Q207" s="5">
        <f>(E207/D207)</f>
        <v>2.2799999999999998</v>
      </c>
      <c r="R207" s="12">
        <f>ROUND((E207/N207),2)</f>
        <v>57</v>
      </c>
      <c r="S207" t="str">
        <f>LEFT(P207,FIND("/",P207)-1)</f>
        <v>theater</v>
      </c>
      <c r="T207" t="str">
        <f>RIGHT(P207,LEN(P207)-FIND("/",P207))</f>
        <v>plays</v>
      </c>
    </row>
    <row r="208" spans="1:20" ht="42.75" x14ac:dyDescent="0.4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 s="9">
        <f>(((I208/60)/60)/24)+DATE(1970,1,1)</f>
        <v>41242.996481481481</v>
      </c>
      <c r="K208">
        <v>1351641296</v>
      </c>
      <c r="L208" s="10">
        <f>(((K208/60)/60)/24)+DATE(1970,1,1)</f>
        <v>41212.996481481481</v>
      </c>
      <c r="M208" t="b">
        <v>1</v>
      </c>
      <c r="N208">
        <v>625</v>
      </c>
      <c r="O208" t="b">
        <v>1</v>
      </c>
      <c r="P208" t="s">
        <v>8295</v>
      </c>
      <c r="Q208" s="5">
        <f>(E208/D208)</f>
        <v>2.26239013671875</v>
      </c>
      <c r="R208" s="12">
        <f>ROUND((E208/N208),2)</f>
        <v>118.61</v>
      </c>
      <c r="S208" t="str">
        <f>LEFT(P208,FIND("/",P208)-1)</f>
        <v>technology</v>
      </c>
      <c r="T208" t="str">
        <f>RIGHT(P208,LEN(P208)-FIND("/",P208))</f>
        <v>hardware</v>
      </c>
    </row>
    <row r="209" spans="1:20" ht="42.75" x14ac:dyDescent="0.4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 s="9">
        <f>(((I209/60)/60)/24)+DATE(1970,1,1)</f>
        <v>40970.125</v>
      </c>
      <c r="K209">
        <v>1328158065</v>
      </c>
      <c r="L209" s="10">
        <f>(((K209/60)/60)/24)+DATE(1970,1,1)</f>
        <v>40941.199826388889</v>
      </c>
      <c r="M209" t="b">
        <v>1</v>
      </c>
      <c r="N209">
        <v>147</v>
      </c>
      <c r="O209" t="b">
        <v>1</v>
      </c>
      <c r="P209" t="s">
        <v>8295</v>
      </c>
      <c r="Q209" s="5">
        <f>(E209/D209)</f>
        <v>2.2594666666666665</v>
      </c>
      <c r="R209" s="12">
        <f>ROUND((E209/N209),2)</f>
        <v>230.56</v>
      </c>
      <c r="S209" t="str">
        <f>LEFT(P209,FIND("/",P209)-1)</f>
        <v>technology</v>
      </c>
      <c r="T209" t="str">
        <f>RIGHT(P209,LEN(P209)-FIND("/",P209))</f>
        <v>hardware</v>
      </c>
    </row>
    <row r="210" spans="1:20" ht="42.75" x14ac:dyDescent="0.4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 s="9">
        <f>(((I210/60)/60)/24)+DATE(1970,1,1)</f>
        <v>40594.081030092595</v>
      </c>
      <c r="K210">
        <v>1295575001</v>
      </c>
      <c r="L210" s="10">
        <f>(((K210/60)/60)/24)+DATE(1970,1,1)</f>
        <v>40564.081030092595</v>
      </c>
      <c r="M210" t="b">
        <v>0</v>
      </c>
      <c r="N210">
        <v>36</v>
      </c>
      <c r="O210" t="b">
        <v>1</v>
      </c>
      <c r="P210" t="s">
        <v>8279</v>
      </c>
      <c r="Q210" s="5">
        <f>(E210/D210)</f>
        <v>2.2566666666666668</v>
      </c>
      <c r="R210" s="12">
        <f>ROUND((E210/N210),2)</f>
        <v>94.03</v>
      </c>
      <c r="S210" t="str">
        <f>LEFT(P210,FIND("/",P210)-1)</f>
        <v>music</v>
      </c>
      <c r="T210" t="str">
        <f>RIGHT(P210,LEN(P210)-FIND("/",P210))</f>
        <v>indie rock</v>
      </c>
    </row>
    <row r="211" spans="1:20" ht="42.75" x14ac:dyDescent="0.4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 s="9">
        <f>(((I211/60)/60)/24)+DATE(1970,1,1)</f>
        <v>42517.740868055553</v>
      </c>
      <c r="K211">
        <v>1463161611</v>
      </c>
      <c r="L211" s="10">
        <f>(((K211/60)/60)/24)+DATE(1970,1,1)</f>
        <v>42503.740868055553</v>
      </c>
      <c r="M211" t="b">
        <v>0</v>
      </c>
      <c r="N211">
        <v>3</v>
      </c>
      <c r="O211" t="b">
        <v>1</v>
      </c>
      <c r="P211" t="s">
        <v>8271</v>
      </c>
      <c r="Q211" s="5">
        <f>(E211/D211)</f>
        <v>2.25</v>
      </c>
      <c r="R211" s="12">
        <f>ROUND((E211/N211),2)</f>
        <v>75</v>
      </c>
      <c r="S211" t="str">
        <f>LEFT(P211,FIND("/",P211)-1)</f>
        <v>theater</v>
      </c>
      <c r="T211" t="str">
        <f>RIGHT(P211,LEN(P211)-FIND("/",P211))</f>
        <v>plays</v>
      </c>
    </row>
    <row r="212" spans="1:20" ht="42.75" x14ac:dyDescent="0.4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 s="9">
        <f>(((I212/60)/60)/24)+DATE(1970,1,1)</f>
        <v>42809</v>
      </c>
      <c r="K212">
        <v>1485976468</v>
      </c>
      <c r="L212" s="10">
        <f>(((K212/60)/60)/24)+DATE(1970,1,1)</f>
        <v>42767.801712962959</v>
      </c>
      <c r="M212" t="b">
        <v>1</v>
      </c>
      <c r="N212">
        <v>304</v>
      </c>
      <c r="O212" t="b">
        <v>1</v>
      </c>
      <c r="P212" t="s">
        <v>8301</v>
      </c>
      <c r="Q212" s="5">
        <f>(E212/D212)</f>
        <v>2.2392500000000002</v>
      </c>
      <c r="R212" s="12">
        <f>ROUND((E212/N212),2)</f>
        <v>58.93</v>
      </c>
      <c r="S212" t="str">
        <f>LEFT(P212,FIND("/",P212)-1)</f>
        <v>technology</v>
      </c>
      <c r="T212" t="str">
        <f>RIGHT(P212,LEN(P212)-FIND("/",P212))</f>
        <v>space exploration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 s="9">
        <f>(((I213/60)/60)/24)+DATE(1970,1,1)</f>
        <v>41859.936111111114</v>
      </c>
      <c r="K213">
        <v>1404997548</v>
      </c>
      <c r="L213" s="10">
        <f>(((K213/60)/60)/24)+DATE(1970,1,1)</f>
        <v>41830.545694444445</v>
      </c>
      <c r="M213" t="b">
        <v>0</v>
      </c>
      <c r="N213">
        <v>18</v>
      </c>
      <c r="O213" t="b">
        <v>1</v>
      </c>
      <c r="P213" t="s">
        <v>8271</v>
      </c>
      <c r="Q213" s="5">
        <f>(E213/D213)</f>
        <v>2.23</v>
      </c>
      <c r="R213" s="12">
        <f>ROUND((E213/N213),2)</f>
        <v>61.94</v>
      </c>
      <c r="S213" t="str">
        <f>LEFT(P213,FIND("/",P213)-1)</f>
        <v>theater</v>
      </c>
      <c r="T213" t="str">
        <f>RIGHT(P213,LEN(P213)-FIND("/",P213))</f>
        <v>plays</v>
      </c>
    </row>
    <row r="214" spans="1:20" ht="42.75" x14ac:dyDescent="0.4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 s="9">
        <f>(((I214/60)/60)/24)+DATE(1970,1,1)</f>
        <v>42696.451921296291</v>
      </c>
      <c r="K214">
        <v>1478602246</v>
      </c>
      <c r="L214" s="10">
        <f>(((K214/60)/60)/24)+DATE(1970,1,1)</f>
        <v>42682.451921296291</v>
      </c>
      <c r="M214" t="b">
        <v>0</v>
      </c>
      <c r="N214">
        <v>50</v>
      </c>
      <c r="O214" t="b">
        <v>1</v>
      </c>
      <c r="P214" t="s">
        <v>8297</v>
      </c>
      <c r="Q214" s="5">
        <f>(E214/D214)</f>
        <v>2.2270833333333333</v>
      </c>
      <c r="R214" s="12">
        <f>ROUND((E214/N214),2)</f>
        <v>21.38</v>
      </c>
      <c r="S214" t="str">
        <f>LEFT(P214,FIND("/",P214)-1)</f>
        <v>games</v>
      </c>
      <c r="T214" t="str">
        <f>RIGHT(P214,LEN(P214)-FIND("/",P214))</f>
        <v>tabletop games</v>
      </c>
    </row>
    <row r="215" spans="1:20" ht="42.75" x14ac:dyDescent="0.4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 s="9">
        <f>(((I215/60)/60)/24)+DATE(1970,1,1)</f>
        <v>42137.067557870367</v>
      </c>
      <c r="K215">
        <v>1428889037</v>
      </c>
      <c r="L215" s="10">
        <f>(((K215/60)/60)/24)+DATE(1970,1,1)</f>
        <v>42107.067557870367</v>
      </c>
      <c r="M215" t="b">
        <v>0</v>
      </c>
      <c r="N215">
        <v>18</v>
      </c>
      <c r="O215" t="b">
        <v>1</v>
      </c>
      <c r="P215" t="s">
        <v>8271</v>
      </c>
      <c r="Q215" s="5">
        <f>(E215/D215)</f>
        <v>2.21</v>
      </c>
      <c r="R215" s="12">
        <f>ROUND((E215/N215),2)</f>
        <v>61.39</v>
      </c>
      <c r="S215" t="str">
        <f>LEFT(P215,FIND("/",P215)-1)</f>
        <v>theater</v>
      </c>
      <c r="T215" t="str">
        <f>RIGHT(P215,LEN(P215)-FIND("/",P215))</f>
        <v>plays</v>
      </c>
    </row>
    <row r="216" spans="1:20" ht="42.75" x14ac:dyDescent="0.4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 s="9">
        <f>(((I216/60)/60)/24)+DATE(1970,1,1)</f>
        <v>42806.507430555561</v>
      </c>
      <c r="K216">
        <v>1487164242</v>
      </c>
      <c r="L216" s="10">
        <f>(((K216/60)/60)/24)+DATE(1970,1,1)</f>
        <v>42781.549097222218</v>
      </c>
      <c r="M216" t="b">
        <v>0</v>
      </c>
      <c r="N216">
        <v>147</v>
      </c>
      <c r="O216" t="b">
        <v>1</v>
      </c>
      <c r="P216" t="s">
        <v>8297</v>
      </c>
      <c r="Q216" s="5">
        <f>(E216/D216)</f>
        <v>2.2035999999999998</v>
      </c>
      <c r="R216" s="12">
        <f>ROUND((E216/N216),2)</f>
        <v>37.479999999999997</v>
      </c>
      <c r="S216" t="str">
        <f>LEFT(P216,FIND("/",P216)-1)</f>
        <v>games</v>
      </c>
      <c r="T216" t="str">
        <f>RIGHT(P216,LEN(P216)-FIND("/",P216))</f>
        <v>tabletop games</v>
      </c>
    </row>
    <row r="217" spans="1:20" ht="42.75" x14ac:dyDescent="0.4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 s="9">
        <f>(((I217/60)/60)/24)+DATE(1970,1,1)</f>
        <v>40600.025810185187</v>
      </c>
      <c r="K217">
        <v>1296088630</v>
      </c>
      <c r="L217" s="10">
        <f>(((K217/60)/60)/24)+DATE(1970,1,1)</f>
        <v>40570.025810185187</v>
      </c>
      <c r="M217" t="b">
        <v>0</v>
      </c>
      <c r="N217">
        <v>47</v>
      </c>
      <c r="O217" t="b">
        <v>1</v>
      </c>
      <c r="P217" t="s">
        <v>8266</v>
      </c>
      <c r="Q217" s="5">
        <f>(E217/D217)</f>
        <v>2.1949999999999998</v>
      </c>
      <c r="R217">
        <f>ROUND((E217/N217),2)</f>
        <v>46.7</v>
      </c>
      <c r="S217" t="str">
        <f>LEFT(P217,FIND("/",P217)-1)</f>
        <v>film &amp; video</v>
      </c>
      <c r="T217" t="str">
        <f>RIGHT(P217,LEN(P217)-FIND("/",P217))</f>
        <v>shorts</v>
      </c>
    </row>
    <row r="218" spans="1:20" ht="28.5" x14ac:dyDescent="0.4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 s="9">
        <f>(((I218/60)/60)/24)+DATE(1970,1,1)</f>
        <v>42214.646863425922</v>
      </c>
      <c r="K218">
        <v>1435591889</v>
      </c>
      <c r="L218" s="10">
        <f>(((K218/60)/60)/24)+DATE(1970,1,1)</f>
        <v>42184.646863425922</v>
      </c>
      <c r="M218" t="b">
        <v>0</v>
      </c>
      <c r="N218">
        <v>14</v>
      </c>
      <c r="O218" t="b">
        <v>1</v>
      </c>
      <c r="P218" t="s">
        <v>8276</v>
      </c>
      <c r="Q218" s="5">
        <f>(E218/D218)</f>
        <v>2.1875</v>
      </c>
      <c r="R218" s="12">
        <f>ROUND((E218/N218),2)</f>
        <v>62.5</v>
      </c>
      <c r="S218" t="str">
        <f>LEFT(P218,FIND("/",P218)-1)</f>
        <v>music</v>
      </c>
      <c r="T218" t="str">
        <f>RIGHT(P218,LEN(P218)-FIND("/",P218))</f>
        <v>rock</v>
      </c>
    </row>
    <row r="219" spans="1:20" ht="42.75" x14ac:dyDescent="0.4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 s="9">
        <f>(((I219/60)/60)/24)+DATE(1970,1,1)</f>
        <v>41874.771793981483</v>
      </c>
      <c r="K219">
        <v>1406226683</v>
      </c>
      <c r="L219" s="10">
        <f>(((K219/60)/60)/24)+DATE(1970,1,1)</f>
        <v>41844.771793981483</v>
      </c>
      <c r="M219" t="b">
        <v>0</v>
      </c>
      <c r="N219">
        <v>65</v>
      </c>
      <c r="O219" t="b">
        <v>1</v>
      </c>
      <c r="P219" t="s">
        <v>8295</v>
      </c>
      <c r="Q219" s="5">
        <f>(E219/D219)</f>
        <v>2.1859999999999999</v>
      </c>
      <c r="R219" s="12">
        <f>ROUND((E219/N219),2)</f>
        <v>67.260000000000005</v>
      </c>
      <c r="S219" t="str">
        <f>LEFT(P219,FIND("/",P219)-1)</f>
        <v>technology</v>
      </c>
      <c r="T219" t="str">
        <f>RIGHT(P219,LEN(P219)-FIND("/",P219))</f>
        <v>hardware</v>
      </c>
    </row>
    <row r="220" spans="1:20" ht="42.75" x14ac:dyDescent="0.4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 s="9">
        <f>(((I220/60)/60)/24)+DATE(1970,1,1)</f>
        <v>42668.791666666672</v>
      </c>
      <c r="K220">
        <v>1472282956</v>
      </c>
      <c r="L220" s="10">
        <f>(((K220/60)/60)/24)+DATE(1970,1,1)</f>
        <v>42609.311990740738</v>
      </c>
      <c r="M220" t="b">
        <v>0</v>
      </c>
      <c r="N220">
        <v>28</v>
      </c>
      <c r="O220" t="b">
        <v>1</v>
      </c>
      <c r="P220" t="s">
        <v>8277</v>
      </c>
      <c r="Q220" s="5">
        <f>(E220/D220)</f>
        <v>2.1800000000000002</v>
      </c>
      <c r="R220" s="12">
        <f>ROUND((E220/N220),2)</f>
        <v>19.46</v>
      </c>
      <c r="S220" t="str">
        <f>LEFT(P220,FIND("/",P220)-1)</f>
        <v>music</v>
      </c>
      <c r="T220" t="str">
        <f>RIGHT(P220,LEN(P220)-FIND("/",P220))</f>
        <v>metal</v>
      </c>
    </row>
    <row r="221" spans="1:20" ht="42.75" x14ac:dyDescent="0.4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 s="9">
        <f>(((I221/60)/60)/24)+DATE(1970,1,1)</f>
        <v>42070.204861111109</v>
      </c>
      <c r="K221">
        <v>1424484717</v>
      </c>
      <c r="L221" s="10">
        <f>(((K221/60)/60)/24)+DATE(1970,1,1)</f>
        <v>42056.091631944444</v>
      </c>
      <c r="M221" t="b">
        <v>0</v>
      </c>
      <c r="N221">
        <v>20</v>
      </c>
      <c r="O221" t="b">
        <v>1</v>
      </c>
      <c r="P221" t="s">
        <v>8271</v>
      </c>
      <c r="Q221" s="5">
        <f>(E221/D221)</f>
        <v>2.1800000000000002</v>
      </c>
      <c r="R221" s="12">
        <f>ROUND((E221/N221),2)</f>
        <v>54.5</v>
      </c>
      <c r="S221" t="str">
        <f>LEFT(P221,FIND("/",P221)-1)</f>
        <v>theater</v>
      </c>
      <c r="T221" t="str">
        <f>RIGHT(P221,LEN(P221)-FIND("/",P221))</f>
        <v>plays</v>
      </c>
    </row>
    <row r="222" spans="1:20" ht="42.75" x14ac:dyDescent="0.4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 s="9">
        <f>(((I222/60)/60)/24)+DATE(1970,1,1)</f>
        <v>42758.71230324074</v>
      </c>
      <c r="K222">
        <v>1482599143</v>
      </c>
      <c r="L222" s="10">
        <f>(((K222/60)/60)/24)+DATE(1970,1,1)</f>
        <v>42728.71230324074</v>
      </c>
      <c r="M222" t="b">
        <v>1</v>
      </c>
      <c r="N222">
        <v>1375</v>
      </c>
      <c r="O222" t="b">
        <v>1</v>
      </c>
      <c r="P222" t="s">
        <v>8295</v>
      </c>
      <c r="Q222" s="5">
        <f>(E222/D222)</f>
        <v>2.1679422000000002</v>
      </c>
      <c r="R222" s="12">
        <f>ROUND((E222/N222),2)</f>
        <v>78.83</v>
      </c>
      <c r="S222" t="str">
        <f>LEFT(P222,FIND("/",P222)-1)</f>
        <v>technology</v>
      </c>
      <c r="T222" t="str">
        <f>RIGHT(P222,LEN(P222)-FIND("/",P222))</f>
        <v>hardware</v>
      </c>
    </row>
    <row r="223" spans="1:20" ht="42.75" x14ac:dyDescent="0.4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 s="9">
        <f>(((I223/60)/60)/24)+DATE(1970,1,1)</f>
        <v>40313.340277777781</v>
      </c>
      <c r="K223">
        <v>1268822909</v>
      </c>
      <c r="L223" s="10">
        <f>(((K223/60)/60)/24)+DATE(1970,1,1)</f>
        <v>40254.450335648151</v>
      </c>
      <c r="M223" t="b">
        <v>1</v>
      </c>
      <c r="N223">
        <v>33</v>
      </c>
      <c r="O223" t="b">
        <v>1</v>
      </c>
      <c r="P223" t="s">
        <v>8285</v>
      </c>
      <c r="Q223" s="5">
        <f>(E223/D223)</f>
        <v>2.15</v>
      </c>
      <c r="R223" s="12">
        <f>ROUND((E223/N223),2)</f>
        <v>78.180000000000007</v>
      </c>
      <c r="S223" t="str">
        <f>LEFT(P223,FIND("/",P223)-1)</f>
        <v>photography</v>
      </c>
      <c r="T223" t="str">
        <f>RIGHT(P223,LEN(P223)-FIND("/",P223))</f>
        <v>photobooks</v>
      </c>
    </row>
    <row r="224" spans="1:20" ht="42.75" x14ac:dyDescent="0.4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 s="9">
        <f>(((I224/60)/60)/24)+DATE(1970,1,1)</f>
        <v>41882.833333333336</v>
      </c>
      <c r="K224">
        <v>1405971690</v>
      </c>
      <c r="L224" s="10">
        <f>(((K224/60)/60)/24)+DATE(1970,1,1)</f>
        <v>41841.820486111108</v>
      </c>
      <c r="M224" t="b">
        <v>0</v>
      </c>
      <c r="N224">
        <v>30</v>
      </c>
      <c r="O224" t="b">
        <v>1</v>
      </c>
      <c r="P224" t="s">
        <v>8271</v>
      </c>
      <c r="Q224" s="5">
        <f>(E224/D224)</f>
        <v>2.1459999999999999</v>
      </c>
      <c r="R224" s="12">
        <f>ROUND((E224/N224),2)</f>
        <v>35.770000000000003</v>
      </c>
      <c r="S224" t="str">
        <f>LEFT(P224,FIND("/",P224)-1)</f>
        <v>theater</v>
      </c>
      <c r="T224" t="str">
        <f>RIGHT(P224,LEN(P224)-FIND("/",P224))</f>
        <v>plays</v>
      </c>
    </row>
    <row r="225" spans="1:20" ht="42.75" x14ac:dyDescent="0.4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 s="9">
        <f>(((I225/60)/60)/24)+DATE(1970,1,1)</f>
        <v>42231.25</v>
      </c>
      <c r="K225">
        <v>1436976858</v>
      </c>
      <c r="L225" s="10">
        <f>(((K225/60)/60)/24)+DATE(1970,1,1)</f>
        <v>42200.67659722222</v>
      </c>
      <c r="M225" t="b">
        <v>0</v>
      </c>
      <c r="N225">
        <v>562</v>
      </c>
      <c r="O225" t="b">
        <v>1</v>
      </c>
      <c r="P225" t="s">
        <v>8269</v>
      </c>
      <c r="Q225" s="5">
        <f>(E225/D225)</f>
        <v>2.1398947368421051</v>
      </c>
      <c r="R225" s="12">
        <f>ROUND((E225/N225),2)</f>
        <v>144.69</v>
      </c>
      <c r="S225" t="str">
        <f>LEFT(P225,FIND("/",P225)-1)</f>
        <v>film &amp; video</v>
      </c>
      <c r="T225" t="str">
        <f>RIGHT(P225,LEN(P225)-FIND("/",P225))</f>
        <v>documentary</v>
      </c>
    </row>
    <row r="226" spans="1:20" ht="42.75" x14ac:dyDescent="0.4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 s="9">
        <f>(((I226/60)/60)/24)+DATE(1970,1,1)</f>
        <v>42477.762951388882</v>
      </c>
      <c r="K226">
        <v>1455736719</v>
      </c>
      <c r="L226" s="10">
        <f>(((K226/60)/60)/24)+DATE(1970,1,1)</f>
        <v>42417.804618055554</v>
      </c>
      <c r="M226" t="b">
        <v>0</v>
      </c>
      <c r="N226">
        <v>87</v>
      </c>
      <c r="O226" t="b">
        <v>1</v>
      </c>
      <c r="P226" t="s">
        <v>8273</v>
      </c>
      <c r="Q226" s="5">
        <f>(E226/D226)</f>
        <v>2.1356000000000002</v>
      </c>
      <c r="R226" s="12">
        <f>ROUND((E226/N226),2)</f>
        <v>122.74</v>
      </c>
      <c r="S226" t="str">
        <f>LEFT(P226,FIND("/",P226)-1)</f>
        <v>technology</v>
      </c>
      <c r="T226" t="str">
        <f>RIGHT(P226,LEN(P226)-FIND("/",P226))</f>
        <v>wearables</v>
      </c>
    </row>
    <row r="227" spans="1:20" ht="57" x14ac:dyDescent="0.4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 s="9">
        <f>(((I227/60)/60)/24)+DATE(1970,1,1)</f>
        <v>40453.207638888889</v>
      </c>
      <c r="K227">
        <v>1279574773</v>
      </c>
      <c r="L227" s="10">
        <f>(((K227/60)/60)/24)+DATE(1970,1,1)</f>
        <v>40378.893206018518</v>
      </c>
      <c r="M227" t="b">
        <v>0</v>
      </c>
      <c r="N227">
        <v>32</v>
      </c>
      <c r="O227" t="b">
        <v>1</v>
      </c>
      <c r="P227" t="s">
        <v>8303</v>
      </c>
      <c r="Q227" s="5">
        <f>(E227/D227)</f>
        <v>2.1320000000000001</v>
      </c>
      <c r="R227" s="12">
        <f>ROUND((E227/N227),2)</f>
        <v>33.31</v>
      </c>
      <c r="S227" t="str">
        <f>LEFT(P227,FIND("/",P227)-1)</f>
        <v>theater</v>
      </c>
      <c r="T227" t="str">
        <f>RIGHT(P227,LEN(P227)-FIND("/",P227))</f>
        <v>spaces</v>
      </c>
    </row>
    <row r="228" spans="1:20" ht="42.75" x14ac:dyDescent="0.4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 s="9">
        <f>(((I228/60)/60)/24)+DATE(1970,1,1)</f>
        <v>41517.611250000002</v>
      </c>
      <c r="K228">
        <v>1375368012</v>
      </c>
      <c r="L228" s="10">
        <f>(((K228/60)/60)/24)+DATE(1970,1,1)</f>
        <v>41487.611250000002</v>
      </c>
      <c r="M228" t="b">
        <v>1</v>
      </c>
      <c r="N228">
        <v>670</v>
      </c>
      <c r="O228" t="b">
        <v>1</v>
      </c>
      <c r="P228" t="s">
        <v>8276</v>
      </c>
      <c r="Q228" s="5">
        <f>(E228/D228)</f>
        <v>2.1314633333333335</v>
      </c>
      <c r="R228" s="12">
        <f>ROUND((E228/N228),2)</f>
        <v>38.18</v>
      </c>
      <c r="S228" t="str">
        <f>LEFT(P228,FIND("/",P228)-1)</f>
        <v>music</v>
      </c>
      <c r="T228" t="str">
        <f>RIGHT(P228,LEN(P228)-FIND("/",P228))</f>
        <v>rock</v>
      </c>
    </row>
    <row r="229" spans="1:20" ht="42.75" x14ac:dyDescent="0.4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 s="9">
        <f>(((I229/60)/60)/24)+DATE(1970,1,1)</f>
        <v>42681.462233796294</v>
      </c>
      <c r="K229">
        <v>1475921137</v>
      </c>
      <c r="L229" s="10">
        <f>(((K229/60)/60)/24)+DATE(1970,1,1)</f>
        <v>42651.420567129629</v>
      </c>
      <c r="M229" t="b">
        <v>1</v>
      </c>
      <c r="N229">
        <v>834</v>
      </c>
      <c r="O229" t="b">
        <v>1</v>
      </c>
      <c r="P229" t="s">
        <v>8295</v>
      </c>
      <c r="Q229" s="5">
        <f>(E229/D229)</f>
        <v>2.1244399999999999</v>
      </c>
      <c r="R229" s="12">
        <f>ROUND((E229/N229),2)</f>
        <v>127.36</v>
      </c>
      <c r="S229" t="str">
        <f>LEFT(P229,FIND("/",P229)-1)</f>
        <v>technology</v>
      </c>
      <c r="T229" t="str">
        <f>RIGHT(P229,LEN(P229)-FIND("/",P229))</f>
        <v>hardware</v>
      </c>
    </row>
    <row r="230" spans="1:20" ht="42.75" x14ac:dyDescent="0.4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 s="9">
        <f>(((I230/60)/60)/24)+DATE(1970,1,1)</f>
        <v>42727.074976851851</v>
      </c>
      <c r="K230">
        <v>1480729678</v>
      </c>
      <c r="L230" s="10">
        <f>(((K230/60)/60)/24)+DATE(1970,1,1)</f>
        <v>42707.074976851851</v>
      </c>
      <c r="M230" t="b">
        <v>0</v>
      </c>
      <c r="N230">
        <v>93</v>
      </c>
      <c r="O230" t="b">
        <v>1</v>
      </c>
      <c r="P230" t="s">
        <v>8276</v>
      </c>
      <c r="Q230" s="5">
        <f>(E230/D230)</f>
        <v>2.124090909090909</v>
      </c>
      <c r="R230" s="12">
        <f>ROUND((E230/N230),2)</f>
        <v>50.25</v>
      </c>
      <c r="S230" t="str">
        <f>LEFT(P230,FIND("/",P230)-1)</f>
        <v>music</v>
      </c>
      <c r="T230" t="str">
        <f>RIGHT(P230,LEN(P230)-FIND("/",P230))</f>
        <v>rock</v>
      </c>
    </row>
    <row r="231" spans="1:20" ht="42.75" x14ac:dyDescent="0.4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 s="9">
        <f>(((I231/60)/60)/24)+DATE(1970,1,1)</f>
        <v>41788.743055555555</v>
      </c>
      <c r="K231">
        <v>1399563390</v>
      </c>
      <c r="L231" s="10">
        <f>(((K231/60)/60)/24)+DATE(1970,1,1)</f>
        <v>41767.650347222225</v>
      </c>
      <c r="M231" t="b">
        <v>1</v>
      </c>
      <c r="N231">
        <v>94</v>
      </c>
      <c r="O231" t="b">
        <v>1</v>
      </c>
      <c r="P231" t="s">
        <v>8298</v>
      </c>
      <c r="Q231" s="5">
        <f>(E231/D231)</f>
        <v>2.1216666666666666</v>
      </c>
      <c r="R231" s="12">
        <f>ROUND((E231/N231),2)</f>
        <v>13.54</v>
      </c>
      <c r="S231" t="str">
        <f>LEFT(P231,FIND("/",P231)-1)</f>
        <v>food</v>
      </c>
      <c r="T231" t="str">
        <f>RIGHT(P231,LEN(P231)-FIND("/",P231))</f>
        <v>small batch</v>
      </c>
    </row>
    <row r="232" spans="1:20" ht="42.75" x14ac:dyDescent="0.4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 s="9">
        <f>(((I232/60)/60)/24)+DATE(1970,1,1)</f>
        <v>41344.166666666664</v>
      </c>
      <c r="K232">
        <v>1360948389</v>
      </c>
      <c r="L232" s="10">
        <f>(((K232/60)/60)/24)+DATE(1970,1,1)</f>
        <v>41320.717465277776</v>
      </c>
      <c r="M232" t="b">
        <v>1</v>
      </c>
      <c r="N232">
        <v>22</v>
      </c>
      <c r="O232" t="b">
        <v>1</v>
      </c>
      <c r="P232" t="s">
        <v>8276</v>
      </c>
      <c r="Q232" s="5">
        <f>(E232/D232)</f>
        <v>2.1105</v>
      </c>
      <c r="R232" s="12">
        <f>ROUND((E232/N232),2)</f>
        <v>95.93</v>
      </c>
      <c r="S232" t="str">
        <f>LEFT(P232,FIND("/",P232)-1)</f>
        <v>music</v>
      </c>
      <c r="T232" t="str">
        <f>RIGHT(P232,LEN(P232)-FIND("/",P232))</f>
        <v>rock</v>
      </c>
    </row>
    <row r="233" spans="1:20" ht="42.75" x14ac:dyDescent="0.4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 s="9">
        <f>(((I233/60)/60)/24)+DATE(1970,1,1)</f>
        <v>42357.041666666672</v>
      </c>
      <c r="K233">
        <v>1446562807</v>
      </c>
      <c r="L233" s="10">
        <f>(((K233/60)/60)/24)+DATE(1970,1,1)</f>
        <v>42311.625081018516</v>
      </c>
      <c r="M233" t="b">
        <v>1</v>
      </c>
      <c r="N233">
        <v>644</v>
      </c>
      <c r="O233" t="b">
        <v>1</v>
      </c>
      <c r="P233" t="s">
        <v>8295</v>
      </c>
      <c r="Q233" s="5">
        <f>(E233/D233)</f>
        <v>2.1103642500000004</v>
      </c>
      <c r="R233" s="12">
        <f>ROUND((E233/N233),2)</f>
        <v>262.16000000000003</v>
      </c>
      <c r="S233" t="str">
        <f>LEFT(P233,FIND("/",P233)-1)</f>
        <v>technology</v>
      </c>
      <c r="T233" t="str">
        <f>RIGHT(P233,LEN(P233)-FIND("/",P233))</f>
        <v>hardware</v>
      </c>
    </row>
    <row r="234" spans="1:20" ht="42.75" x14ac:dyDescent="0.4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 s="9">
        <f>(((I234/60)/60)/24)+DATE(1970,1,1)</f>
        <v>41838.991944444446</v>
      </c>
      <c r="K234">
        <v>1403135304</v>
      </c>
      <c r="L234" s="10">
        <f>(((K234/60)/60)/24)+DATE(1970,1,1)</f>
        <v>41808.991944444446</v>
      </c>
      <c r="M234" t="b">
        <v>0</v>
      </c>
      <c r="N234">
        <v>18</v>
      </c>
      <c r="O234" t="b">
        <v>1</v>
      </c>
      <c r="P234" t="s">
        <v>8271</v>
      </c>
      <c r="Q234" s="5">
        <f>(E234/D234)</f>
        <v>2.11</v>
      </c>
      <c r="R234" s="12">
        <f>ROUND((E234/N234),2)</f>
        <v>58.61</v>
      </c>
      <c r="S234" t="str">
        <f>LEFT(P234,FIND("/",P234)-1)</f>
        <v>theater</v>
      </c>
      <c r="T234" t="str">
        <f>RIGHT(P234,LEN(P234)-FIND("/",P234))</f>
        <v>plays</v>
      </c>
    </row>
    <row r="235" spans="1:20" ht="42.75" x14ac:dyDescent="0.4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 s="9">
        <f>(((I235/60)/60)/24)+DATE(1970,1,1)</f>
        <v>42132.836805555555</v>
      </c>
      <c r="K235">
        <v>1428733511</v>
      </c>
      <c r="L235" s="10">
        <f>(((K235/60)/60)/24)+DATE(1970,1,1)</f>
        <v>42105.267488425925</v>
      </c>
      <c r="M235" t="b">
        <v>0</v>
      </c>
      <c r="N235">
        <v>58</v>
      </c>
      <c r="O235" t="b">
        <v>1</v>
      </c>
      <c r="P235" t="s">
        <v>8271</v>
      </c>
      <c r="Q235" s="5">
        <f>(E235/D235)</f>
        <v>2.1074999999999999</v>
      </c>
      <c r="R235" s="12">
        <f>ROUND((E235/N235),2)</f>
        <v>29.07</v>
      </c>
      <c r="S235" t="str">
        <f>LEFT(P235,FIND("/",P235)-1)</f>
        <v>theater</v>
      </c>
      <c r="T235" t="str">
        <f>RIGHT(P235,LEN(P235)-FIND("/",P235))</f>
        <v>plays</v>
      </c>
    </row>
    <row r="236" spans="1:20" ht="28.5" x14ac:dyDescent="0.4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 s="9">
        <f>(((I236/60)/60)/24)+DATE(1970,1,1)</f>
        <v>42177.729930555557</v>
      </c>
      <c r="K236">
        <v>1432402266</v>
      </c>
      <c r="L236" s="10">
        <f>(((K236/60)/60)/24)+DATE(1970,1,1)</f>
        <v>42147.729930555557</v>
      </c>
      <c r="M236" t="b">
        <v>0</v>
      </c>
      <c r="N236">
        <v>4</v>
      </c>
      <c r="O236" t="b">
        <v>1</v>
      </c>
      <c r="P236" t="s">
        <v>8271</v>
      </c>
      <c r="Q236" s="5">
        <f>(E236/D236)</f>
        <v>2.1</v>
      </c>
      <c r="R236" s="12">
        <f>ROUND((E236/N236),2)</f>
        <v>105</v>
      </c>
      <c r="S236" t="str">
        <f>LEFT(P236,FIND("/",P236)-1)</f>
        <v>theater</v>
      </c>
      <c r="T236" t="str">
        <f>RIGHT(P236,LEN(P236)-FIND("/",P236))</f>
        <v>plays</v>
      </c>
    </row>
    <row r="237" spans="1:20" ht="28.5" x14ac:dyDescent="0.4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 s="9">
        <f>(((I237/60)/60)/24)+DATE(1970,1,1)</f>
        <v>41343.755219907405</v>
      </c>
      <c r="K237">
        <v>1360346851</v>
      </c>
      <c r="L237" s="10">
        <f>(((K237/60)/60)/24)+DATE(1970,1,1)</f>
        <v>41313.755219907405</v>
      </c>
      <c r="M237" t="b">
        <v>1</v>
      </c>
      <c r="N237">
        <v>253</v>
      </c>
      <c r="O237" t="b">
        <v>1</v>
      </c>
      <c r="P237" t="s">
        <v>8295</v>
      </c>
      <c r="Q237" s="5">
        <f>(E237/D237)</f>
        <v>2.0870837499999997</v>
      </c>
      <c r="R237" s="12">
        <f>ROUND((E237/N237),2)</f>
        <v>131.99</v>
      </c>
      <c r="S237" t="str">
        <f>LEFT(P237,FIND("/",P237)-1)</f>
        <v>technology</v>
      </c>
      <c r="T237" t="str">
        <f>RIGHT(P237,LEN(P237)-FIND("/",P237))</f>
        <v>hardware</v>
      </c>
    </row>
    <row r="238" spans="1:20" ht="42.75" x14ac:dyDescent="0.4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 s="9">
        <f>(((I238/60)/60)/24)+DATE(1970,1,1)</f>
        <v>42786.501041666663</v>
      </c>
      <c r="K238">
        <v>1485000090</v>
      </c>
      <c r="L238" s="10">
        <f>(((K238/60)/60)/24)+DATE(1970,1,1)</f>
        <v>42756.501041666663</v>
      </c>
      <c r="M238" t="b">
        <v>1</v>
      </c>
      <c r="N238">
        <v>28</v>
      </c>
      <c r="O238" t="b">
        <v>1</v>
      </c>
      <c r="P238" t="s">
        <v>8285</v>
      </c>
      <c r="Q238" s="5">
        <f>(E238/D238)</f>
        <v>2.0699999999999998</v>
      </c>
      <c r="R238" s="12">
        <f>ROUND((E238/N238),2)</f>
        <v>221.79</v>
      </c>
      <c r="S238" t="str">
        <f>LEFT(P238,FIND("/",P238)-1)</f>
        <v>photography</v>
      </c>
      <c r="T238" t="str">
        <f>RIGHT(P238,LEN(P238)-FIND("/",P238))</f>
        <v>photobooks</v>
      </c>
    </row>
    <row r="239" spans="1:20" ht="42.75" x14ac:dyDescent="0.4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 s="9">
        <f>(((I239/60)/60)/24)+DATE(1970,1,1)</f>
        <v>41865.540486111109</v>
      </c>
      <c r="K239">
        <v>1405429098</v>
      </c>
      <c r="L239" s="10">
        <f>(((K239/60)/60)/24)+DATE(1970,1,1)</f>
        <v>41835.540486111109</v>
      </c>
      <c r="M239" t="b">
        <v>1</v>
      </c>
      <c r="N239">
        <v>1513</v>
      </c>
      <c r="O239" t="b">
        <v>1</v>
      </c>
      <c r="P239" t="s">
        <v>8295</v>
      </c>
      <c r="Q239" s="5">
        <f>(E239/D239)</f>
        <v>2.0674309000000002</v>
      </c>
      <c r="R239" s="12">
        <f>ROUND((E239/N239),2)</f>
        <v>136.63999999999999</v>
      </c>
      <c r="S239" t="str">
        <f>LEFT(P239,FIND("/",P239)-1)</f>
        <v>technology</v>
      </c>
      <c r="T239" t="str">
        <f>RIGHT(P239,LEN(P239)-FIND("/",P239))</f>
        <v>hardware</v>
      </c>
    </row>
    <row r="240" spans="1:20" ht="42.75" x14ac:dyDescent="0.4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 s="9">
        <f>(((I240/60)/60)/24)+DATE(1970,1,1)</f>
        <v>41778.117581018516</v>
      </c>
      <c r="K240">
        <v>1398480559</v>
      </c>
      <c r="L240" s="10">
        <f>(((K240/60)/60)/24)+DATE(1970,1,1)</f>
        <v>41755.117581018516</v>
      </c>
      <c r="M240" t="b">
        <v>0</v>
      </c>
      <c r="N240">
        <v>48</v>
      </c>
      <c r="O240" t="b">
        <v>1</v>
      </c>
      <c r="P240" t="s">
        <v>8269</v>
      </c>
      <c r="Q240" s="5">
        <f>(E240/D240)</f>
        <v>2.0670670670670672</v>
      </c>
      <c r="R240" s="12">
        <f>ROUND((E240/N240),2)</f>
        <v>43.02</v>
      </c>
      <c r="S240" t="str">
        <f>LEFT(P240,FIND("/",P240)-1)</f>
        <v>film &amp; video</v>
      </c>
      <c r="T240" t="str">
        <f>RIGHT(P240,LEN(P240)-FIND("/",P240))</f>
        <v>documentary</v>
      </c>
    </row>
    <row r="241" spans="1:20" ht="42.75" x14ac:dyDescent="0.4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 s="9">
        <f>(((I241/60)/60)/24)+DATE(1970,1,1)</f>
        <v>42157.032638888893</v>
      </c>
      <c r="K241">
        <v>1430617209</v>
      </c>
      <c r="L241" s="10">
        <f>(((K241/60)/60)/24)+DATE(1970,1,1)</f>
        <v>42127.069548611107</v>
      </c>
      <c r="M241" t="b">
        <v>0</v>
      </c>
      <c r="N241">
        <v>30</v>
      </c>
      <c r="O241" t="b">
        <v>1</v>
      </c>
      <c r="P241" t="s">
        <v>8280</v>
      </c>
      <c r="Q241" s="5">
        <f>(E241/D241)</f>
        <v>2.0554838709677421</v>
      </c>
      <c r="R241" s="12">
        <f>ROUND((E241/N241),2)</f>
        <v>106.2</v>
      </c>
      <c r="S241" t="str">
        <f>LEFT(P241,FIND("/",P241)-1)</f>
        <v>music</v>
      </c>
      <c r="T241" t="str">
        <f>RIGHT(P241,LEN(P241)-FIND("/",P241))</f>
        <v>electronic music</v>
      </c>
    </row>
    <row r="242" spans="1:20" ht="28.5" x14ac:dyDescent="0.4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 s="9">
        <f>(((I242/60)/60)/24)+DATE(1970,1,1)</f>
        <v>41790.8200462963</v>
      </c>
      <c r="K242">
        <v>1398973252</v>
      </c>
      <c r="L242" s="10">
        <f>(((K242/60)/60)/24)+DATE(1970,1,1)</f>
        <v>41760.8200462963</v>
      </c>
      <c r="M242" t="b">
        <v>1</v>
      </c>
      <c r="N242">
        <v>236</v>
      </c>
      <c r="O242" t="b">
        <v>1</v>
      </c>
      <c r="P242" t="s">
        <v>8285</v>
      </c>
      <c r="Q242" s="5">
        <f>(E242/D242)</f>
        <v>2.0536666666666665</v>
      </c>
      <c r="R242" s="12">
        <f>ROUND((E242/N242),2)</f>
        <v>130.53</v>
      </c>
      <c r="S242" t="str">
        <f>LEFT(P242,FIND("/",P242)-1)</f>
        <v>photography</v>
      </c>
      <c r="T242" t="str">
        <f>RIGHT(P242,LEN(P242)-FIND("/",P242))</f>
        <v>photobooks</v>
      </c>
    </row>
    <row r="243" spans="1:20" ht="42.75" x14ac:dyDescent="0.4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 s="9">
        <f>(((I243/60)/60)/24)+DATE(1970,1,1)</f>
        <v>42644.722013888888</v>
      </c>
      <c r="K243">
        <v>1472750382</v>
      </c>
      <c r="L243" s="10">
        <f>(((K243/60)/60)/24)+DATE(1970,1,1)</f>
        <v>42614.722013888888</v>
      </c>
      <c r="M243" t="b">
        <v>0</v>
      </c>
      <c r="N243">
        <v>45</v>
      </c>
      <c r="O243" t="b">
        <v>1</v>
      </c>
      <c r="P243" t="s">
        <v>8276</v>
      </c>
      <c r="Q243" s="5">
        <f>(E243/D243)</f>
        <v>2.0529999999999999</v>
      </c>
      <c r="R243" s="12">
        <f>ROUND((E243/N243),2)</f>
        <v>45.62</v>
      </c>
      <c r="S243" t="str">
        <f>LEFT(P243,FIND("/",P243)-1)</f>
        <v>music</v>
      </c>
      <c r="T243" t="str">
        <f>RIGHT(P243,LEN(P243)-FIND("/",P243))</f>
        <v>rock</v>
      </c>
    </row>
    <row r="244" spans="1:20" ht="42.75" x14ac:dyDescent="0.4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 s="9">
        <f>(((I244/60)/60)/24)+DATE(1970,1,1)</f>
        <v>42354.290972222225</v>
      </c>
      <c r="K244">
        <v>1447055935</v>
      </c>
      <c r="L244" s="10">
        <f>(((K244/60)/60)/24)+DATE(1970,1,1)</f>
        <v>42317.33258101852</v>
      </c>
      <c r="M244" t="b">
        <v>0</v>
      </c>
      <c r="N244">
        <v>172</v>
      </c>
      <c r="O244" t="b">
        <v>1</v>
      </c>
      <c r="P244" t="s">
        <v>8274</v>
      </c>
      <c r="Q244" s="5">
        <f>(E244/D244)</f>
        <v>2.0419999999999998</v>
      </c>
      <c r="R244" s="12">
        <f>ROUND((E244/N244),2)</f>
        <v>59.36</v>
      </c>
      <c r="S244" t="str">
        <f>LEFT(P244,FIND("/",P244)-1)</f>
        <v>publishing</v>
      </c>
      <c r="T244" t="str">
        <f>RIGHT(P244,LEN(P244)-FIND("/",P244))</f>
        <v>nonfiction</v>
      </c>
    </row>
    <row r="245" spans="1:20" ht="42.75" x14ac:dyDescent="0.4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 s="9">
        <f>(((I245/60)/60)/24)+DATE(1970,1,1)</f>
        <v>41097.165972222225</v>
      </c>
      <c r="K245">
        <v>1338336588</v>
      </c>
      <c r="L245" s="10">
        <f>(((K245/60)/60)/24)+DATE(1970,1,1)</f>
        <v>41059.006805555553</v>
      </c>
      <c r="M245" t="b">
        <v>0</v>
      </c>
      <c r="N245">
        <v>34</v>
      </c>
      <c r="O245" t="b">
        <v>1</v>
      </c>
      <c r="P245" t="s">
        <v>8276</v>
      </c>
      <c r="Q245" s="5">
        <f>(E245/D245)</f>
        <v>2.03505</v>
      </c>
      <c r="R245" s="12">
        <f>ROUND((E245/N245),2)</f>
        <v>59.85</v>
      </c>
      <c r="S245" t="str">
        <f>LEFT(P245,FIND("/",P245)-1)</f>
        <v>music</v>
      </c>
      <c r="T245" t="str">
        <f>RIGHT(P245,LEN(P245)-FIND("/",P245))</f>
        <v>rock</v>
      </c>
    </row>
    <row r="246" spans="1:20" x14ac:dyDescent="0.4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 s="9">
        <f>(((I246/60)/60)/24)+DATE(1970,1,1)</f>
        <v>42583.759374999994</v>
      </c>
      <c r="K246">
        <v>1468779210</v>
      </c>
      <c r="L246" s="10">
        <f>(((K246/60)/60)/24)+DATE(1970,1,1)</f>
        <v>42568.759374999994</v>
      </c>
      <c r="M246" t="b">
        <v>0</v>
      </c>
      <c r="N246">
        <v>133</v>
      </c>
      <c r="O246" t="b">
        <v>1</v>
      </c>
      <c r="P246" t="s">
        <v>8276</v>
      </c>
      <c r="Q246" s="5">
        <f>(E246/D246)</f>
        <v>2.0335000000000001</v>
      </c>
      <c r="R246" s="12">
        <f>ROUND((E246/N246),2)</f>
        <v>30.58</v>
      </c>
      <c r="S246" t="str">
        <f>LEFT(P246,FIND("/",P246)-1)</f>
        <v>music</v>
      </c>
      <c r="T246" t="str">
        <f>RIGHT(P246,LEN(P246)-FIND("/",P246))</f>
        <v>rock</v>
      </c>
    </row>
    <row r="247" spans="1:20" ht="42.75" x14ac:dyDescent="0.4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 s="9">
        <f>(((I247/60)/60)/24)+DATE(1970,1,1)</f>
        <v>41274.75</v>
      </c>
      <c r="K247">
        <v>1352820837</v>
      </c>
      <c r="L247" s="10">
        <f>(((K247/60)/60)/24)+DATE(1970,1,1)</f>
        <v>41226.648576388885</v>
      </c>
      <c r="M247" t="b">
        <v>0</v>
      </c>
      <c r="N247">
        <v>170</v>
      </c>
      <c r="O247" t="b">
        <v>1</v>
      </c>
      <c r="P247" t="s">
        <v>8279</v>
      </c>
      <c r="Q247" s="5">
        <f>(E247/D247)</f>
        <v>2.0262500000000001</v>
      </c>
      <c r="R247" s="12">
        <f>ROUND((E247/N247),2)</f>
        <v>47.68</v>
      </c>
      <c r="S247" t="str">
        <f>LEFT(P247,FIND("/",P247)-1)</f>
        <v>music</v>
      </c>
      <c r="T247" t="str">
        <f>RIGHT(P247,LEN(P247)-FIND("/",P247))</f>
        <v>indie rock</v>
      </c>
    </row>
    <row r="248" spans="1:20" ht="42.75" x14ac:dyDescent="0.4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 s="9">
        <f>(((I248/60)/60)/24)+DATE(1970,1,1)</f>
        <v>41866.625254629631</v>
      </c>
      <c r="K248">
        <v>1405522822</v>
      </c>
      <c r="L248" s="10">
        <f>(((K248/60)/60)/24)+DATE(1970,1,1)</f>
        <v>41836.625254629631</v>
      </c>
      <c r="M248" t="b">
        <v>0</v>
      </c>
      <c r="N248">
        <v>311</v>
      </c>
      <c r="O248" t="b">
        <v>1</v>
      </c>
      <c r="P248" t="s">
        <v>8298</v>
      </c>
      <c r="Q248" s="5">
        <f>(E248/D248)</f>
        <v>2.0251494999999999</v>
      </c>
      <c r="R248" s="12">
        <f>ROUND((E248/N248),2)</f>
        <v>130.22999999999999</v>
      </c>
      <c r="S248" t="str">
        <f>LEFT(P248,FIND("/",P248)-1)</f>
        <v>food</v>
      </c>
      <c r="T248" t="str">
        <f>RIGHT(P248,LEN(P248)-FIND("/",P248))</f>
        <v>small batch</v>
      </c>
    </row>
    <row r="249" spans="1:20" ht="42.75" x14ac:dyDescent="0.4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 s="9">
        <f>(((I249/60)/60)/24)+DATE(1970,1,1)</f>
        <v>41609.887175925927</v>
      </c>
      <c r="K249">
        <v>1383337052</v>
      </c>
      <c r="L249" s="10">
        <f>(((K249/60)/60)/24)+DATE(1970,1,1)</f>
        <v>41579.845509259263</v>
      </c>
      <c r="M249" t="b">
        <v>1</v>
      </c>
      <c r="N249">
        <v>109</v>
      </c>
      <c r="O249" t="b">
        <v>1</v>
      </c>
      <c r="P249" t="s">
        <v>8276</v>
      </c>
      <c r="Q249" s="5">
        <f>(E249/D249)</f>
        <v>2.0236666666666667</v>
      </c>
      <c r="R249" s="12">
        <f>ROUND((E249/N249),2)</f>
        <v>55.7</v>
      </c>
      <c r="S249" t="str">
        <f>LEFT(P249,FIND("/",P249)-1)</f>
        <v>music</v>
      </c>
      <c r="T249" t="str">
        <f>RIGHT(P249,LEN(P249)-FIND("/",P249))</f>
        <v>rock</v>
      </c>
    </row>
    <row r="250" spans="1:20" ht="42.75" x14ac:dyDescent="0.4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 s="9">
        <f>(((I250/60)/60)/24)+DATE(1970,1,1)</f>
        <v>42426.494583333333</v>
      </c>
      <c r="K250">
        <v>1453895532</v>
      </c>
      <c r="L250" s="10">
        <f>(((K250/60)/60)/24)+DATE(1970,1,1)</f>
        <v>42396.494583333333</v>
      </c>
      <c r="M250" t="b">
        <v>0</v>
      </c>
      <c r="N250">
        <v>666</v>
      </c>
      <c r="O250" t="b">
        <v>1</v>
      </c>
      <c r="P250" t="s">
        <v>8295</v>
      </c>
      <c r="Q250" s="5">
        <f>(E250/D250)</f>
        <v>2.022322</v>
      </c>
      <c r="R250" s="12">
        <f>ROUND((E250/N250),2)</f>
        <v>45.55</v>
      </c>
      <c r="S250" t="str">
        <f>LEFT(P250,FIND("/",P250)-1)</f>
        <v>technology</v>
      </c>
      <c r="T250" t="str">
        <f>RIGHT(P250,LEN(P250)-FIND("/",P250))</f>
        <v>hardware</v>
      </c>
    </row>
    <row r="251" spans="1:20" ht="42.75" x14ac:dyDescent="0.4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 s="9">
        <f>(((I251/60)/60)/24)+DATE(1970,1,1)</f>
        <v>42195.75</v>
      </c>
      <c r="K251">
        <v>1435181628</v>
      </c>
      <c r="L251" s="10">
        <f>(((K251/60)/60)/24)+DATE(1970,1,1)</f>
        <v>42179.898472222223</v>
      </c>
      <c r="M251" t="b">
        <v>0</v>
      </c>
      <c r="N251">
        <v>17</v>
      </c>
      <c r="O251" t="b">
        <v>1</v>
      </c>
      <c r="P251" t="s">
        <v>8271</v>
      </c>
      <c r="Q251" s="5">
        <f>(E251/D251)</f>
        <v>2.02</v>
      </c>
      <c r="R251" s="12">
        <f>ROUND((E251/N251),2)</f>
        <v>29.71</v>
      </c>
      <c r="S251" t="str">
        <f>LEFT(P251,FIND("/",P251)-1)</f>
        <v>theater</v>
      </c>
      <c r="T251" t="str">
        <f>RIGHT(P251,LEN(P251)-FIND("/",P251))</f>
        <v>plays</v>
      </c>
    </row>
    <row r="252" spans="1:20" ht="42.75" x14ac:dyDescent="0.4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 s="9">
        <f>(((I252/60)/60)/24)+DATE(1970,1,1)</f>
        <v>42246</v>
      </c>
      <c r="K252">
        <v>1438715077</v>
      </c>
      <c r="L252" s="10">
        <f>(((K252/60)/60)/24)+DATE(1970,1,1)</f>
        <v>42220.79487268519</v>
      </c>
      <c r="M252" t="b">
        <v>0</v>
      </c>
      <c r="N252">
        <v>17</v>
      </c>
      <c r="O252" t="b">
        <v>1</v>
      </c>
      <c r="P252" t="s">
        <v>8271</v>
      </c>
      <c r="Q252" s="5">
        <f>(E252/D252)</f>
        <v>2.02</v>
      </c>
      <c r="R252" s="12">
        <f>ROUND((E252/N252),2)</f>
        <v>59.41</v>
      </c>
      <c r="S252" t="str">
        <f>LEFT(P252,FIND("/",P252)-1)</f>
        <v>theater</v>
      </c>
      <c r="T252" t="str">
        <f>RIGHT(P252,LEN(P252)-FIND("/",P252))</f>
        <v>plays</v>
      </c>
    </row>
    <row r="253" spans="1:20" ht="28.5" x14ac:dyDescent="0.4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 s="9">
        <f>(((I253/60)/60)/24)+DATE(1970,1,1)</f>
        <v>42368.59993055556</v>
      </c>
      <c r="K253">
        <v>1448461434</v>
      </c>
      <c r="L253" s="10">
        <f>(((K253/60)/60)/24)+DATE(1970,1,1)</f>
        <v>42333.59993055556</v>
      </c>
      <c r="M253" t="b">
        <v>0</v>
      </c>
      <c r="N253">
        <v>392</v>
      </c>
      <c r="O253" t="b">
        <v>1</v>
      </c>
      <c r="P253" t="s">
        <v>8295</v>
      </c>
      <c r="Q253" s="5">
        <f>(E253/D253)</f>
        <v>2.0182666666666669</v>
      </c>
      <c r="R253" s="12">
        <f>ROUND((E253/N253),2)</f>
        <v>77.23</v>
      </c>
      <c r="S253" t="str">
        <f>LEFT(P253,FIND("/",P253)-1)</f>
        <v>technology</v>
      </c>
      <c r="T253" t="str">
        <f>RIGHT(P253,LEN(P253)-FIND("/",P253))</f>
        <v>hardware</v>
      </c>
    </row>
    <row r="254" spans="1:20" ht="42.75" x14ac:dyDescent="0.4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 s="9">
        <f>(((I254/60)/60)/24)+DATE(1970,1,1)</f>
        <v>42600.290972222225</v>
      </c>
      <c r="K254">
        <v>1468852306</v>
      </c>
      <c r="L254" s="10">
        <f>(((K254/60)/60)/24)+DATE(1970,1,1)</f>
        <v>42569.605393518519</v>
      </c>
      <c r="M254" t="b">
        <v>0</v>
      </c>
      <c r="N254">
        <v>113</v>
      </c>
      <c r="O254" t="b">
        <v>1</v>
      </c>
      <c r="P254" t="s">
        <v>8292</v>
      </c>
      <c r="Q254" s="5">
        <f>(E254/D254)</f>
        <v>2.0169999999999999</v>
      </c>
      <c r="R254" s="12">
        <f>ROUND((E254/N254),2)</f>
        <v>89.25</v>
      </c>
      <c r="S254" t="str">
        <f>LEFT(P254,FIND("/",P254)-1)</f>
        <v>music</v>
      </c>
      <c r="T254" t="str">
        <f>RIGHT(P254,LEN(P254)-FIND("/",P254))</f>
        <v>pop</v>
      </c>
    </row>
    <row r="255" spans="1:20" ht="42.75" x14ac:dyDescent="0.4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 s="9">
        <f>(((I255/60)/60)/24)+DATE(1970,1,1)</f>
        <v>42479.836851851855</v>
      </c>
      <c r="K255">
        <v>1458936304</v>
      </c>
      <c r="L255" s="10">
        <f>(((K255/60)/60)/24)+DATE(1970,1,1)</f>
        <v>42454.836851851855</v>
      </c>
      <c r="M255" t="b">
        <v>0</v>
      </c>
      <c r="N255">
        <v>125</v>
      </c>
      <c r="O255" t="b">
        <v>1</v>
      </c>
      <c r="P255" t="s">
        <v>8285</v>
      </c>
      <c r="Q255" s="5">
        <f>(E255/D255)</f>
        <v>2.0162</v>
      </c>
      <c r="R255" s="12">
        <f>ROUND((E255/N255),2)</f>
        <v>80.650000000000006</v>
      </c>
      <c r="S255" t="str">
        <f>LEFT(P255,FIND("/",P255)-1)</f>
        <v>photography</v>
      </c>
      <c r="T255" t="str">
        <f>RIGHT(P255,LEN(P255)-FIND("/",P255))</f>
        <v>photobooks</v>
      </c>
    </row>
    <row r="256" spans="1:20" ht="42.75" x14ac:dyDescent="0.4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 s="9">
        <f>(((I256/60)/60)/24)+DATE(1970,1,1)</f>
        <v>42166.184560185182</v>
      </c>
      <c r="K256">
        <v>1431404746</v>
      </c>
      <c r="L256" s="10">
        <f>(((K256/60)/60)/24)+DATE(1970,1,1)</f>
        <v>42136.184560185182</v>
      </c>
      <c r="M256" t="b">
        <v>1</v>
      </c>
      <c r="N256">
        <v>729</v>
      </c>
      <c r="O256" t="b">
        <v>1</v>
      </c>
      <c r="P256" t="s">
        <v>8295</v>
      </c>
      <c r="Q256" s="5">
        <f>(E256/D256)</f>
        <v>2.0114999999999998</v>
      </c>
      <c r="R256" s="12">
        <f>ROUND((E256/N256),2)</f>
        <v>220.74</v>
      </c>
      <c r="S256" t="str">
        <f>LEFT(P256,FIND("/",P256)-1)</f>
        <v>technology</v>
      </c>
      <c r="T256" t="str">
        <f>RIGHT(P256,LEN(P256)-FIND("/",P256))</f>
        <v>hardware</v>
      </c>
    </row>
    <row r="257" spans="1:20" ht="42.75" x14ac:dyDescent="0.4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 s="9">
        <f>(((I257/60)/60)/24)+DATE(1970,1,1)</f>
        <v>40655.181400462963</v>
      </c>
      <c r="K257">
        <v>1300767673</v>
      </c>
      <c r="L257" s="10">
        <f>(((K257/60)/60)/24)+DATE(1970,1,1)</f>
        <v>40624.181400462963</v>
      </c>
      <c r="M257" t="b">
        <v>1</v>
      </c>
      <c r="N257">
        <v>1876</v>
      </c>
      <c r="O257" t="b">
        <v>1</v>
      </c>
      <c r="P257" t="s">
        <v>8295</v>
      </c>
      <c r="Q257" s="5">
        <f>(E257/D257)</f>
        <v>2.0051866666666669</v>
      </c>
      <c r="R257" s="12">
        <f>ROUND((E257/N257),2)</f>
        <v>51.31</v>
      </c>
      <c r="S257" t="str">
        <f>LEFT(P257,FIND("/",P257)-1)</f>
        <v>technology</v>
      </c>
      <c r="T257" t="str">
        <f>RIGHT(P257,LEN(P257)-FIND("/",P257))</f>
        <v>hardware</v>
      </c>
    </row>
    <row r="258" spans="1:20" x14ac:dyDescent="0.4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 s="9">
        <f>(((I258/60)/60)/24)+DATE(1970,1,1)</f>
        <v>41322.809363425928</v>
      </c>
      <c r="K258">
        <v>1359660329</v>
      </c>
      <c r="L258" s="10">
        <f>(((K258/60)/60)/24)+DATE(1970,1,1)</f>
        <v>41305.809363425928</v>
      </c>
      <c r="M258" t="b">
        <v>0</v>
      </c>
      <c r="N258">
        <v>55</v>
      </c>
      <c r="O258" t="b">
        <v>1</v>
      </c>
      <c r="P258" t="s">
        <v>8276</v>
      </c>
      <c r="Q258" s="5">
        <f>(E258/D258)</f>
        <v>2.0034000000000001</v>
      </c>
      <c r="R258" s="12">
        <f>ROUND((E258/N258),2)</f>
        <v>182.13</v>
      </c>
      <c r="S258" t="str">
        <f>LEFT(P258,FIND("/",P258)-1)</f>
        <v>music</v>
      </c>
      <c r="T258" t="str">
        <f>RIGHT(P258,LEN(P258)-FIND("/",P258))</f>
        <v>rock</v>
      </c>
    </row>
    <row r="259" spans="1:20" ht="42.75" x14ac:dyDescent="0.4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 s="9">
        <f>(((I259/60)/60)/24)+DATE(1970,1,1)</f>
        <v>41888.64271990741</v>
      </c>
      <c r="K259">
        <v>1406129131</v>
      </c>
      <c r="L259" s="10">
        <f>(((K259/60)/60)/24)+DATE(1970,1,1)</f>
        <v>41843.64271990741</v>
      </c>
      <c r="M259" t="b">
        <v>1</v>
      </c>
      <c r="N259">
        <v>508</v>
      </c>
      <c r="O259" t="b">
        <v>1</v>
      </c>
      <c r="P259" t="s">
        <v>8276</v>
      </c>
      <c r="Q259" s="5">
        <f>(E259/D259)</f>
        <v>2.0015333333333332</v>
      </c>
      <c r="R259" s="12">
        <f>ROUND((E259/N259),2)</f>
        <v>118.2</v>
      </c>
      <c r="S259" t="str">
        <f>LEFT(P259,FIND("/",P259)-1)</f>
        <v>music</v>
      </c>
      <c r="T259" t="str">
        <f>RIGHT(P259,LEN(P259)-FIND("/",P259))</f>
        <v>rock</v>
      </c>
    </row>
    <row r="260" spans="1:20" ht="57" x14ac:dyDescent="0.4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 s="9">
        <f>(((I260/60)/60)/24)+DATE(1970,1,1)</f>
        <v>42139.826145833329</v>
      </c>
      <c r="K260">
        <v>1429127379</v>
      </c>
      <c r="L260" s="10">
        <f>(((K260/60)/60)/24)+DATE(1970,1,1)</f>
        <v>42109.826145833329</v>
      </c>
      <c r="M260" t="b">
        <v>0</v>
      </c>
      <c r="N260">
        <v>1</v>
      </c>
      <c r="O260" t="b">
        <v>1</v>
      </c>
      <c r="P260" t="s">
        <v>8280</v>
      </c>
      <c r="Q260" s="5">
        <f>(E260/D260)</f>
        <v>2</v>
      </c>
      <c r="R260" s="12">
        <f>ROUND((E260/N260),2)</f>
        <v>10</v>
      </c>
      <c r="S260" t="str">
        <f>LEFT(P260,FIND("/",P260)-1)</f>
        <v>music</v>
      </c>
      <c r="T260" t="str">
        <f>RIGHT(P260,LEN(P260)-FIND("/",P260))</f>
        <v>electronic music</v>
      </c>
    </row>
    <row r="261" spans="1:20" ht="42.75" x14ac:dyDescent="0.4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 s="9">
        <f>(((I261/60)/60)/24)+DATE(1970,1,1)</f>
        <v>42182.288819444439</v>
      </c>
      <c r="K261">
        <v>1432796154</v>
      </c>
      <c r="L261" s="10">
        <f>(((K261/60)/60)/24)+DATE(1970,1,1)</f>
        <v>42152.288819444439</v>
      </c>
      <c r="M261" t="b">
        <v>0</v>
      </c>
      <c r="N261">
        <v>271</v>
      </c>
      <c r="O261" t="b">
        <v>1</v>
      </c>
      <c r="P261" t="s">
        <v>8285</v>
      </c>
      <c r="Q261" s="5">
        <f>(E261/D261)</f>
        <v>1.99244</v>
      </c>
      <c r="R261" s="12">
        <f>ROUND((E261/N261),2)</f>
        <v>183.8</v>
      </c>
      <c r="S261" t="str">
        <f>LEFT(P261,FIND("/",P261)-1)</f>
        <v>photography</v>
      </c>
      <c r="T261" t="str">
        <f>RIGHT(P261,LEN(P261)-FIND("/",P261))</f>
        <v>photobooks</v>
      </c>
    </row>
    <row r="262" spans="1:20" ht="42.75" x14ac:dyDescent="0.4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 s="9">
        <f>(((I262/60)/60)/24)+DATE(1970,1,1)</f>
        <v>41633.333668981482</v>
      </c>
      <c r="K262">
        <v>1385366429</v>
      </c>
      <c r="L262" s="10">
        <f>(((K262/60)/60)/24)+DATE(1970,1,1)</f>
        <v>41603.333668981482</v>
      </c>
      <c r="M262" t="b">
        <v>0</v>
      </c>
      <c r="N262">
        <v>1556</v>
      </c>
      <c r="O262" t="b">
        <v>1</v>
      </c>
      <c r="P262" t="s">
        <v>8295</v>
      </c>
      <c r="Q262" s="5">
        <f>(E262/D262)</f>
        <v>1.99215125</v>
      </c>
      <c r="R262" s="12">
        <f>ROUND((E262/N262),2)</f>
        <v>51.21</v>
      </c>
      <c r="S262" t="str">
        <f>LEFT(P262,FIND("/",P262)-1)</f>
        <v>technology</v>
      </c>
      <c r="T262" t="str">
        <f>RIGHT(P262,LEN(P262)-FIND("/",P262))</f>
        <v>hardware</v>
      </c>
    </row>
    <row r="263" spans="1:20" ht="42.75" x14ac:dyDescent="0.4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 s="9">
        <f>(((I263/60)/60)/24)+DATE(1970,1,1)</f>
        <v>40544.207638888889</v>
      </c>
      <c r="K263">
        <v>1288968886</v>
      </c>
      <c r="L263" s="10">
        <f>(((K263/60)/60)/24)+DATE(1970,1,1)</f>
        <v>40487.621365740742</v>
      </c>
      <c r="M263" t="b">
        <v>1</v>
      </c>
      <c r="N263">
        <v>141</v>
      </c>
      <c r="O263" t="b">
        <v>1</v>
      </c>
      <c r="P263" t="s">
        <v>8276</v>
      </c>
      <c r="Q263" s="5">
        <f>(E263/D263)</f>
        <v>1.9885074626865671</v>
      </c>
      <c r="R263" s="12">
        <f>ROUND((E263/N263),2)</f>
        <v>94.49</v>
      </c>
      <c r="S263" t="str">
        <f>LEFT(P263,FIND("/",P263)-1)</f>
        <v>music</v>
      </c>
      <c r="T263" t="str">
        <f>RIGHT(P263,LEN(P263)-FIND("/",P263))</f>
        <v>rock</v>
      </c>
    </row>
    <row r="264" spans="1:20" ht="42.75" x14ac:dyDescent="0.4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 s="9">
        <f>(((I264/60)/60)/24)+DATE(1970,1,1)</f>
        <v>41563.60665509259</v>
      </c>
      <c r="K264">
        <v>1378737215</v>
      </c>
      <c r="L264" s="10">
        <f>(((K264/60)/60)/24)+DATE(1970,1,1)</f>
        <v>41526.60665509259</v>
      </c>
      <c r="M264" t="b">
        <v>1</v>
      </c>
      <c r="N264">
        <v>682</v>
      </c>
      <c r="O264" t="b">
        <v>1</v>
      </c>
      <c r="P264" t="s">
        <v>8295</v>
      </c>
      <c r="Q264" s="5">
        <f>(E264/D264)</f>
        <v>1.9847237142857144</v>
      </c>
      <c r="R264" s="12">
        <f>ROUND((E264/N264),2)</f>
        <v>101.86</v>
      </c>
      <c r="S264" t="str">
        <f>LEFT(P264,FIND("/",P264)-1)</f>
        <v>technology</v>
      </c>
      <c r="T264" t="str">
        <f>RIGHT(P264,LEN(P264)-FIND("/",P264))</f>
        <v>hardware</v>
      </c>
    </row>
    <row r="265" spans="1:20" ht="42.75" x14ac:dyDescent="0.4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 s="9">
        <f>(((I265/60)/60)/24)+DATE(1970,1,1)</f>
        <v>41104.126388888886</v>
      </c>
      <c r="K265">
        <v>1341892127</v>
      </c>
      <c r="L265" s="10">
        <f>(((K265/60)/60)/24)+DATE(1970,1,1)</f>
        <v>41100.158877314818</v>
      </c>
      <c r="M265" t="b">
        <v>0</v>
      </c>
      <c r="N265">
        <v>28</v>
      </c>
      <c r="O265" t="b">
        <v>1</v>
      </c>
      <c r="P265" t="s">
        <v>8266</v>
      </c>
      <c r="Q265" s="5">
        <f>(E265/D265)</f>
        <v>1.98</v>
      </c>
      <c r="R265">
        <f>ROUND((E265/N265),2)</f>
        <v>53.04</v>
      </c>
      <c r="S265" t="str">
        <f>LEFT(P265,FIND("/",P265)-1)</f>
        <v>film &amp; video</v>
      </c>
      <c r="T265" t="str">
        <f>RIGHT(P265,LEN(P265)-FIND("/",P265))</f>
        <v>shorts</v>
      </c>
    </row>
    <row r="266" spans="1:20" ht="42.75" x14ac:dyDescent="0.4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 s="9">
        <f>(((I266/60)/60)/24)+DATE(1970,1,1)</f>
        <v>41843.642939814818</v>
      </c>
      <c r="K266">
        <v>1400945150</v>
      </c>
      <c r="L266" s="10">
        <f>(((K266/60)/60)/24)+DATE(1970,1,1)</f>
        <v>41783.642939814818</v>
      </c>
      <c r="M266" t="b">
        <v>0</v>
      </c>
      <c r="N266">
        <v>1364</v>
      </c>
      <c r="O266" t="b">
        <v>1</v>
      </c>
      <c r="P266" t="s">
        <v>8295</v>
      </c>
      <c r="Q266" s="5">
        <f>(E266/D266)</f>
        <v>1.964</v>
      </c>
      <c r="R266" s="12">
        <f>ROUND((E266/N266),2)</f>
        <v>36</v>
      </c>
      <c r="S266" t="str">
        <f>LEFT(P266,FIND("/",P266)-1)</f>
        <v>technology</v>
      </c>
      <c r="T266" t="str">
        <f>RIGHT(P266,LEN(P266)-FIND("/",P266))</f>
        <v>hardware</v>
      </c>
    </row>
    <row r="267" spans="1:20" ht="42.75" x14ac:dyDescent="0.4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 s="9">
        <f>(((I267/60)/60)/24)+DATE(1970,1,1)</f>
        <v>41739.290972222225</v>
      </c>
      <c r="K267">
        <v>1395168625</v>
      </c>
      <c r="L267" s="10">
        <f>(((K267/60)/60)/24)+DATE(1970,1,1)</f>
        <v>41716.785011574073</v>
      </c>
      <c r="M267" t="b">
        <v>0</v>
      </c>
      <c r="N267">
        <v>120</v>
      </c>
      <c r="O267" t="b">
        <v>1</v>
      </c>
      <c r="P267" t="s">
        <v>8280</v>
      </c>
      <c r="Q267" s="5">
        <f>(E267/D267)</f>
        <v>1.956</v>
      </c>
      <c r="R267" s="12">
        <f>ROUND((E267/N267),2)</f>
        <v>40.75</v>
      </c>
      <c r="S267" t="str">
        <f>LEFT(P267,FIND("/",P267)-1)</f>
        <v>music</v>
      </c>
      <c r="T267" t="str">
        <f>RIGHT(P267,LEN(P267)-FIND("/",P267))</f>
        <v>electronic music</v>
      </c>
    </row>
    <row r="268" spans="1:20" ht="57" x14ac:dyDescent="0.4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 s="9">
        <f>(((I268/60)/60)/24)+DATE(1970,1,1)</f>
        <v>40484.018055555556</v>
      </c>
      <c r="K268">
        <v>1286319256</v>
      </c>
      <c r="L268" s="10">
        <f>(((K268/60)/60)/24)+DATE(1970,1,1)</f>
        <v>40456.954351851848</v>
      </c>
      <c r="M268" t="b">
        <v>0</v>
      </c>
      <c r="N268">
        <v>107</v>
      </c>
      <c r="O268" t="b">
        <v>1</v>
      </c>
      <c r="P268" t="s">
        <v>8279</v>
      </c>
      <c r="Q268" s="5">
        <f>(E268/D268)</f>
        <v>1.9537933333333333</v>
      </c>
      <c r="R268" s="12">
        <f>ROUND((E268/N268),2)</f>
        <v>27.39</v>
      </c>
      <c r="S268" t="str">
        <f>LEFT(P268,FIND("/",P268)-1)</f>
        <v>music</v>
      </c>
      <c r="T268" t="str">
        <f>RIGHT(P268,LEN(P268)-FIND("/",P268))</f>
        <v>indie rock</v>
      </c>
    </row>
    <row r="269" spans="1:20" ht="42.75" x14ac:dyDescent="0.4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 s="9">
        <f>(((I269/60)/60)/24)+DATE(1970,1,1)</f>
        <v>42062.020833333328</v>
      </c>
      <c r="K269">
        <v>1421983138</v>
      </c>
      <c r="L269" s="10">
        <f>(((K269/60)/60)/24)+DATE(1970,1,1)</f>
        <v>42027.13817129629</v>
      </c>
      <c r="M269" t="b">
        <v>0</v>
      </c>
      <c r="N269">
        <v>61</v>
      </c>
      <c r="O269" t="b">
        <v>1</v>
      </c>
      <c r="P269" t="s">
        <v>8300</v>
      </c>
      <c r="Q269" s="5">
        <f>(E269/D269)</f>
        <v>1.9530000000000001</v>
      </c>
      <c r="R269" s="12">
        <f>ROUND((E269/N269),2)</f>
        <v>64.03</v>
      </c>
      <c r="S269" t="str">
        <f>LEFT(P269,FIND("/",P269)-1)</f>
        <v>music</v>
      </c>
      <c r="T269" t="str">
        <f>RIGHT(P269,LEN(P269)-FIND("/",P269))</f>
        <v>classical music</v>
      </c>
    </row>
    <row r="270" spans="1:20" ht="42.75" x14ac:dyDescent="0.4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 s="9">
        <f>(((I270/60)/60)/24)+DATE(1970,1,1)</f>
        <v>41944.207638888889</v>
      </c>
      <c r="K270">
        <v>1411489552</v>
      </c>
      <c r="L270" s="10">
        <f>(((K270/60)/60)/24)+DATE(1970,1,1)</f>
        <v>41905.684629629628</v>
      </c>
      <c r="M270" t="b">
        <v>1</v>
      </c>
      <c r="N270">
        <v>159</v>
      </c>
      <c r="O270" t="b">
        <v>1</v>
      </c>
      <c r="P270" t="s">
        <v>8277</v>
      </c>
      <c r="Q270" s="5">
        <f>(E270/D270)</f>
        <v>1.9413333333333334</v>
      </c>
      <c r="R270" s="12">
        <f>ROUND((E270/N270),2)</f>
        <v>36.630000000000003</v>
      </c>
      <c r="S270" t="str">
        <f>LEFT(P270,FIND("/",P270)-1)</f>
        <v>music</v>
      </c>
      <c r="T270" t="str">
        <f>RIGHT(P270,LEN(P270)-FIND("/",P270))</f>
        <v>metal</v>
      </c>
    </row>
    <row r="271" spans="1:20" ht="42.75" x14ac:dyDescent="0.4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 s="9">
        <f>(((I271/60)/60)/24)+DATE(1970,1,1)</f>
        <v>41772.780509259261</v>
      </c>
      <c r="K271">
        <v>1397414636</v>
      </c>
      <c r="L271" s="10">
        <f>(((K271/60)/60)/24)+DATE(1970,1,1)</f>
        <v>41742.780509259261</v>
      </c>
      <c r="M271" t="b">
        <v>1</v>
      </c>
      <c r="N271">
        <v>306</v>
      </c>
      <c r="O271" t="b">
        <v>1</v>
      </c>
      <c r="P271" t="s">
        <v>8295</v>
      </c>
      <c r="Q271" s="5">
        <f>(E271/D271)</f>
        <v>1.9292499999999999</v>
      </c>
      <c r="R271" s="12">
        <f>ROUND((E271/N271),2)</f>
        <v>63.05</v>
      </c>
      <c r="S271" t="str">
        <f>LEFT(P271,FIND("/",P271)-1)</f>
        <v>technology</v>
      </c>
      <c r="T271" t="str">
        <f>RIGHT(P271,LEN(P271)-FIND("/",P271))</f>
        <v>hardware</v>
      </c>
    </row>
    <row r="272" spans="1:20" ht="42.75" x14ac:dyDescent="0.4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 s="9">
        <f>(((I272/60)/60)/24)+DATE(1970,1,1)</f>
        <v>41773.961111111108</v>
      </c>
      <c r="K272">
        <v>1396923624</v>
      </c>
      <c r="L272" s="10">
        <f>(((K272/60)/60)/24)+DATE(1970,1,1)</f>
        <v>41737.097499999996</v>
      </c>
      <c r="M272" t="b">
        <v>1</v>
      </c>
      <c r="N272">
        <v>122</v>
      </c>
      <c r="O272" t="b">
        <v>1</v>
      </c>
      <c r="P272" t="s">
        <v>8295</v>
      </c>
      <c r="Q272" s="5">
        <f>(E272/D272)</f>
        <v>1.9233333333333333</v>
      </c>
      <c r="R272" s="12">
        <f>ROUND((E272/N272),2)</f>
        <v>23.65</v>
      </c>
      <c r="S272" t="str">
        <f>LEFT(P272,FIND("/",P272)-1)</f>
        <v>technology</v>
      </c>
      <c r="T272" t="str">
        <f>RIGHT(P272,LEN(P272)-FIND("/",P272))</f>
        <v>hardware</v>
      </c>
    </row>
    <row r="273" spans="1:20" ht="42.75" x14ac:dyDescent="0.4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 s="9">
        <f>(((I273/60)/60)/24)+DATE(1970,1,1)</f>
        <v>41852.290972222225</v>
      </c>
      <c r="K273">
        <v>1404190567</v>
      </c>
      <c r="L273" s="10">
        <f>(((K273/60)/60)/24)+DATE(1970,1,1)</f>
        <v>41821.205636574072</v>
      </c>
      <c r="M273" t="b">
        <v>0</v>
      </c>
      <c r="N273">
        <v>16</v>
      </c>
      <c r="O273" t="b">
        <v>1</v>
      </c>
      <c r="P273" t="s">
        <v>8271</v>
      </c>
      <c r="Q273" s="5">
        <f>(E273/D273)</f>
        <v>1.913</v>
      </c>
      <c r="R273" s="12">
        <f>ROUND((E273/N273),2)</f>
        <v>358.69</v>
      </c>
      <c r="S273" t="str">
        <f>LEFT(P273,FIND("/",P273)-1)</f>
        <v>theater</v>
      </c>
      <c r="T273" t="str">
        <f>RIGHT(P273,LEN(P273)-FIND("/",P273))</f>
        <v>plays</v>
      </c>
    </row>
    <row r="274" spans="1:20" ht="42.75" x14ac:dyDescent="0.4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 s="9">
        <f>(((I274/60)/60)/24)+DATE(1970,1,1)</f>
        <v>41425.5</v>
      </c>
      <c r="K274">
        <v>1366879523</v>
      </c>
      <c r="L274" s="10">
        <f>(((K274/60)/60)/24)+DATE(1970,1,1)</f>
        <v>41389.364849537036</v>
      </c>
      <c r="M274" t="b">
        <v>0</v>
      </c>
      <c r="N274">
        <v>5812</v>
      </c>
      <c r="O274" t="b">
        <v>1</v>
      </c>
      <c r="P274" t="s">
        <v>8295</v>
      </c>
      <c r="Q274" s="5">
        <f>(E274/D274)</f>
        <v>1.9116676082790633</v>
      </c>
      <c r="R274" s="12">
        <f>ROUND((E274/N274),2)</f>
        <v>86.16</v>
      </c>
      <c r="S274" t="str">
        <f>LEFT(P274,FIND("/",P274)-1)</f>
        <v>technology</v>
      </c>
      <c r="T274" t="str">
        <f>RIGHT(P274,LEN(P274)-FIND("/",P274))</f>
        <v>hardware</v>
      </c>
    </row>
    <row r="275" spans="1:20" ht="42.75" x14ac:dyDescent="0.4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 s="9">
        <f>(((I275/60)/60)/24)+DATE(1970,1,1)</f>
        <v>40712.051689814813</v>
      </c>
      <c r="K275">
        <v>1305767666</v>
      </c>
      <c r="L275" s="10">
        <f>(((K275/60)/60)/24)+DATE(1970,1,1)</f>
        <v>40682.051689814813</v>
      </c>
      <c r="M275" t="b">
        <v>1</v>
      </c>
      <c r="N275">
        <v>688</v>
      </c>
      <c r="O275" t="b">
        <v>1</v>
      </c>
      <c r="P275" t="s">
        <v>8269</v>
      </c>
      <c r="Q275" s="5">
        <f>(E275/D275)</f>
        <v>1.9114</v>
      </c>
      <c r="R275" s="12">
        <f>ROUND((E275/N275),2)</f>
        <v>83.35</v>
      </c>
      <c r="S275" t="str">
        <f>LEFT(P275,FIND("/",P275)-1)</f>
        <v>film &amp; video</v>
      </c>
      <c r="T275" t="str">
        <f>RIGHT(P275,LEN(P275)-FIND("/",P275))</f>
        <v>documentary</v>
      </c>
    </row>
    <row r="276" spans="1:20" ht="42.75" x14ac:dyDescent="0.4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 s="9">
        <f>(((I276/60)/60)/24)+DATE(1970,1,1)</f>
        <v>41892.202777777777</v>
      </c>
      <c r="K276">
        <v>1407784586</v>
      </c>
      <c r="L276" s="10">
        <f>(((K276/60)/60)/24)+DATE(1970,1,1)</f>
        <v>41862.803078703706</v>
      </c>
      <c r="M276" t="b">
        <v>0</v>
      </c>
      <c r="N276">
        <v>58</v>
      </c>
      <c r="O276" t="b">
        <v>1</v>
      </c>
      <c r="P276" t="s">
        <v>8303</v>
      </c>
      <c r="Q276" s="5">
        <f>(E276/D276)</f>
        <v>1.9084810126582279</v>
      </c>
      <c r="R276" s="12">
        <f>ROUND((E276/N276),2)</f>
        <v>259.95</v>
      </c>
      <c r="S276" t="str">
        <f>LEFT(P276,FIND("/",P276)-1)</f>
        <v>theater</v>
      </c>
      <c r="T276" t="str">
        <f>RIGHT(P276,LEN(P276)-FIND("/",P276))</f>
        <v>spaces</v>
      </c>
    </row>
    <row r="277" spans="1:20" ht="42.75" x14ac:dyDescent="0.4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 s="9">
        <f>(((I277/60)/60)/24)+DATE(1970,1,1)</f>
        <v>41866.527222222219</v>
      </c>
      <c r="K277">
        <v>1406896752</v>
      </c>
      <c r="L277" s="10">
        <f>(((K277/60)/60)/24)+DATE(1970,1,1)</f>
        <v>41852.527222222219</v>
      </c>
      <c r="M277" t="b">
        <v>0</v>
      </c>
      <c r="N277">
        <v>19</v>
      </c>
      <c r="O277" t="b">
        <v>1</v>
      </c>
      <c r="P277" t="s">
        <v>8271</v>
      </c>
      <c r="Q277" s="5">
        <f>(E277/D277)</f>
        <v>1.9</v>
      </c>
      <c r="R277" s="12">
        <f>ROUND((E277/N277),2)</f>
        <v>50</v>
      </c>
      <c r="S277" t="str">
        <f>LEFT(P277,FIND("/",P277)-1)</f>
        <v>theater</v>
      </c>
      <c r="T277" t="str">
        <f>RIGHT(P277,LEN(P277)-FIND("/",P277))</f>
        <v>plays</v>
      </c>
    </row>
    <row r="278" spans="1:20" ht="42.75" x14ac:dyDescent="0.4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 s="9">
        <f>(((I278/60)/60)/24)+DATE(1970,1,1)</f>
        <v>42454.12023148148</v>
      </c>
      <c r="K278">
        <v>1456285988</v>
      </c>
      <c r="L278" s="10">
        <f>(((K278/60)/60)/24)+DATE(1970,1,1)</f>
        <v>42424.161898148144</v>
      </c>
      <c r="M278" t="b">
        <v>0</v>
      </c>
      <c r="N278">
        <v>66</v>
      </c>
      <c r="O278" t="b">
        <v>1</v>
      </c>
      <c r="P278" t="s">
        <v>8276</v>
      </c>
      <c r="Q278" s="5">
        <f>(E278/D278)</f>
        <v>1.8946666666666667</v>
      </c>
      <c r="R278" s="12">
        <f>ROUND((E278/N278),2)</f>
        <v>43.06</v>
      </c>
      <c r="S278" t="str">
        <f>LEFT(P278,FIND("/",P278)-1)</f>
        <v>music</v>
      </c>
      <c r="T278" t="str">
        <f>RIGHT(P278,LEN(P278)-FIND("/",P278))</f>
        <v>rock</v>
      </c>
    </row>
    <row r="279" spans="1:20" ht="42.75" x14ac:dyDescent="0.4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 s="9">
        <f>(((I279/60)/60)/24)+DATE(1970,1,1)</f>
        <v>41993.207638888889</v>
      </c>
      <c r="K279">
        <v>1416244863</v>
      </c>
      <c r="L279" s="10">
        <f>(((K279/60)/60)/24)+DATE(1970,1,1)</f>
        <v>41960.722951388889</v>
      </c>
      <c r="M279" t="b">
        <v>1</v>
      </c>
      <c r="N279">
        <v>441</v>
      </c>
      <c r="O279" t="b">
        <v>1</v>
      </c>
      <c r="P279" t="s">
        <v>8288</v>
      </c>
      <c r="Q279" s="5">
        <f>(E279/D279)</f>
        <v>1.8866966666666667</v>
      </c>
      <c r="R279" s="12">
        <f>ROUND((E279/N279),2)</f>
        <v>64.17</v>
      </c>
      <c r="S279" t="str">
        <f>LEFT(P279,FIND("/",P279)-1)</f>
        <v>publishing</v>
      </c>
      <c r="T279" t="str">
        <f>RIGHT(P279,LEN(P279)-FIND("/",P279))</f>
        <v>radio &amp; podcasts</v>
      </c>
    </row>
    <row r="280" spans="1:20" ht="42.75" x14ac:dyDescent="0.4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 s="9">
        <f>(((I280/60)/60)/24)+DATE(1970,1,1)</f>
        <v>41263.499131944445</v>
      </c>
      <c r="K280">
        <v>1353412725</v>
      </c>
      <c r="L280" s="10">
        <f>(((K280/60)/60)/24)+DATE(1970,1,1)</f>
        <v>41233.499131944445</v>
      </c>
      <c r="M280" t="b">
        <v>1</v>
      </c>
      <c r="N280">
        <v>302</v>
      </c>
      <c r="O280" t="b">
        <v>1</v>
      </c>
      <c r="P280" t="s">
        <v>8271</v>
      </c>
      <c r="Q280" s="5">
        <f>(E280/D280)</f>
        <v>1.885046</v>
      </c>
      <c r="R280" s="12">
        <f>ROUND((E280/N280),2)</f>
        <v>31.21</v>
      </c>
      <c r="S280" t="str">
        <f>LEFT(P280,FIND("/",P280)-1)</f>
        <v>theater</v>
      </c>
      <c r="T280" t="str">
        <f>RIGHT(P280,LEN(P280)-FIND("/",P280))</f>
        <v>plays</v>
      </c>
    </row>
    <row r="281" spans="1:20" ht="42.75" x14ac:dyDescent="0.4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 s="9">
        <f>(((I281/60)/60)/24)+DATE(1970,1,1)</f>
        <v>42300.458333333328</v>
      </c>
      <c r="K281">
        <v>1443302004</v>
      </c>
      <c r="L281" s="10">
        <f>(((K281/60)/60)/24)+DATE(1970,1,1)</f>
        <v>42273.884305555555</v>
      </c>
      <c r="M281" t="b">
        <v>1</v>
      </c>
      <c r="N281">
        <v>53</v>
      </c>
      <c r="O281" t="b">
        <v>1</v>
      </c>
      <c r="P281" t="s">
        <v>8301</v>
      </c>
      <c r="Q281" s="5">
        <f>(E281/D281)</f>
        <v>1.8839999999999999</v>
      </c>
      <c r="R281" s="12">
        <f>ROUND((E281/N281),2)</f>
        <v>35.549999999999997</v>
      </c>
      <c r="S281" t="str">
        <f>LEFT(P281,FIND("/",P281)-1)</f>
        <v>technology</v>
      </c>
      <c r="T281" t="str">
        <f>RIGHT(P281,LEN(P281)-FIND("/",P281))</f>
        <v>space exploration</v>
      </c>
    </row>
    <row r="282" spans="1:20" ht="42.75" x14ac:dyDescent="0.4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 s="9">
        <f>(((I282/60)/60)/24)+DATE(1970,1,1)</f>
        <v>42659.041666666672</v>
      </c>
      <c r="K282">
        <v>1474641914</v>
      </c>
      <c r="L282" s="10">
        <f>(((K282/60)/60)/24)+DATE(1970,1,1)</f>
        <v>42636.614745370374</v>
      </c>
      <c r="M282" t="b">
        <v>0</v>
      </c>
      <c r="N282">
        <v>50</v>
      </c>
      <c r="O282" t="b">
        <v>1</v>
      </c>
      <c r="P282" t="s">
        <v>8301</v>
      </c>
      <c r="Q282" s="5">
        <f>(E282/D282)</f>
        <v>1.873</v>
      </c>
      <c r="R282" s="12">
        <f>ROUND((E282/N282),2)</f>
        <v>37.46</v>
      </c>
      <c r="S282" t="str">
        <f>LEFT(P282,FIND("/",P282)-1)</f>
        <v>technology</v>
      </c>
      <c r="T282" t="str">
        <f>RIGHT(P282,LEN(P282)-FIND("/",P282))</f>
        <v>space exploration</v>
      </c>
    </row>
    <row r="283" spans="1:20" ht="42.75" x14ac:dyDescent="0.4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 s="9">
        <f>(((I283/60)/60)/24)+DATE(1970,1,1)</f>
        <v>41075.165972222225</v>
      </c>
      <c r="K283">
        <v>1338346281</v>
      </c>
      <c r="L283" s="10">
        <f>(((K283/60)/60)/24)+DATE(1970,1,1)</f>
        <v>41059.118993055556</v>
      </c>
      <c r="M283" t="b">
        <v>0</v>
      </c>
      <c r="N283">
        <v>29</v>
      </c>
      <c r="O283" t="b">
        <v>1</v>
      </c>
      <c r="P283" t="s">
        <v>8279</v>
      </c>
      <c r="Q283" s="5">
        <f>(E283/D283)</f>
        <v>1.8724499999999999</v>
      </c>
      <c r="R283" s="12">
        <f>ROUND((E283/N283),2)</f>
        <v>38.74</v>
      </c>
      <c r="S283" t="str">
        <f>LEFT(P283,FIND("/",P283)-1)</f>
        <v>music</v>
      </c>
      <c r="T283" t="str">
        <f>RIGHT(P283,LEN(P283)-FIND("/",P283))</f>
        <v>indie rock</v>
      </c>
    </row>
    <row r="284" spans="1:20" ht="42.75" x14ac:dyDescent="0.4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 s="9">
        <f>(((I284/60)/60)/24)+DATE(1970,1,1)</f>
        <v>42343</v>
      </c>
      <c r="K284">
        <v>1446742417</v>
      </c>
      <c r="L284" s="10">
        <f>(((K284/60)/60)/24)+DATE(1970,1,1)</f>
        <v>42313.703900462962</v>
      </c>
      <c r="M284" t="b">
        <v>0</v>
      </c>
      <c r="N284">
        <v>93</v>
      </c>
      <c r="O284" t="b">
        <v>1</v>
      </c>
      <c r="P284" t="s">
        <v>8271</v>
      </c>
      <c r="Q284" s="5">
        <f>(E284/D284)</f>
        <v>1.8709899999999999</v>
      </c>
      <c r="R284" s="12">
        <f>ROUND((E284/N284),2)</f>
        <v>20.12</v>
      </c>
      <c r="S284" t="str">
        <f>LEFT(P284,FIND("/",P284)-1)</f>
        <v>theater</v>
      </c>
      <c r="T284" t="str">
        <f>RIGHT(P284,LEN(P284)-FIND("/",P284))</f>
        <v>plays</v>
      </c>
    </row>
    <row r="285" spans="1:20" ht="42.75" x14ac:dyDescent="0.4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 s="9">
        <f>(((I285/60)/60)/24)+DATE(1970,1,1)</f>
        <v>42573.226388888885</v>
      </c>
      <c r="K285">
        <v>1467335378</v>
      </c>
      <c r="L285" s="10">
        <f>(((K285/60)/60)/24)+DATE(1970,1,1)</f>
        <v>42552.048356481479</v>
      </c>
      <c r="M285" t="b">
        <v>0</v>
      </c>
      <c r="N285">
        <v>23</v>
      </c>
      <c r="O285" t="b">
        <v>1</v>
      </c>
      <c r="P285" t="s">
        <v>8271</v>
      </c>
      <c r="Q285" s="5">
        <f>(E285/D285)</f>
        <v>1.86</v>
      </c>
      <c r="R285" s="12">
        <f>ROUND((E285/N285),2)</f>
        <v>80.87</v>
      </c>
      <c r="S285" t="str">
        <f>LEFT(P285,FIND("/",P285)-1)</f>
        <v>theater</v>
      </c>
      <c r="T285" t="str">
        <f>RIGHT(P285,LEN(P285)-FIND("/",P285))</f>
        <v>plays</v>
      </c>
    </row>
    <row r="286" spans="1:20" ht="42.75" x14ac:dyDescent="0.4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 s="9">
        <f>(((I286/60)/60)/24)+DATE(1970,1,1)</f>
        <v>41891.524837962963</v>
      </c>
      <c r="K286">
        <v>1407674146</v>
      </c>
      <c r="L286" s="10">
        <f>(((K286/60)/60)/24)+DATE(1970,1,1)</f>
        <v>41861.524837962963</v>
      </c>
      <c r="M286" t="b">
        <v>0</v>
      </c>
      <c r="N286">
        <v>45</v>
      </c>
      <c r="O286" t="b">
        <v>1</v>
      </c>
      <c r="P286" t="s">
        <v>8271</v>
      </c>
      <c r="Q286" s="5">
        <f>(E286/D286)</f>
        <v>1.855</v>
      </c>
      <c r="R286" s="12">
        <f>ROUND((E286/N286),2)</f>
        <v>41.22</v>
      </c>
      <c r="S286" t="str">
        <f>LEFT(P286,FIND("/",P286)-1)</f>
        <v>theater</v>
      </c>
      <c r="T286" t="str">
        <f>RIGHT(P286,LEN(P286)-FIND("/",P286))</f>
        <v>plays</v>
      </c>
    </row>
    <row r="287" spans="1:20" ht="28.5" x14ac:dyDescent="0.4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 s="9">
        <f>(((I287/60)/60)/24)+DATE(1970,1,1)</f>
        <v>42383.17460648148</v>
      </c>
      <c r="K287">
        <v>1447560686</v>
      </c>
      <c r="L287" s="10">
        <f>(((K287/60)/60)/24)+DATE(1970,1,1)</f>
        <v>42323.17460648148</v>
      </c>
      <c r="M287" t="b">
        <v>0</v>
      </c>
      <c r="N287">
        <v>12</v>
      </c>
      <c r="O287" t="b">
        <v>1</v>
      </c>
      <c r="P287" t="s">
        <v>8276</v>
      </c>
      <c r="Q287" s="5">
        <f>(E287/D287)</f>
        <v>1.8533333333333333</v>
      </c>
      <c r="R287" s="12">
        <f>ROUND((E287/N287),2)</f>
        <v>115.83</v>
      </c>
      <c r="S287" t="str">
        <f>LEFT(P287,FIND("/",P287)-1)</f>
        <v>music</v>
      </c>
      <c r="T287" t="str">
        <f>RIGHT(P287,LEN(P287)-FIND("/",P287))</f>
        <v>rock</v>
      </c>
    </row>
    <row r="288" spans="1:20" ht="42.75" x14ac:dyDescent="0.4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 s="9">
        <f>(((I288/60)/60)/24)+DATE(1970,1,1)</f>
        <v>40749.284722222219</v>
      </c>
      <c r="K288">
        <v>1306219897</v>
      </c>
      <c r="L288" s="10">
        <f>(((K288/60)/60)/24)+DATE(1970,1,1)</f>
        <v>40687.285844907405</v>
      </c>
      <c r="M288" t="b">
        <v>0</v>
      </c>
      <c r="N288">
        <v>11</v>
      </c>
      <c r="O288" t="b">
        <v>1</v>
      </c>
      <c r="P288" t="s">
        <v>8276</v>
      </c>
      <c r="Q288" s="5">
        <f>(E288/D288)</f>
        <v>1.85</v>
      </c>
      <c r="R288" s="12">
        <f>ROUND((E288/N288),2)</f>
        <v>50.45</v>
      </c>
      <c r="S288" t="str">
        <f>LEFT(P288,FIND("/",P288)-1)</f>
        <v>music</v>
      </c>
      <c r="T288" t="str">
        <f>RIGHT(P288,LEN(P288)-FIND("/",P288))</f>
        <v>rock</v>
      </c>
    </row>
    <row r="289" spans="1:20" ht="42.75" x14ac:dyDescent="0.4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 s="9">
        <f>(((I289/60)/60)/24)+DATE(1970,1,1)</f>
        <v>42452.290972222225</v>
      </c>
      <c r="K289">
        <v>1455721204</v>
      </c>
      <c r="L289" s="10">
        <f>(((K289/60)/60)/24)+DATE(1970,1,1)</f>
        <v>42417.625046296293</v>
      </c>
      <c r="M289" t="b">
        <v>0</v>
      </c>
      <c r="N289">
        <v>537</v>
      </c>
      <c r="O289" t="b">
        <v>1</v>
      </c>
      <c r="P289" t="s">
        <v>8297</v>
      </c>
      <c r="Q289" s="5">
        <f>(E289/D289)</f>
        <v>1.8461052631578947</v>
      </c>
      <c r="R289" s="12">
        <f>ROUND((E289/N289),2)</f>
        <v>65.319999999999993</v>
      </c>
      <c r="S289" t="str">
        <f>LEFT(P289,FIND("/",P289)-1)</f>
        <v>games</v>
      </c>
      <c r="T289" t="str">
        <f>RIGHT(P289,LEN(P289)-FIND("/",P289))</f>
        <v>tabletop games</v>
      </c>
    </row>
    <row r="290" spans="1:20" ht="42.75" x14ac:dyDescent="0.4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 s="9">
        <f>(((I290/60)/60)/24)+DATE(1970,1,1)</f>
        <v>40330.165972222225</v>
      </c>
      <c r="K290">
        <v>1269878058</v>
      </c>
      <c r="L290" s="10">
        <f>(((K290/60)/60)/24)+DATE(1970,1,1)</f>
        <v>40266.662708333337</v>
      </c>
      <c r="M290" t="b">
        <v>1</v>
      </c>
      <c r="N290">
        <v>108</v>
      </c>
      <c r="O290" t="b">
        <v>1</v>
      </c>
      <c r="P290" t="s">
        <v>8269</v>
      </c>
      <c r="Q290" s="5">
        <f>(E290/D290)</f>
        <v>1.8455999999999999</v>
      </c>
      <c r="R290" s="12">
        <f>ROUND((E290/N290),2)</f>
        <v>85.44</v>
      </c>
      <c r="S290" t="str">
        <f>LEFT(P290,FIND("/",P290)-1)</f>
        <v>film &amp; video</v>
      </c>
      <c r="T290" t="str">
        <f>RIGHT(P290,LEN(P290)-FIND("/",P290))</f>
        <v>documentary</v>
      </c>
    </row>
    <row r="291" spans="1:20" ht="28.5" x14ac:dyDescent="0.4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 s="9">
        <f>(((I291/60)/60)/24)+DATE(1970,1,1)</f>
        <v>42154.756944444445</v>
      </c>
      <c r="K291">
        <v>1431795944</v>
      </c>
      <c r="L291" s="10">
        <f>(((K291/60)/60)/24)+DATE(1970,1,1)</f>
        <v>42140.712314814817</v>
      </c>
      <c r="M291" t="b">
        <v>0</v>
      </c>
      <c r="N291">
        <v>38</v>
      </c>
      <c r="O291" t="b">
        <v>1</v>
      </c>
      <c r="P291" t="s">
        <v>8271</v>
      </c>
      <c r="Q291" s="5">
        <f>(E291/D291)</f>
        <v>1.84</v>
      </c>
      <c r="R291" s="12">
        <f>ROUND((E291/N291),2)</f>
        <v>24.21</v>
      </c>
      <c r="S291" t="str">
        <f>LEFT(P291,FIND("/",P291)-1)</f>
        <v>theater</v>
      </c>
      <c r="T291" t="str">
        <f>RIGHT(P291,LEN(P291)-FIND("/",P291))</f>
        <v>plays</v>
      </c>
    </row>
    <row r="292" spans="1:20" ht="57" x14ac:dyDescent="0.4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 s="9">
        <f>(((I292/60)/60)/24)+DATE(1970,1,1)</f>
        <v>42413.793124999997</v>
      </c>
      <c r="K292">
        <v>1452798126</v>
      </c>
      <c r="L292" s="10">
        <f>(((K292/60)/60)/24)+DATE(1970,1,1)</f>
        <v>42383.793124999997</v>
      </c>
      <c r="M292" t="b">
        <v>0</v>
      </c>
      <c r="N292">
        <v>15</v>
      </c>
      <c r="O292" t="b">
        <v>1</v>
      </c>
      <c r="P292" t="s">
        <v>8271</v>
      </c>
      <c r="Q292" s="5">
        <f>(E292/D292)</f>
        <v>1.84</v>
      </c>
      <c r="R292" s="12">
        <f>ROUND((E292/N292),2)</f>
        <v>30.67</v>
      </c>
      <c r="S292" t="str">
        <f>LEFT(P292,FIND("/",P292)-1)</f>
        <v>theater</v>
      </c>
      <c r="T292" t="str">
        <f>RIGHT(P292,LEN(P292)-FIND("/",P292))</f>
        <v>plays</v>
      </c>
    </row>
    <row r="293" spans="1:20" ht="42.75" x14ac:dyDescent="0.4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 s="9">
        <f>(((I293/60)/60)/24)+DATE(1970,1,1)</f>
        <v>42062.693043981482</v>
      </c>
      <c r="K293">
        <v>1422463079</v>
      </c>
      <c r="L293" s="10">
        <f>(((K293/60)/60)/24)+DATE(1970,1,1)</f>
        <v>42032.693043981482</v>
      </c>
      <c r="M293" t="b">
        <v>0</v>
      </c>
      <c r="N293">
        <v>253</v>
      </c>
      <c r="O293" t="b">
        <v>1</v>
      </c>
      <c r="P293" t="s">
        <v>8265</v>
      </c>
      <c r="Q293" s="5">
        <f>(E293/D293)</f>
        <v>1.8344090909090909</v>
      </c>
      <c r="R293">
        <f>ROUND((E293/N293),2)</f>
        <v>159.51</v>
      </c>
      <c r="S293" t="str">
        <f>LEFT(P293,FIND("/",P293)-1)</f>
        <v>film &amp; video</v>
      </c>
      <c r="T293" t="str">
        <f>RIGHT(P293,LEN(P293)-FIND("/",P293))</f>
        <v>television</v>
      </c>
    </row>
    <row r="294" spans="1:20" ht="42.75" x14ac:dyDescent="0.4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 s="9">
        <f>(((I294/60)/60)/24)+DATE(1970,1,1)</f>
        <v>41460.038888888892</v>
      </c>
      <c r="K294">
        <v>1370393760</v>
      </c>
      <c r="L294" s="10">
        <f>(((K294/60)/60)/24)+DATE(1970,1,1)</f>
        <v>41430.038888888892</v>
      </c>
      <c r="M294" t="b">
        <v>0</v>
      </c>
      <c r="N294">
        <v>87</v>
      </c>
      <c r="O294" t="b">
        <v>1</v>
      </c>
      <c r="P294" t="s">
        <v>8274</v>
      </c>
      <c r="Q294" s="5">
        <f>(E294/D294)</f>
        <v>1.8281058823529412</v>
      </c>
      <c r="R294" s="12">
        <f>ROUND((E294/N294),2)</f>
        <v>71.44</v>
      </c>
      <c r="S294" t="str">
        <f>LEFT(P294,FIND("/",P294)-1)</f>
        <v>publishing</v>
      </c>
      <c r="T294" t="str">
        <f>RIGHT(P294,LEN(P294)-FIND("/",P294))</f>
        <v>nonfiction</v>
      </c>
    </row>
    <row r="295" spans="1:20" ht="42.75" x14ac:dyDescent="0.4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 s="9">
        <f>(((I295/60)/60)/24)+DATE(1970,1,1)</f>
        <v>42480.781828703708</v>
      </c>
      <c r="K295">
        <v>1458758750</v>
      </c>
      <c r="L295" s="10">
        <f>(((K295/60)/60)/24)+DATE(1970,1,1)</f>
        <v>42452.781828703708</v>
      </c>
      <c r="M295" t="b">
        <v>0</v>
      </c>
      <c r="N295">
        <v>16</v>
      </c>
      <c r="O295" t="b">
        <v>1</v>
      </c>
      <c r="P295" t="s">
        <v>8298</v>
      </c>
      <c r="Q295" s="5">
        <f>(E295/D295)</f>
        <v>1.82</v>
      </c>
      <c r="R295" s="12">
        <f>ROUND((E295/N295),2)</f>
        <v>34.130000000000003</v>
      </c>
      <c r="S295" t="str">
        <f>LEFT(P295,FIND("/",P295)-1)</f>
        <v>food</v>
      </c>
      <c r="T295" t="str">
        <f>RIGHT(P295,LEN(P295)-FIND("/",P295))</f>
        <v>small batch</v>
      </c>
    </row>
    <row r="296" spans="1:20" ht="42.75" x14ac:dyDescent="0.4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 s="9">
        <f>(((I296/60)/60)/24)+DATE(1970,1,1)</f>
        <v>42684.567442129628</v>
      </c>
      <c r="K296">
        <v>1476189427</v>
      </c>
      <c r="L296" s="10">
        <f>(((K296/60)/60)/24)+DATE(1970,1,1)</f>
        <v>42654.525775462964</v>
      </c>
      <c r="M296" t="b">
        <v>0</v>
      </c>
      <c r="N296">
        <v>120</v>
      </c>
      <c r="O296" t="b">
        <v>1</v>
      </c>
      <c r="P296" t="s">
        <v>8295</v>
      </c>
      <c r="Q296" s="5">
        <f>(E296/D296)</f>
        <v>1.8186315789473684</v>
      </c>
      <c r="R296" s="12">
        <f>ROUND((E296/N296),2)</f>
        <v>143.97999999999999</v>
      </c>
      <c r="S296" t="str">
        <f>LEFT(P296,FIND("/",P296)-1)</f>
        <v>technology</v>
      </c>
      <c r="T296" t="str">
        <f>RIGHT(P296,LEN(P296)-FIND("/",P296))</f>
        <v>hardware</v>
      </c>
    </row>
    <row r="297" spans="1:20" ht="42.75" x14ac:dyDescent="0.4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 s="9">
        <f>(((I297/60)/60)/24)+DATE(1970,1,1)</f>
        <v>41705.957638888889</v>
      </c>
      <c r="K297">
        <v>1391477450</v>
      </c>
      <c r="L297" s="10">
        <f>(((K297/60)/60)/24)+DATE(1970,1,1)</f>
        <v>41674.063078703701</v>
      </c>
      <c r="M297" t="b">
        <v>0</v>
      </c>
      <c r="N297">
        <v>1510</v>
      </c>
      <c r="O297" t="b">
        <v>1</v>
      </c>
      <c r="P297" t="s">
        <v>8269</v>
      </c>
      <c r="Q297" s="5">
        <f>(E297/D297)</f>
        <v>1.8153547058823529</v>
      </c>
      <c r="R297" s="12">
        <f>ROUND((E297/N297),2)</f>
        <v>81.75</v>
      </c>
      <c r="S297" t="str">
        <f>LEFT(P297,FIND("/",P297)-1)</f>
        <v>film &amp; video</v>
      </c>
      <c r="T297" t="str">
        <f>RIGHT(P297,LEN(P297)-FIND("/",P297))</f>
        <v>documentary</v>
      </c>
    </row>
    <row r="298" spans="1:20" ht="42.75" x14ac:dyDescent="0.4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 s="9">
        <f>(((I298/60)/60)/24)+DATE(1970,1,1)</f>
        <v>42791.961099537039</v>
      </c>
      <c r="K298">
        <v>1485471839</v>
      </c>
      <c r="L298" s="10">
        <f>(((K298/60)/60)/24)+DATE(1970,1,1)</f>
        <v>42761.961099537039</v>
      </c>
      <c r="M298" t="b">
        <v>0</v>
      </c>
      <c r="N298">
        <v>67</v>
      </c>
      <c r="O298" t="b">
        <v>1</v>
      </c>
      <c r="P298" t="s">
        <v>8298</v>
      </c>
      <c r="Q298" s="5">
        <f>(E298/D298)</f>
        <v>1.8086666666666666</v>
      </c>
      <c r="R298" s="12">
        <f>ROUND((E298/N298),2)</f>
        <v>40.49</v>
      </c>
      <c r="S298" t="str">
        <f>LEFT(P298,FIND("/",P298)-1)</f>
        <v>food</v>
      </c>
      <c r="T298" t="str">
        <f>RIGHT(P298,LEN(P298)-FIND("/",P298))</f>
        <v>small batch</v>
      </c>
    </row>
    <row r="299" spans="1:20" ht="42.75" x14ac:dyDescent="0.4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 s="9">
        <f>(((I299/60)/60)/24)+DATE(1970,1,1)</f>
        <v>42238.750254629631</v>
      </c>
      <c r="K299">
        <v>1436810422</v>
      </c>
      <c r="L299" s="10">
        <f>(((K299/60)/60)/24)+DATE(1970,1,1)</f>
        <v>42198.750254629631</v>
      </c>
      <c r="M299" t="b">
        <v>0</v>
      </c>
      <c r="N299">
        <v>19</v>
      </c>
      <c r="O299" t="b">
        <v>1</v>
      </c>
      <c r="P299" t="s">
        <v>8276</v>
      </c>
      <c r="Q299" s="5">
        <f>(E299/D299)</f>
        <v>1.8085714285714285</v>
      </c>
      <c r="R299" s="12">
        <f>ROUND((E299/N299),2)</f>
        <v>33.32</v>
      </c>
      <c r="S299" t="str">
        <f>LEFT(P299,FIND("/",P299)-1)</f>
        <v>music</v>
      </c>
      <c r="T299" t="str">
        <f>RIGHT(P299,LEN(P299)-FIND("/",P299))</f>
        <v>rock</v>
      </c>
    </row>
    <row r="300" spans="1:20" ht="42.75" x14ac:dyDescent="0.4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 s="9">
        <f>(((I300/60)/60)/24)+DATE(1970,1,1)</f>
        <v>41333.593923611108</v>
      </c>
      <c r="K300">
        <v>1359468915</v>
      </c>
      <c r="L300" s="10">
        <f>(((K300/60)/60)/24)+DATE(1970,1,1)</f>
        <v>41303.593923611108</v>
      </c>
      <c r="M300" t="b">
        <v>0</v>
      </c>
      <c r="N300">
        <v>29</v>
      </c>
      <c r="O300" t="b">
        <v>1</v>
      </c>
      <c r="P300" t="s">
        <v>8276</v>
      </c>
      <c r="Q300" s="5">
        <f>(E300/D300)</f>
        <v>1.8062799999999999</v>
      </c>
      <c r="R300" s="12">
        <f>ROUND((E300/N300),2)</f>
        <v>31.14</v>
      </c>
      <c r="S300" t="str">
        <f>LEFT(P300,FIND("/",P300)-1)</f>
        <v>music</v>
      </c>
      <c r="T300" t="str">
        <f>RIGHT(P300,LEN(P300)-FIND("/",P300))</f>
        <v>rock</v>
      </c>
    </row>
    <row r="301" spans="1:20" ht="42.75" x14ac:dyDescent="0.4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 s="9">
        <f>(((I301/60)/60)/24)+DATE(1970,1,1)</f>
        <v>41960.332638888889</v>
      </c>
      <c r="K301">
        <v>1413016216</v>
      </c>
      <c r="L301" s="10">
        <f>(((K301/60)/60)/24)+DATE(1970,1,1)</f>
        <v>41923.354351851849</v>
      </c>
      <c r="M301" t="b">
        <v>0</v>
      </c>
      <c r="N301">
        <v>28</v>
      </c>
      <c r="O301" t="b">
        <v>1</v>
      </c>
      <c r="P301" t="s">
        <v>8271</v>
      </c>
      <c r="Q301" s="5">
        <f>(E301/D301)</f>
        <v>1.8044444444444445</v>
      </c>
      <c r="R301" s="12">
        <f>ROUND((E301/N301),2)</f>
        <v>43.5</v>
      </c>
      <c r="S301" t="str">
        <f>LEFT(P301,FIND("/",P301)-1)</f>
        <v>theater</v>
      </c>
      <c r="T301" t="str">
        <f>RIGHT(P301,LEN(P301)-FIND("/",P301))</f>
        <v>plays</v>
      </c>
    </row>
    <row r="302" spans="1:20" ht="28.5" x14ac:dyDescent="0.4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 s="9">
        <f>(((I302/60)/60)/24)+DATE(1970,1,1)</f>
        <v>41175.719305555554</v>
      </c>
      <c r="K302">
        <v>1345828548</v>
      </c>
      <c r="L302" s="10">
        <f>(((K302/60)/60)/24)+DATE(1970,1,1)</f>
        <v>41145.719305555554</v>
      </c>
      <c r="M302" t="b">
        <v>0</v>
      </c>
      <c r="N302">
        <v>48</v>
      </c>
      <c r="O302" t="b">
        <v>1</v>
      </c>
      <c r="P302" t="s">
        <v>8279</v>
      </c>
      <c r="Q302" s="5">
        <f>(E302/D302)</f>
        <v>1.8014285714285714</v>
      </c>
      <c r="R302" s="12">
        <f>ROUND((E302/N302),2)</f>
        <v>26.27</v>
      </c>
      <c r="S302" t="str">
        <f>LEFT(P302,FIND("/",P302)-1)</f>
        <v>music</v>
      </c>
      <c r="T302" t="str">
        <f>RIGHT(P302,LEN(P302)-FIND("/",P302))</f>
        <v>indie rock</v>
      </c>
    </row>
    <row r="303" spans="1:20" ht="42.75" x14ac:dyDescent="0.4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 s="9">
        <f>(((I303/60)/60)/24)+DATE(1970,1,1)</f>
        <v>42513.125</v>
      </c>
      <c r="K303">
        <v>1462543114</v>
      </c>
      <c r="L303" s="10">
        <f>(((K303/60)/60)/24)+DATE(1970,1,1)</f>
        <v>42496.582337962958</v>
      </c>
      <c r="M303" t="b">
        <v>0</v>
      </c>
      <c r="N303">
        <v>445</v>
      </c>
      <c r="O303" t="b">
        <v>1</v>
      </c>
      <c r="P303" t="s">
        <v>8297</v>
      </c>
      <c r="Q303" s="5">
        <f>(E303/D303)</f>
        <v>1.8003333333333333</v>
      </c>
      <c r="R303" s="12">
        <f>ROUND((E303/N303),2)</f>
        <v>24.27</v>
      </c>
      <c r="S303" t="str">
        <f>LEFT(P303,FIND("/",P303)-1)</f>
        <v>games</v>
      </c>
      <c r="T303" t="str">
        <f>RIGHT(P303,LEN(P303)-FIND("/",P303))</f>
        <v>tabletop games</v>
      </c>
    </row>
    <row r="304" spans="1:20" ht="28.5" x14ac:dyDescent="0.4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 s="9">
        <f>(((I304/60)/60)/24)+DATE(1970,1,1)</f>
        <v>42119.216238425928</v>
      </c>
      <c r="K304">
        <v>1428124283</v>
      </c>
      <c r="L304" s="10">
        <f>(((K304/60)/60)/24)+DATE(1970,1,1)</f>
        <v>42098.216238425928</v>
      </c>
      <c r="M304" t="b">
        <v>0</v>
      </c>
      <c r="N304">
        <v>20</v>
      </c>
      <c r="O304" t="b">
        <v>1</v>
      </c>
      <c r="P304" t="s">
        <v>8303</v>
      </c>
      <c r="Q304" s="5">
        <f>(E304/D304)</f>
        <v>1.8</v>
      </c>
      <c r="R304" s="12">
        <f>ROUND((E304/N304),2)</f>
        <v>54</v>
      </c>
      <c r="S304" t="str">
        <f>LEFT(P304,FIND("/",P304)-1)</f>
        <v>theater</v>
      </c>
      <c r="T304" t="str">
        <f>RIGHT(P304,LEN(P304)-FIND("/",P304))</f>
        <v>spaces</v>
      </c>
    </row>
    <row r="305" spans="1:20" ht="42.75" x14ac:dyDescent="0.4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 s="9">
        <f>(((I305/60)/60)/24)+DATE(1970,1,1)</f>
        <v>42500.875</v>
      </c>
      <c r="K305">
        <v>1460914253</v>
      </c>
      <c r="L305" s="10">
        <f>(((K305/60)/60)/24)+DATE(1970,1,1)</f>
        <v>42477.729780092588</v>
      </c>
      <c r="M305" t="b">
        <v>0</v>
      </c>
      <c r="N305">
        <v>15</v>
      </c>
      <c r="O305" t="b">
        <v>1</v>
      </c>
      <c r="P305" t="s">
        <v>8271</v>
      </c>
      <c r="Q305" s="5">
        <f>(E305/D305)</f>
        <v>1.8</v>
      </c>
      <c r="R305" s="12">
        <f>ROUND((E305/N305),2)</f>
        <v>12</v>
      </c>
      <c r="S305" t="str">
        <f>LEFT(P305,FIND("/",P305)-1)</f>
        <v>theater</v>
      </c>
      <c r="T305" t="str">
        <f>RIGHT(P305,LEN(P305)-FIND("/",P305))</f>
        <v>plays</v>
      </c>
    </row>
    <row r="306" spans="1:20" ht="42.75" x14ac:dyDescent="0.4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 s="9">
        <f>(((I306/60)/60)/24)+DATE(1970,1,1)</f>
        <v>42588.75</v>
      </c>
      <c r="K306">
        <v>1467358427</v>
      </c>
      <c r="L306" s="10">
        <f>(((K306/60)/60)/24)+DATE(1970,1,1)</f>
        <v>42552.315127314811</v>
      </c>
      <c r="M306" t="b">
        <v>1</v>
      </c>
      <c r="N306">
        <v>224</v>
      </c>
      <c r="O306" t="b">
        <v>1</v>
      </c>
      <c r="P306" t="s">
        <v>8285</v>
      </c>
      <c r="Q306" s="5">
        <f>(E306/D306)</f>
        <v>1.7989999999999999</v>
      </c>
      <c r="R306" s="12">
        <f>ROUND((E306/N306),2)</f>
        <v>96.38</v>
      </c>
      <c r="S306" t="str">
        <f>LEFT(P306,FIND("/",P306)-1)</f>
        <v>photography</v>
      </c>
      <c r="T306" t="str">
        <f>RIGHT(P306,LEN(P306)-FIND("/",P306))</f>
        <v>photobooks</v>
      </c>
    </row>
    <row r="307" spans="1:20" ht="42.75" x14ac:dyDescent="0.4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 s="9">
        <f>(((I307/60)/60)/24)+DATE(1970,1,1)</f>
        <v>42085.931157407409</v>
      </c>
      <c r="K307">
        <v>1424474452</v>
      </c>
      <c r="L307" s="10">
        <f>(((K307/60)/60)/24)+DATE(1970,1,1)</f>
        <v>42055.972824074073</v>
      </c>
      <c r="M307" t="b">
        <v>0</v>
      </c>
      <c r="N307">
        <v>33</v>
      </c>
      <c r="O307" t="b">
        <v>1</v>
      </c>
      <c r="P307" t="s">
        <v>8276</v>
      </c>
      <c r="Q307" s="5">
        <f>(E307/D307)</f>
        <v>1.7949999999999999</v>
      </c>
      <c r="R307" s="12">
        <f>ROUND((E307/N307),2)</f>
        <v>43.52</v>
      </c>
      <c r="S307" t="str">
        <f>LEFT(P307,FIND("/",P307)-1)</f>
        <v>music</v>
      </c>
      <c r="T307" t="str">
        <f>RIGHT(P307,LEN(P307)-FIND("/",P307))</f>
        <v>rock</v>
      </c>
    </row>
    <row r="308" spans="1:20" ht="42.75" x14ac:dyDescent="0.4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 s="9">
        <f>(((I308/60)/60)/24)+DATE(1970,1,1)</f>
        <v>41397.572280092594</v>
      </c>
      <c r="K308">
        <v>1364996645</v>
      </c>
      <c r="L308" s="10">
        <f>(((K308/60)/60)/24)+DATE(1970,1,1)</f>
        <v>41367.572280092594</v>
      </c>
      <c r="M308" t="b">
        <v>0</v>
      </c>
      <c r="N308">
        <v>74</v>
      </c>
      <c r="O308" t="b">
        <v>1</v>
      </c>
      <c r="P308" t="s">
        <v>8274</v>
      </c>
      <c r="Q308" s="5">
        <f>(E308/D308)</f>
        <v>1.7909909909909909</v>
      </c>
      <c r="R308" s="12">
        <f>ROUND((E308/N308),2)</f>
        <v>53.73</v>
      </c>
      <c r="S308" t="str">
        <f>LEFT(P308,FIND("/",P308)-1)</f>
        <v>publishing</v>
      </c>
      <c r="T308" t="str">
        <f>RIGHT(P308,LEN(P308)-FIND("/",P308))</f>
        <v>nonfiction</v>
      </c>
    </row>
    <row r="309" spans="1:20" ht="42.75" x14ac:dyDescent="0.4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 s="9">
        <f>(((I309/60)/60)/24)+DATE(1970,1,1)</f>
        <v>40499.266898148147</v>
      </c>
      <c r="K309">
        <v>1287379460</v>
      </c>
      <c r="L309" s="10">
        <f>(((K309/60)/60)/24)+DATE(1970,1,1)</f>
        <v>40469.225231481483</v>
      </c>
      <c r="M309" t="b">
        <v>1</v>
      </c>
      <c r="N309">
        <v>244</v>
      </c>
      <c r="O309" t="b">
        <v>1</v>
      </c>
      <c r="P309" t="s">
        <v>8269</v>
      </c>
      <c r="Q309" s="5">
        <f>(E309/D309)</f>
        <v>1.789525</v>
      </c>
      <c r="R309" s="12">
        <f>ROUND((E309/N309),2)</f>
        <v>73.34</v>
      </c>
      <c r="S309" t="str">
        <f>LEFT(P309,FIND("/",P309)-1)</f>
        <v>film &amp; video</v>
      </c>
      <c r="T309" t="str">
        <f>RIGHT(P309,LEN(P309)-FIND("/",P309))</f>
        <v>documentary</v>
      </c>
    </row>
    <row r="310" spans="1:20" ht="42.75" x14ac:dyDescent="0.4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 s="9">
        <f>(((I310/60)/60)/24)+DATE(1970,1,1)</f>
        <v>41755.082384259258</v>
      </c>
      <c r="K310">
        <v>1395885518</v>
      </c>
      <c r="L310" s="10">
        <f>(((K310/60)/60)/24)+DATE(1970,1,1)</f>
        <v>41725.082384259258</v>
      </c>
      <c r="M310" t="b">
        <v>1</v>
      </c>
      <c r="N310">
        <v>158</v>
      </c>
      <c r="O310" t="b">
        <v>1</v>
      </c>
      <c r="P310" t="s">
        <v>8295</v>
      </c>
      <c r="Q310" s="5">
        <f>(E310/D310)</f>
        <v>1.7867599999999999</v>
      </c>
      <c r="R310" s="12">
        <f>ROUND((E310/N310),2)</f>
        <v>282.72000000000003</v>
      </c>
      <c r="S310" t="str">
        <f>LEFT(P310,FIND("/",P310)-1)</f>
        <v>technology</v>
      </c>
      <c r="T310" t="str">
        <f>RIGHT(P310,LEN(P310)-FIND("/",P310))</f>
        <v>hardware</v>
      </c>
    </row>
    <row r="311" spans="1:20" ht="42.75" x14ac:dyDescent="0.4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 s="9">
        <f>(((I311/60)/60)/24)+DATE(1970,1,1)</f>
        <v>40296.78402777778</v>
      </c>
      <c r="K311">
        <v>1267220191</v>
      </c>
      <c r="L311" s="10">
        <f>(((K311/60)/60)/24)+DATE(1970,1,1)</f>
        <v>40235.900358796294</v>
      </c>
      <c r="M311" t="b">
        <v>1</v>
      </c>
      <c r="N311">
        <v>65</v>
      </c>
      <c r="O311" t="b">
        <v>1</v>
      </c>
      <c r="P311" t="s">
        <v>8269</v>
      </c>
      <c r="Q311" s="5">
        <f>(E311/D311)</f>
        <v>1.7743366666666667</v>
      </c>
      <c r="R311" s="12">
        <f>ROUND((E311/N311),2)</f>
        <v>81.89</v>
      </c>
      <c r="S311" t="str">
        <f>LEFT(P311,FIND("/",P311)-1)</f>
        <v>film &amp; video</v>
      </c>
      <c r="T311" t="str">
        <f>RIGHT(P311,LEN(P311)-FIND("/",P311))</f>
        <v>documentary</v>
      </c>
    </row>
    <row r="312" spans="1:20" x14ac:dyDescent="0.4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 s="9">
        <f>(((I312/60)/60)/24)+DATE(1970,1,1)</f>
        <v>42359.207638888889</v>
      </c>
      <c r="K312">
        <v>1448756962</v>
      </c>
      <c r="L312" s="10">
        <f>(((K312/60)/60)/24)+DATE(1970,1,1)</f>
        <v>42337.02039351852</v>
      </c>
      <c r="M312" t="b">
        <v>0</v>
      </c>
      <c r="N312">
        <v>364</v>
      </c>
      <c r="O312" t="b">
        <v>1</v>
      </c>
      <c r="P312" t="s">
        <v>8303</v>
      </c>
      <c r="Q312" s="5">
        <f>(E312/D312)</f>
        <v>1.76535</v>
      </c>
      <c r="R312" s="12">
        <f>ROUND((E312/N312),2)</f>
        <v>97</v>
      </c>
      <c r="S312" t="str">
        <f>LEFT(P312,FIND("/",P312)-1)</f>
        <v>theater</v>
      </c>
      <c r="T312" t="str">
        <f>RIGHT(P312,LEN(P312)-FIND("/",P312))</f>
        <v>spaces</v>
      </c>
    </row>
    <row r="313" spans="1:20" ht="28.5" x14ac:dyDescent="0.4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 s="9">
        <f>(((I313/60)/60)/24)+DATE(1970,1,1)</f>
        <v>41215.166666666664</v>
      </c>
      <c r="K313">
        <v>1349160018</v>
      </c>
      <c r="L313" s="10">
        <f>(((K313/60)/60)/24)+DATE(1970,1,1)</f>
        <v>41184.277986111112</v>
      </c>
      <c r="M313" t="b">
        <v>1</v>
      </c>
      <c r="N313">
        <v>290</v>
      </c>
      <c r="O313" t="b">
        <v>1</v>
      </c>
      <c r="P313" t="s">
        <v>8269</v>
      </c>
      <c r="Q313" s="5">
        <f>(E313/D313)</f>
        <v>1.7629999999999999</v>
      </c>
      <c r="R313" s="12">
        <f>ROUND((E313/N313),2)</f>
        <v>91.19</v>
      </c>
      <c r="S313" t="str">
        <f>LEFT(P313,FIND("/",P313)-1)</f>
        <v>film &amp; video</v>
      </c>
      <c r="T313" t="str">
        <f>RIGHT(P313,LEN(P313)-FIND("/",P313))</f>
        <v>documentary</v>
      </c>
    </row>
    <row r="314" spans="1:20" ht="42.75" x14ac:dyDescent="0.4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 s="9">
        <f>(((I314/60)/60)/24)+DATE(1970,1,1)</f>
        <v>41974.125</v>
      </c>
      <c r="K314">
        <v>1414610126</v>
      </c>
      <c r="L314" s="10">
        <f>(((K314/60)/60)/24)+DATE(1970,1,1)</f>
        <v>41941.802384259259</v>
      </c>
      <c r="M314" t="b">
        <v>1</v>
      </c>
      <c r="N314">
        <v>73</v>
      </c>
      <c r="O314" t="b">
        <v>1</v>
      </c>
      <c r="P314" t="s">
        <v>8285</v>
      </c>
      <c r="Q314" s="5">
        <f>(E314/D314)</f>
        <v>1.7595744680851064</v>
      </c>
      <c r="R314" s="12">
        <f>ROUND((E314/N314),2)</f>
        <v>56.64</v>
      </c>
      <c r="S314" t="str">
        <f>LEFT(P314,FIND("/",P314)-1)</f>
        <v>photography</v>
      </c>
      <c r="T314" t="str">
        <f>RIGHT(P314,LEN(P314)-FIND("/",P314))</f>
        <v>photobooks</v>
      </c>
    </row>
    <row r="315" spans="1:20" ht="28.5" x14ac:dyDescent="0.4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 s="9">
        <f>(((I315/60)/60)/24)+DATE(1970,1,1)</f>
        <v>41032.958634259259</v>
      </c>
      <c r="K315">
        <v>1333494026</v>
      </c>
      <c r="L315" s="10">
        <f>(((K315/60)/60)/24)+DATE(1970,1,1)</f>
        <v>41002.958634259259</v>
      </c>
      <c r="M315" t="b">
        <v>1</v>
      </c>
      <c r="N315">
        <v>157</v>
      </c>
      <c r="O315" t="b">
        <v>1</v>
      </c>
      <c r="P315" t="s">
        <v>8279</v>
      </c>
      <c r="Q315" s="5">
        <f>(E315/D315)</f>
        <v>1.7584040000000001</v>
      </c>
      <c r="R315" s="12">
        <f>ROUND((E315/N315),2)</f>
        <v>56</v>
      </c>
      <c r="S315" t="str">
        <f>LEFT(P315,FIND("/",P315)-1)</f>
        <v>music</v>
      </c>
      <c r="T315" t="str">
        <f>RIGHT(P315,LEN(P315)-FIND("/",P315))</f>
        <v>indie rock</v>
      </c>
    </row>
    <row r="316" spans="1:20" ht="57" x14ac:dyDescent="0.4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 s="9">
        <f>(((I316/60)/60)/24)+DATE(1970,1,1)</f>
        <v>42531.125</v>
      </c>
      <c r="K316">
        <v>1462252542</v>
      </c>
      <c r="L316" s="10">
        <f>(((K316/60)/60)/24)+DATE(1970,1,1)</f>
        <v>42493.219236111108</v>
      </c>
      <c r="M316" t="b">
        <v>0</v>
      </c>
      <c r="N316">
        <v>54</v>
      </c>
      <c r="O316" t="b">
        <v>1</v>
      </c>
      <c r="P316" t="s">
        <v>8271</v>
      </c>
      <c r="Q316" s="5">
        <f>(E316/D316)</f>
        <v>1.7533333333333334</v>
      </c>
      <c r="R316" s="12">
        <f>ROUND((E316/N316),2)</f>
        <v>48.7</v>
      </c>
      <c r="S316" t="str">
        <f>LEFT(P316,FIND("/",P316)-1)</f>
        <v>theater</v>
      </c>
      <c r="T316" t="str">
        <f>RIGHT(P316,LEN(P316)-FIND("/",P316))</f>
        <v>plays</v>
      </c>
    </row>
    <row r="317" spans="1:20" ht="42.75" x14ac:dyDescent="0.45">
      <c r="A317">
        <v>3255</v>
      </c>
      <c r="B317" s="3" t="s">
        <v>3255</v>
      </c>
      <c r="C317" s="3" t="s">
        <v>7365</v>
      </c>
      <c r="D317">
        <v>300</v>
      </c>
      <c r="E317">
        <v>525</v>
      </c>
      <c r="F317" t="s">
        <v>8219</v>
      </c>
      <c r="G317" t="s">
        <v>8225</v>
      </c>
      <c r="H317" t="s">
        <v>8247</v>
      </c>
      <c r="I317">
        <v>1412706375</v>
      </c>
      <c r="J317" s="9">
        <f>(((I317/60)/60)/24)+DATE(1970,1,1)</f>
        <v>41919.768229166664</v>
      </c>
      <c r="K317">
        <v>1410114375</v>
      </c>
      <c r="L317" s="10">
        <f>(((K317/60)/60)/24)+DATE(1970,1,1)</f>
        <v>41889.768229166664</v>
      </c>
      <c r="M317" t="b">
        <v>1</v>
      </c>
      <c r="N317">
        <v>18</v>
      </c>
      <c r="O317" t="b">
        <v>1</v>
      </c>
      <c r="P317" t="s">
        <v>8271</v>
      </c>
      <c r="Q317" s="5">
        <f>(E317/D317)</f>
        <v>1.75</v>
      </c>
      <c r="R317" s="12">
        <f>ROUND((E317/N317),2)</f>
        <v>29.17</v>
      </c>
      <c r="S317" t="str">
        <f>LEFT(P317,FIND("/",P317)-1)</f>
        <v>theater</v>
      </c>
      <c r="T317" t="str">
        <f>RIGHT(P317,LEN(P317)-FIND("/",P317))</f>
        <v>plays</v>
      </c>
    </row>
    <row r="318" spans="1:20" ht="57" x14ac:dyDescent="0.45">
      <c r="A318">
        <v>1679</v>
      </c>
      <c r="B318" s="3" t="s">
        <v>1680</v>
      </c>
      <c r="C318" s="3" t="s">
        <v>5789</v>
      </c>
      <c r="D318">
        <v>2000</v>
      </c>
      <c r="E318">
        <v>3500</v>
      </c>
      <c r="F318" t="s">
        <v>8219</v>
      </c>
      <c r="G318" t="s">
        <v>8224</v>
      </c>
      <c r="H318" t="s">
        <v>8246</v>
      </c>
      <c r="I318">
        <v>1311298745</v>
      </c>
      <c r="J318" s="9">
        <f>(((I318/60)/60)/24)+DATE(1970,1,1)</f>
        <v>40746.068807870368</v>
      </c>
      <c r="K318">
        <v>1309311545</v>
      </c>
      <c r="L318" s="10">
        <f>(((K318/60)/60)/24)+DATE(1970,1,1)</f>
        <v>40723.068807870368</v>
      </c>
      <c r="M318" t="b">
        <v>0</v>
      </c>
      <c r="N318">
        <v>56</v>
      </c>
      <c r="O318" t="b">
        <v>1</v>
      </c>
      <c r="P318" t="s">
        <v>8292</v>
      </c>
      <c r="Q318" s="5">
        <f>(E318/D318)</f>
        <v>1.75</v>
      </c>
      <c r="R318" s="12">
        <f>ROUND((E318/N318),2)</f>
        <v>62.5</v>
      </c>
      <c r="S318" t="str">
        <f>LEFT(P318,FIND("/",P318)-1)</f>
        <v>music</v>
      </c>
      <c r="T318" t="str">
        <f>RIGHT(P318,LEN(P318)-FIND("/",P318))</f>
        <v>pop</v>
      </c>
    </row>
    <row r="319" spans="1:20" ht="42.75" x14ac:dyDescent="0.4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 s="9">
        <f>(((I319/60)/60)/24)+DATE(1970,1,1)</f>
        <v>42028.207638888889</v>
      </c>
      <c r="K319">
        <v>1419979544</v>
      </c>
      <c r="L319" s="10">
        <f>(((K319/60)/60)/24)+DATE(1970,1,1)</f>
        <v>42003.948425925926</v>
      </c>
      <c r="M319" t="b">
        <v>0</v>
      </c>
      <c r="N319">
        <v>18</v>
      </c>
      <c r="O319" t="b">
        <v>1</v>
      </c>
      <c r="P319" t="s">
        <v>8271</v>
      </c>
      <c r="Q319" s="5">
        <f>(E319/D319)</f>
        <v>1.75</v>
      </c>
      <c r="R319" s="12">
        <f>ROUND((E319/N319),2)</f>
        <v>68.06</v>
      </c>
      <c r="S319" t="str">
        <f>LEFT(P319,FIND("/",P319)-1)</f>
        <v>theater</v>
      </c>
      <c r="T319" t="str">
        <f>RIGHT(P319,LEN(P319)-FIND("/",P319))</f>
        <v>plays</v>
      </c>
    </row>
    <row r="320" spans="1:20" ht="42.75" x14ac:dyDescent="0.4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 s="9">
        <f>(((I320/60)/60)/24)+DATE(1970,1,1)</f>
        <v>42370.166666666672</v>
      </c>
      <c r="K320">
        <v>1449171508</v>
      </c>
      <c r="L320" s="10">
        <f>(((K320/60)/60)/24)+DATE(1970,1,1)</f>
        <v>42341.818379629629</v>
      </c>
      <c r="M320" t="b">
        <v>0</v>
      </c>
      <c r="N320">
        <v>33</v>
      </c>
      <c r="O320" t="b">
        <v>1</v>
      </c>
      <c r="P320" t="s">
        <v>8271</v>
      </c>
      <c r="Q320" s="5">
        <f>(E320/D320)</f>
        <v>1.748</v>
      </c>
      <c r="R320" s="12">
        <f>ROUND((E320/N320),2)</f>
        <v>264.85000000000002</v>
      </c>
      <c r="S320" t="str">
        <f>LEFT(P320,FIND("/",P320)-1)</f>
        <v>theater</v>
      </c>
      <c r="T320" t="str">
        <f>RIGHT(P320,LEN(P320)-FIND("/",P320))</f>
        <v>plays</v>
      </c>
    </row>
    <row r="321" spans="1:20" ht="42.75" x14ac:dyDescent="0.4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 s="9">
        <f>(((I321/60)/60)/24)+DATE(1970,1,1)</f>
        <v>42463.708333333328</v>
      </c>
      <c r="K321">
        <v>1457690386</v>
      </c>
      <c r="L321" s="10">
        <f>(((K321/60)/60)/24)+DATE(1970,1,1)</f>
        <v>42440.416504629626</v>
      </c>
      <c r="M321" t="b">
        <v>0</v>
      </c>
      <c r="N321">
        <v>38</v>
      </c>
      <c r="O321" t="b">
        <v>1</v>
      </c>
      <c r="P321" t="s">
        <v>8271</v>
      </c>
      <c r="Q321" s="5">
        <f>(E321/D321)</f>
        <v>1.744</v>
      </c>
      <c r="R321" s="12">
        <f>ROUND((E321/N321),2)</f>
        <v>68.84</v>
      </c>
      <c r="S321" t="str">
        <f>LEFT(P321,FIND("/",P321)-1)</f>
        <v>theater</v>
      </c>
      <c r="T321" t="str">
        <f>RIGHT(P321,LEN(P321)-FIND("/",P321))</f>
        <v>plays</v>
      </c>
    </row>
    <row r="322" spans="1:20" ht="42.75" x14ac:dyDescent="0.4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 s="9">
        <f>(((I322/60)/60)/24)+DATE(1970,1,1)</f>
        <v>40657.834444444445</v>
      </c>
      <c r="K322">
        <v>1300996896</v>
      </c>
      <c r="L322" s="10">
        <f>(((K322/60)/60)/24)+DATE(1970,1,1)</f>
        <v>40626.834444444445</v>
      </c>
      <c r="M322" t="b">
        <v>0</v>
      </c>
      <c r="N322">
        <v>168</v>
      </c>
      <c r="O322" t="b">
        <v>1</v>
      </c>
      <c r="P322" t="s">
        <v>8292</v>
      </c>
      <c r="Q322" s="5">
        <f>(E322/D322)</f>
        <v>1.7423040000000001</v>
      </c>
      <c r="R322" s="12">
        <f>ROUND((E322/N322),2)</f>
        <v>51.85</v>
      </c>
      <c r="S322" t="str">
        <f>LEFT(P322,FIND("/",P322)-1)</f>
        <v>music</v>
      </c>
      <c r="T322" t="str">
        <f>RIGHT(P322,LEN(P322)-FIND("/",P322))</f>
        <v>pop</v>
      </c>
    </row>
    <row r="323" spans="1:20" ht="42.75" x14ac:dyDescent="0.4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 s="9">
        <f>(((I323/60)/60)/24)+DATE(1970,1,1)</f>
        <v>42600.702986111108</v>
      </c>
      <c r="K323">
        <v>1468947138</v>
      </c>
      <c r="L323" s="10">
        <f>(((K323/60)/60)/24)+DATE(1970,1,1)</f>
        <v>42570.702986111108</v>
      </c>
      <c r="M323" t="b">
        <v>1</v>
      </c>
      <c r="N323">
        <v>140</v>
      </c>
      <c r="O323" t="b">
        <v>1</v>
      </c>
      <c r="P323" t="s">
        <v>8285</v>
      </c>
      <c r="Q323" s="5">
        <f>(E323/D323)</f>
        <v>1.7400576923076922</v>
      </c>
      <c r="R323" s="12">
        <f>ROUND((E323/N323),2)</f>
        <v>32.32</v>
      </c>
      <c r="S323" t="str">
        <f>LEFT(P323,FIND("/",P323)-1)</f>
        <v>photography</v>
      </c>
      <c r="T323" t="str">
        <f>RIGHT(P323,LEN(P323)-FIND("/",P323))</f>
        <v>photobooks</v>
      </c>
    </row>
    <row r="324" spans="1:20" ht="42.75" x14ac:dyDescent="0.4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 s="9">
        <f>(((I324/60)/60)/24)+DATE(1970,1,1)</f>
        <v>42118.222187499996</v>
      </c>
      <c r="K324">
        <v>1426396797</v>
      </c>
      <c r="L324" s="10">
        <f>(((K324/60)/60)/24)+DATE(1970,1,1)</f>
        <v>42078.222187499996</v>
      </c>
      <c r="M324" t="b">
        <v>1</v>
      </c>
      <c r="N324">
        <v>303</v>
      </c>
      <c r="O324" t="b">
        <v>1</v>
      </c>
      <c r="P324" t="s">
        <v>8269</v>
      </c>
      <c r="Q324" s="5">
        <f>(E324/D324)</f>
        <v>1.74</v>
      </c>
      <c r="R324" s="12">
        <f>ROUND((E324/N324),2)</f>
        <v>86.14</v>
      </c>
      <c r="S324" t="str">
        <f>LEFT(P324,FIND("/",P324)-1)</f>
        <v>film &amp; video</v>
      </c>
      <c r="T324" t="str">
        <f>RIGHT(P324,LEN(P324)-FIND("/",P324))</f>
        <v>documentary</v>
      </c>
    </row>
    <row r="325" spans="1:20" ht="42.75" x14ac:dyDescent="0.4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 s="9">
        <f>(((I325/60)/60)/24)+DATE(1970,1,1)</f>
        <v>41463.01829861111</v>
      </c>
      <c r="K325">
        <v>1370651181</v>
      </c>
      <c r="L325" s="10">
        <f>(((K325/60)/60)/24)+DATE(1970,1,1)</f>
        <v>41433.01829861111</v>
      </c>
      <c r="M325" t="b">
        <v>0</v>
      </c>
      <c r="N325">
        <v>24</v>
      </c>
      <c r="O325" t="b">
        <v>1</v>
      </c>
      <c r="P325" t="s">
        <v>8266</v>
      </c>
      <c r="Q325" s="5">
        <f>(E325/D325)</f>
        <v>1.7333333333333334</v>
      </c>
      <c r="R325">
        <f>ROUND((E325/N325),2)</f>
        <v>86.67</v>
      </c>
      <c r="S325" t="str">
        <f>LEFT(P325,FIND("/",P325)-1)</f>
        <v>film &amp; video</v>
      </c>
      <c r="T325" t="str">
        <f>RIGHT(P325,LEN(P325)-FIND("/",P325))</f>
        <v>shorts</v>
      </c>
    </row>
    <row r="326" spans="1:20" ht="28.5" x14ac:dyDescent="0.4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 s="9">
        <f>(((I326/60)/60)/24)+DATE(1970,1,1)</f>
        <v>41123.900694444441</v>
      </c>
      <c r="K326">
        <v>1341524220</v>
      </c>
      <c r="L326" s="10">
        <f>(((K326/60)/60)/24)+DATE(1970,1,1)</f>
        <v>41095.900694444441</v>
      </c>
      <c r="M326" t="b">
        <v>0</v>
      </c>
      <c r="N326">
        <v>81</v>
      </c>
      <c r="O326" t="b">
        <v>1</v>
      </c>
      <c r="P326" t="s">
        <v>8274</v>
      </c>
      <c r="Q326" s="5">
        <f>(E326/D326)</f>
        <v>1.732</v>
      </c>
      <c r="R326" s="12">
        <f>ROUND((E326/N326),2)</f>
        <v>32.07</v>
      </c>
      <c r="S326" t="str">
        <f>LEFT(P326,FIND("/",P326)-1)</f>
        <v>publishing</v>
      </c>
      <c r="T326" t="str">
        <f>RIGHT(P326,LEN(P326)-FIND("/",P326))</f>
        <v>nonfiction</v>
      </c>
    </row>
    <row r="327" spans="1:20" ht="42.75" x14ac:dyDescent="0.4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 s="9">
        <f>(((I327/60)/60)/24)+DATE(1970,1,1)</f>
        <v>41022.166666666664</v>
      </c>
      <c r="K327">
        <v>1332199618</v>
      </c>
      <c r="L327" s="10">
        <f>(((K327/60)/60)/24)+DATE(1970,1,1)</f>
        <v>40987.977060185185</v>
      </c>
      <c r="M327" t="b">
        <v>0</v>
      </c>
      <c r="N327">
        <v>43</v>
      </c>
      <c r="O327" t="b">
        <v>1</v>
      </c>
      <c r="P327" t="s">
        <v>8276</v>
      </c>
      <c r="Q327" s="5">
        <f>(E327/D327)</f>
        <v>1.728</v>
      </c>
      <c r="R327" s="12">
        <f>ROUND((E327/N327),2)</f>
        <v>100.47</v>
      </c>
      <c r="S327" t="str">
        <f>LEFT(P327,FIND("/",P327)-1)</f>
        <v>music</v>
      </c>
      <c r="T327" t="str">
        <f>RIGHT(P327,LEN(P327)-FIND("/",P327))</f>
        <v>rock</v>
      </c>
    </row>
    <row r="328" spans="1:20" ht="57" x14ac:dyDescent="0.4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 s="9">
        <f>(((I328/60)/60)/24)+DATE(1970,1,1)</f>
        <v>42273.190057870372</v>
      </c>
      <c r="K328">
        <v>1440650021</v>
      </c>
      <c r="L328" s="10">
        <f>(((K328/60)/60)/24)+DATE(1970,1,1)</f>
        <v>42243.190057870372</v>
      </c>
      <c r="M328" t="b">
        <v>0</v>
      </c>
      <c r="N328">
        <v>115</v>
      </c>
      <c r="O328" t="b">
        <v>1</v>
      </c>
      <c r="P328" t="s">
        <v>8298</v>
      </c>
      <c r="Q328" s="5">
        <f>(E328/D328)</f>
        <v>1.728</v>
      </c>
      <c r="R328" s="12">
        <f>ROUND((E328/N328),2)</f>
        <v>75.13</v>
      </c>
      <c r="S328" t="str">
        <f>LEFT(P328,FIND("/",P328)-1)</f>
        <v>food</v>
      </c>
      <c r="T328" t="str">
        <f>RIGHT(P328,LEN(P328)-FIND("/",P328))</f>
        <v>small batch</v>
      </c>
    </row>
    <row r="329" spans="1:20" ht="42.75" x14ac:dyDescent="0.4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 s="9">
        <f>(((I329/60)/60)/24)+DATE(1970,1,1)</f>
        <v>42073.110983796301</v>
      </c>
      <c r="K329">
        <v>1423366789</v>
      </c>
      <c r="L329" s="10">
        <f>(((K329/60)/60)/24)+DATE(1970,1,1)</f>
        <v>42043.152650462958</v>
      </c>
      <c r="M329" t="b">
        <v>0</v>
      </c>
      <c r="N329">
        <v>70</v>
      </c>
      <c r="O329" t="b">
        <v>1</v>
      </c>
      <c r="P329" t="s">
        <v>8279</v>
      </c>
      <c r="Q329" s="5">
        <f>(E329/D329)</f>
        <v>1.726845</v>
      </c>
      <c r="R329" s="12">
        <f>ROUND((E329/N329),2)</f>
        <v>49.34</v>
      </c>
      <c r="S329" t="str">
        <f>LEFT(P329,FIND("/",P329)-1)</f>
        <v>music</v>
      </c>
      <c r="T329" t="str">
        <f>RIGHT(P329,LEN(P329)-FIND("/",P329))</f>
        <v>indie rock</v>
      </c>
    </row>
    <row r="330" spans="1:20" ht="42.75" x14ac:dyDescent="0.4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 s="9">
        <f>(((I330/60)/60)/24)+DATE(1970,1,1)</f>
        <v>41909.130868055552</v>
      </c>
      <c r="K330">
        <v>1409195307</v>
      </c>
      <c r="L330" s="10">
        <f>(((K330/60)/60)/24)+DATE(1970,1,1)</f>
        <v>41879.130868055552</v>
      </c>
      <c r="M330" t="b">
        <v>0</v>
      </c>
      <c r="N330">
        <v>110</v>
      </c>
      <c r="O330" t="b">
        <v>1</v>
      </c>
      <c r="P330" t="s">
        <v>8279</v>
      </c>
      <c r="Q330" s="5">
        <f>(E330/D330)</f>
        <v>1.7243333333333333</v>
      </c>
      <c r="R330" s="12">
        <f>ROUND((E330/N330),2)</f>
        <v>94.05</v>
      </c>
      <c r="S330" t="str">
        <f>LEFT(P330,FIND("/",P330)-1)</f>
        <v>music</v>
      </c>
      <c r="T330" t="str">
        <f>RIGHT(P330,LEN(P330)-FIND("/",P330))</f>
        <v>indie rock</v>
      </c>
    </row>
    <row r="331" spans="1:20" ht="42.75" x14ac:dyDescent="0.4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 s="9">
        <f>(((I331/60)/60)/24)+DATE(1970,1,1)</f>
        <v>42309.125</v>
      </c>
      <c r="K331">
        <v>1443714800</v>
      </c>
      <c r="L331" s="10">
        <f>(((K331/60)/60)/24)+DATE(1970,1,1)</f>
        <v>42278.662037037036</v>
      </c>
      <c r="M331" t="b">
        <v>0</v>
      </c>
      <c r="N331">
        <v>89</v>
      </c>
      <c r="O331" t="b">
        <v>1</v>
      </c>
      <c r="P331" t="s">
        <v>8285</v>
      </c>
      <c r="Q331" s="5">
        <f>(E331/D331)</f>
        <v>1.7227777777777777</v>
      </c>
      <c r="R331" s="12">
        <f>ROUND((E331/N331),2)</f>
        <v>174.21</v>
      </c>
      <c r="S331" t="str">
        <f>LEFT(P331,FIND("/",P331)-1)</f>
        <v>photography</v>
      </c>
      <c r="T331" t="str">
        <f>RIGHT(P331,LEN(P331)-FIND("/",P331))</f>
        <v>photobooks</v>
      </c>
    </row>
    <row r="332" spans="1:20" ht="28.5" x14ac:dyDescent="0.4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 s="9">
        <f>(((I332/60)/60)/24)+DATE(1970,1,1)</f>
        <v>42150.912500000006</v>
      </c>
      <c r="K332">
        <v>1427493240</v>
      </c>
      <c r="L332" s="10">
        <f>(((K332/60)/60)/24)+DATE(1970,1,1)</f>
        <v>42090.912500000006</v>
      </c>
      <c r="M332" t="b">
        <v>0</v>
      </c>
      <c r="N332">
        <v>392</v>
      </c>
      <c r="O332" t="b">
        <v>1</v>
      </c>
      <c r="P332" t="s">
        <v>8303</v>
      </c>
      <c r="Q332" s="5">
        <f>(E332/D332)</f>
        <v>1.7194285714285715</v>
      </c>
      <c r="R332" s="12">
        <f>ROUND((E332/N332),2)</f>
        <v>153.52000000000001</v>
      </c>
      <c r="S332" t="str">
        <f>LEFT(P332,FIND("/",P332)-1)</f>
        <v>theater</v>
      </c>
      <c r="T332" t="str">
        <f>RIGHT(P332,LEN(P332)-FIND("/",P332))</f>
        <v>spaces</v>
      </c>
    </row>
    <row r="333" spans="1:20" ht="42.75" x14ac:dyDescent="0.4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 s="9">
        <f>(((I333/60)/60)/24)+DATE(1970,1,1)</f>
        <v>42013.143171296295</v>
      </c>
      <c r="K333">
        <v>1418095570</v>
      </c>
      <c r="L333" s="10">
        <f>(((K333/60)/60)/24)+DATE(1970,1,1)</f>
        <v>41982.143171296295</v>
      </c>
      <c r="M333" t="b">
        <v>1</v>
      </c>
      <c r="N333">
        <v>294</v>
      </c>
      <c r="O333" t="b">
        <v>1</v>
      </c>
      <c r="P333" t="s">
        <v>8301</v>
      </c>
      <c r="Q333" s="5">
        <f>(E333/D333)</f>
        <v>1.7176130000000001</v>
      </c>
      <c r="R333" s="12">
        <f>ROUND((E333/N333),2)</f>
        <v>58.42</v>
      </c>
      <c r="S333" t="str">
        <f>LEFT(P333,FIND("/",P333)-1)</f>
        <v>technology</v>
      </c>
      <c r="T333" t="str">
        <f>RIGHT(P333,LEN(P333)-FIND("/",P333))</f>
        <v>space exploration</v>
      </c>
    </row>
    <row r="334" spans="1:20" ht="42.75" x14ac:dyDescent="0.4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 s="9">
        <f>(((I334/60)/60)/24)+DATE(1970,1,1)</f>
        <v>41836.605034722219</v>
      </c>
      <c r="K334">
        <v>1402929075</v>
      </c>
      <c r="L334" s="10">
        <f>(((K334/60)/60)/24)+DATE(1970,1,1)</f>
        <v>41806.605034722219</v>
      </c>
      <c r="M334" t="b">
        <v>1</v>
      </c>
      <c r="N334">
        <v>78</v>
      </c>
      <c r="O334" t="b">
        <v>1</v>
      </c>
      <c r="P334" t="s">
        <v>8271</v>
      </c>
      <c r="Q334" s="5">
        <f>(E334/D334)</f>
        <v>1.7173333333333334</v>
      </c>
      <c r="R334" s="12">
        <f>ROUND((E334/N334),2)</f>
        <v>33.03</v>
      </c>
      <c r="S334" t="str">
        <f>LEFT(P334,FIND("/",P334)-1)</f>
        <v>theater</v>
      </c>
      <c r="T334" t="str">
        <f>RIGHT(P334,LEN(P334)-FIND("/",P334))</f>
        <v>plays</v>
      </c>
    </row>
    <row r="335" spans="1:20" ht="42.75" x14ac:dyDescent="0.4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 s="9">
        <f>(((I335/60)/60)/24)+DATE(1970,1,1)</f>
        <v>42442.5</v>
      </c>
      <c r="K335">
        <v>1456421530</v>
      </c>
      <c r="L335" s="10">
        <f>(((K335/60)/60)/24)+DATE(1970,1,1)</f>
        <v>42425.730671296296</v>
      </c>
      <c r="M335" t="b">
        <v>0</v>
      </c>
      <c r="N335">
        <v>14</v>
      </c>
      <c r="O335" t="b">
        <v>1</v>
      </c>
      <c r="P335" t="s">
        <v>8271</v>
      </c>
      <c r="Q335" s="5">
        <f>(E335/D335)</f>
        <v>1.7142857142857142</v>
      </c>
      <c r="R335" s="12">
        <f>ROUND((E335/N335),2)</f>
        <v>8.57</v>
      </c>
      <c r="S335" t="str">
        <f>LEFT(P335,FIND("/",P335)-1)</f>
        <v>theater</v>
      </c>
      <c r="T335" t="str">
        <f>RIGHT(P335,LEN(P335)-FIND("/",P335))</f>
        <v>plays</v>
      </c>
    </row>
    <row r="336" spans="1:20" ht="42.75" x14ac:dyDescent="0.4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 s="9">
        <f>(((I336/60)/60)/24)+DATE(1970,1,1)</f>
        <v>42473.554166666669</v>
      </c>
      <c r="K336">
        <v>1458770384</v>
      </c>
      <c r="L336" s="10">
        <f>(((K336/60)/60)/24)+DATE(1970,1,1)</f>
        <v>42452.916481481487</v>
      </c>
      <c r="M336" t="b">
        <v>0</v>
      </c>
      <c r="N336">
        <v>23</v>
      </c>
      <c r="O336" t="b">
        <v>1</v>
      </c>
      <c r="P336" t="s">
        <v>8271</v>
      </c>
      <c r="Q336" s="5">
        <f>(E336/D336)</f>
        <v>1.7142857142857142</v>
      </c>
      <c r="R336" s="12">
        <f>ROUND((E336/N336),2)</f>
        <v>52.17</v>
      </c>
      <c r="S336" t="str">
        <f>LEFT(P336,FIND("/",P336)-1)</f>
        <v>theater</v>
      </c>
      <c r="T336" t="str">
        <f>RIGHT(P336,LEN(P336)-FIND("/",P336))</f>
        <v>plays</v>
      </c>
    </row>
    <row r="337" spans="1:20" ht="28.5" x14ac:dyDescent="0.4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 s="9">
        <f>(((I337/60)/60)/24)+DATE(1970,1,1)</f>
        <v>41133.691493055558</v>
      </c>
      <c r="K337">
        <v>1340901345</v>
      </c>
      <c r="L337" s="10">
        <f>(((K337/60)/60)/24)+DATE(1970,1,1)</f>
        <v>41088.691493055558</v>
      </c>
      <c r="M337" t="b">
        <v>0</v>
      </c>
      <c r="N337">
        <v>41</v>
      </c>
      <c r="O337" t="b">
        <v>1</v>
      </c>
      <c r="P337" t="s">
        <v>8279</v>
      </c>
      <c r="Q337" s="5">
        <f>(E337/D337)</f>
        <v>1.7133333333333334</v>
      </c>
      <c r="R337" s="12">
        <f>ROUND((E337/N337),2)</f>
        <v>31.34</v>
      </c>
      <c r="S337" t="str">
        <f>LEFT(P337,FIND("/",P337)-1)</f>
        <v>music</v>
      </c>
      <c r="T337" t="str">
        <f>RIGHT(P337,LEN(P337)-FIND("/",P337))</f>
        <v>indie rock</v>
      </c>
    </row>
    <row r="338" spans="1:20" ht="42.75" x14ac:dyDescent="0.4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 s="9">
        <f>(((I338/60)/60)/24)+DATE(1970,1,1)</f>
        <v>42750.066192129627</v>
      </c>
      <c r="K338">
        <v>1481852119</v>
      </c>
      <c r="L338" s="10">
        <f>(((K338/60)/60)/24)+DATE(1970,1,1)</f>
        <v>42720.066192129627</v>
      </c>
      <c r="M338" t="b">
        <v>0</v>
      </c>
      <c r="N338">
        <v>109</v>
      </c>
      <c r="O338" t="b">
        <v>1</v>
      </c>
      <c r="P338" t="s">
        <v>8276</v>
      </c>
      <c r="Q338" s="5">
        <f>(E338/D338)</f>
        <v>1.7132499999999999</v>
      </c>
      <c r="R338" s="12">
        <f>ROUND((E338/N338),2)</f>
        <v>62.87</v>
      </c>
      <c r="S338" t="str">
        <f>LEFT(P338,FIND("/",P338)-1)</f>
        <v>music</v>
      </c>
      <c r="T338" t="str">
        <f>RIGHT(P338,LEN(P338)-FIND("/",P338))</f>
        <v>rock</v>
      </c>
    </row>
    <row r="339" spans="1:20" ht="42.75" x14ac:dyDescent="0.4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 s="9">
        <f>(((I339/60)/60)/24)+DATE(1970,1,1)</f>
        <v>41520.166666666664</v>
      </c>
      <c r="K339">
        <v>1375113391</v>
      </c>
      <c r="L339" s="10">
        <f>(((K339/60)/60)/24)+DATE(1970,1,1)</f>
        <v>41484.664247685185</v>
      </c>
      <c r="M339" t="b">
        <v>0</v>
      </c>
      <c r="N339">
        <v>539</v>
      </c>
      <c r="O339" t="b">
        <v>1</v>
      </c>
      <c r="P339" t="s">
        <v>8297</v>
      </c>
      <c r="Q339" s="5">
        <f>(E339/D339)</f>
        <v>1.7104755366949576</v>
      </c>
      <c r="R339" s="12">
        <f>ROUND((E339/N339),2)</f>
        <v>25.43</v>
      </c>
      <c r="S339" t="str">
        <f>LEFT(P339,FIND("/",P339)-1)</f>
        <v>games</v>
      </c>
      <c r="T339" t="str">
        <f>RIGHT(P339,LEN(P339)-FIND("/",P339))</f>
        <v>tabletop games</v>
      </c>
    </row>
    <row r="340" spans="1:20" ht="42.75" x14ac:dyDescent="0.4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 s="9">
        <f>(((I340/60)/60)/24)+DATE(1970,1,1)</f>
        <v>40709.165972222225</v>
      </c>
      <c r="K340">
        <v>1304770233</v>
      </c>
      <c r="L340" s="10">
        <f>(((K340/60)/60)/24)+DATE(1970,1,1)</f>
        <v>40670.507326388892</v>
      </c>
      <c r="M340" t="b">
        <v>0</v>
      </c>
      <c r="N340">
        <v>31</v>
      </c>
      <c r="O340" t="b">
        <v>1</v>
      </c>
      <c r="P340" t="s">
        <v>8279</v>
      </c>
      <c r="Q340" s="5">
        <f>(E340/D340)</f>
        <v>1.7092307692307693</v>
      </c>
      <c r="R340" s="12">
        <f>ROUND((E340/N340),2)</f>
        <v>35.840000000000003</v>
      </c>
      <c r="S340" t="str">
        <f>LEFT(P340,FIND("/",P340)-1)</f>
        <v>music</v>
      </c>
      <c r="T340" t="str">
        <f>RIGHT(P340,LEN(P340)-FIND("/",P340))</f>
        <v>indie rock</v>
      </c>
    </row>
    <row r="341" spans="1:20" ht="28.5" x14ac:dyDescent="0.4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 s="9">
        <f>(((I341/60)/60)/24)+DATE(1970,1,1)</f>
        <v>42317.60555555555</v>
      </c>
      <c r="K341">
        <v>1443449265</v>
      </c>
      <c r="L341" s="10">
        <f>(((K341/60)/60)/24)+DATE(1970,1,1)</f>
        <v>42275.588715277772</v>
      </c>
      <c r="M341" t="b">
        <v>0</v>
      </c>
      <c r="N341">
        <v>28</v>
      </c>
      <c r="O341" t="b">
        <v>1</v>
      </c>
      <c r="P341" t="s">
        <v>8302</v>
      </c>
      <c r="Q341" s="5">
        <f>(E341/D341)</f>
        <v>1.7070000000000001</v>
      </c>
      <c r="R341" s="12">
        <f>ROUND((E341/N341),2)</f>
        <v>60.96</v>
      </c>
      <c r="S341" t="str">
        <f>LEFT(P341,FIND("/",P341)-1)</f>
        <v>technology</v>
      </c>
      <c r="T341" t="str">
        <f>RIGHT(P341,LEN(P341)-FIND("/",P341))</f>
        <v>makerspaces</v>
      </c>
    </row>
    <row r="342" spans="1:20" ht="42.75" x14ac:dyDescent="0.4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 s="9">
        <f>(((I342/60)/60)/24)+DATE(1970,1,1)</f>
        <v>42313.906018518523</v>
      </c>
      <c r="K342">
        <v>1444164280</v>
      </c>
      <c r="L342" s="10">
        <f>(((K342/60)/60)/24)+DATE(1970,1,1)</f>
        <v>42283.864351851851</v>
      </c>
      <c r="M342" t="b">
        <v>0</v>
      </c>
      <c r="N342">
        <v>57</v>
      </c>
      <c r="O342" t="b">
        <v>1</v>
      </c>
      <c r="P342" t="s">
        <v>8271</v>
      </c>
      <c r="Q342" s="5">
        <f>(E342/D342)</f>
        <v>1.7066666666666668</v>
      </c>
      <c r="R342" s="12">
        <f>ROUND((E342/N342),2)</f>
        <v>44.91</v>
      </c>
      <c r="S342" t="str">
        <f>LEFT(P342,FIND("/",P342)-1)</f>
        <v>theater</v>
      </c>
      <c r="T342" t="str">
        <f>RIGHT(P342,LEN(P342)-FIND("/",P342))</f>
        <v>plays</v>
      </c>
    </row>
    <row r="343" spans="1:20" ht="42.75" x14ac:dyDescent="0.4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 s="9">
        <f>(((I343/60)/60)/24)+DATE(1970,1,1)</f>
        <v>41639.291666666664</v>
      </c>
      <c r="K343">
        <v>1385585434</v>
      </c>
      <c r="L343" s="10">
        <f>(((K343/60)/60)/24)+DATE(1970,1,1)</f>
        <v>41605.868449074071</v>
      </c>
      <c r="M343" t="b">
        <v>1</v>
      </c>
      <c r="N343">
        <v>85</v>
      </c>
      <c r="O343" t="b">
        <v>1</v>
      </c>
      <c r="P343" t="s">
        <v>8279</v>
      </c>
      <c r="Q343" s="5">
        <f>(E343/D343)</f>
        <v>1.7065217391304348</v>
      </c>
      <c r="R343" s="12">
        <f>ROUND((E343/N343),2)</f>
        <v>46.18</v>
      </c>
      <c r="S343" t="str">
        <f>LEFT(P343,FIND("/",P343)-1)</f>
        <v>music</v>
      </c>
      <c r="T343" t="str">
        <f>RIGHT(P343,LEN(P343)-FIND("/",P343))</f>
        <v>indie rock</v>
      </c>
    </row>
    <row r="344" spans="1:20" ht="42.75" x14ac:dyDescent="0.4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 s="9">
        <f>(((I344/60)/60)/24)+DATE(1970,1,1)</f>
        <v>42560.166666666672</v>
      </c>
      <c r="K344">
        <v>1465607738</v>
      </c>
      <c r="L344" s="10">
        <f>(((K344/60)/60)/24)+DATE(1970,1,1)</f>
        <v>42532.052523148144</v>
      </c>
      <c r="M344" t="b">
        <v>0</v>
      </c>
      <c r="N344">
        <v>20</v>
      </c>
      <c r="O344" t="b">
        <v>1</v>
      </c>
      <c r="P344" t="s">
        <v>8271</v>
      </c>
      <c r="Q344" s="5">
        <f>(E344/D344)</f>
        <v>1.70625</v>
      </c>
      <c r="R344" s="12">
        <f>ROUND((E344/N344),2)</f>
        <v>68.25</v>
      </c>
      <c r="S344" t="str">
        <f>LEFT(P344,FIND("/",P344)-1)</f>
        <v>theater</v>
      </c>
      <c r="T344" t="str">
        <f>RIGHT(P344,LEN(P344)-FIND("/",P344))</f>
        <v>plays</v>
      </c>
    </row>
    <row r="345" spans="1:20" ht="57" x14ac:dyDescent="0.4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 s="9">
        <f>(((I345/60)/60)/24)+DATE(1970,1,1)</f>
        <v>42798.425370370373</v>
      </c>
      <c r="K345">
        <v>1486030352</v>
      </c>
      <c r="L345" s="10">
        <f>(((K345/60)/60)/24)+DATE(1970,1,1)</f>
        <v>42768.425370370373</v>
      </c>
      <c r="M345" t="b">
        <v>0</v>
      </c>
      <c r="N345">
        <v>91</v>
      </c>
      <c r="O345" t="b">
        <v>1</v>
      </c>
      <c r="P345" t="s">
        <v>8271</v>
      </c>
      <c r="Q345" s="5">
        <f>(E345/D345)</f>
        <v>1.7044444444444444</v>
      </c>
      <c r="R345" s="12">
        <f>ROUND((E345/N345),2)</f>
        <v>84.29</v>
      </c>
      <c r="S345" t="str">
        <f>LEFT(P345,FIND("/",P345)-1)</f>
        <v>theater</v>
      </c>
      <c r="T345" t="str">
        <f>RIGHT(P345,LEN(P345)-FIND("/",P345))</f>
        <v>plays</v>
      </c>
    </row>
    <row r="346" spans="1:20" ht="28.5" x14ac:dyDescent="0.4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 s="9">
        <f>(((I346/60)/60)/24)+DATE(1970,1,1)</f>
        <v>41386.541377314818</v>
      </c>
      <c r="K346">
        <v>1363611575</v>
      </c>
      <c r="L346" s="10">
        <f>(((K346/60)/60)/24)+DATE(1970,1,1)</f>
        <v>41351.541377314818</v>
      </c>
      <c r="M346" t="b">
        <v>0</v>
      </c>
      <c r="N346">
        <v>682</v>
      </c>
      <c r="O346" t="b">
        <v>1</v>
      </c>
      <c r="P346" t="s">
        <v>8295</v>
      </c>
      <c r="Q346" s="5">
        <f>(E346/D346)</f>
        <v>1.7029262962962963</v>
      </c>
      <c r="R346" s="12">
        <f>ROUND((E346/N346),2)</f>
        <v>67.42</v>
      </c>
      <c r="S346" t="str">
        <f>LEFT(P346,FIND("/",P346)-1)</f>
        <v>technology</v>
      </c>
      <c r="T346" t="str">
        <f>RIGHT(P346,LEN(P346)-FIND("/",P346))</f>
        <v>hardware</v>
      </c>
    </row>
    <row r="347" spans="1:20" ht="42.75" x14ac:dyDescent="0.4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 s="9">
        <f>(((I347/60)/60)/24)+DATE(1970,1,1)</f>
        <v>42291.500243055561</v>
      </c>
      <c r="K347">
        <v>1442232021</v>
      </c>
      <c r="L347" s="10">
        <f>(((K347/60)/60)/24)+DATE(1970,1,1)</f>
        <v>42261.500243055561</v>
      </c>
      <c r="M347" t="b">
        <v>1</v>
      </c>
      <c r="N347">
        <v>188</v>
      </c>
      <c r="O347" t="b">
        <v>1</v>
      </c>
      <c r="P347" t="s">
        <v>8269</v>
      </c>
      <c r="Q347" s="5">
        <f>(E347/D347)</f>
        <v>1.7028880000000002</v>
      </c>
      <c r="R347" s="12">
        <f>ROUND((E347/N347),2)</f>
        <v>90.58</v>
      </c>
      <c r="S347" t="str">
        <f>LEFT(P347,FIND("/",P347)-1)</f>
        <v>film &amp; video</v>
      </c>
      <c r="T347" t="str">
        <f>RIGHT(P347,LEN(P347)-FIND("/",P347))</f>
        <v>documentary</v>
      </c>
    </row>
    <row r="348" spans="1:20" ht="42.75" x14ac:dyDescent="0.4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 s="9">
        <f>(((I348/60)/60)/24)+DATE(1970,1,1)</f>
        <v>42034.959837962961</v>
      </c>
      <c r="K348">
        <v>1421362930</v>
      </c>
      <c r="L348" s="10">
        <f>(((K348/60)/60)/24)+DATE(1970,1,1)</f>
        <v>42019.959837962961</v>
      </c>
      <c r="M348" t="b">
        <v>0</v>
      </c>
      <c r="N348">
        <v>21</v>
      </c>
      <c r="O348" t="b">
        <v>1</v>
      </c>
      <c r="P348" t="s">
        <v>8271</v>
      </c>
      <c r="Q348" s="5">
        <f>(E348/D348)</f>
        <v>1.7</v>
      </c>
      <c r="R348" s="12">
        <f>ROUND((E348/N348),2)</f>
        <v>64.760000000000005</v>
      </c>
      <c r="S348" t="str">
        <f>LEFT(P348,FIND("/",P348)-1)</f>
        <v>theater</v>
      </c>
      <c r="T348" t="str">
        <f>RIGHT(P348,LEN(P348)-FIND("/",P348))</f>
        <v>plays</v>
      </c>
    </row>
    <row r="349" spans="1:20" ht="42.75" x14ac:dyDescent="0.4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 s="9">
        <f>(((I349/60)/60)/24)+DATE(1970,1,1)</f>
        <v>40393.082638888889</v>
      </c>
      <c r="K349">
        <v>1279603955</v>
      </c>
      <c r="L349" s="10">
        <f>(((K349/60)/60)/24)+DATE(1970,1,1)</f>
        <v>40379.23096064815</v>
      </c>
      <c r="M349" t="b">
        <v>0</v>
      </c>
      <c r="N349">
        <v>17</v>
      </c>
      <c r="O349" t="b">
        <v>1</v>
      </c>
      <c r="P349" t="s">
        <v>8276</v>
      </c>
      <c r="Q349" s="5">
        <f>(E349/D349)</f>
        <v>1.6986000000000001</v>
      </c>
      <c r="R349" s="12">
        <f>ROUND((E349/N349),2)</f>
        <v>39.97</v>
      </c>
      <c r="S349" t="str">
        <f>LEFT(P349,FIND("/",P349)-1)</f>
        <v>music</v>
      </c>
      <c r="T349" t="str">
        <f>RIGHT(P349,LEN(P349)-FIND("/",P349))</f>
        <v>rock</v>
      </c>
    </row>
    <row r="350" spans="1:20" ht="42.75" x14ac:dyDescent="0.4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 s="9">
        <f>(((I350/60)/60)/24)+DATE(1970,1,1)</f>
        <v>42490.5</v>
      </c>
      <c r="K350">
        <v>1458820564</v>
      </c>
      <c r="L350" s="10">
        <f>(((K350/60)/60)/24)+DATE(1970,1,1)</f>
        <v>42453.49726851852</v>
      </c>
      <c r="M350" t="b">
        <v>0</v>
      </c>
      <c r="N350">
        <v>72</v>
      </c>
      <c r="O350" t="b">
        <v>1</v>
      </c>
      <c r="P350" t="s">
        <v>8301</v>
      </c>
      <c r="Q350" s="5">
        <f>(E350/D350)</f>
        <v>1.6976511744127936</v>
      </c>
      <c r="R350" s="12">
        <f>ROUND((E350/N350),2)</f>
        <v>47.18</v>
      </c>
      <c r="S350" t="str">
        <f>LEFT(P350,FIND("/",P350)-1)</f>
        <v>technology</v>
      </c>
      <c r="T350" t="str">
        <f>RIGHT(P350,LEN(P350)-FIND("/",P350))</f>
        <v>space exploration</v>
      </c>
    </row>
    <row r="351" spans="1:20" ht="42.75" x14ac:dyDescent="0.4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 s="9">
        <f>(((I351/60)/60)/24)+DATE(1970,1,1)</f>
        <v>41911.361342592594</v>
      </c>
      <c r="K351">
        <v>1409388020</v>
      </c>
      <c r="L351" s="10">
        <f>(((K351/60)/60)/24)+DATE(1970,1,1)</f>
        <v>41881.361342592594</v>
      </c>
      <c r="M351" t="b">
        <v>0</v>
      </c>
      <c r="N351">
        <v>13</v>
      </c>
      <c r="O351" t="b">
        <v>1</v>
      </c>
      <c r="P351" t="s">
        <v>8271</v>
      </c>
      <c r="Q351" s="5">
        <f>(E351/D351)</f>
        <v>1.6942857142857144</v>
      </c>
      <c r="R351" s="12">
        <f>ROUND((E351/N351),2)</f>
        <v>45.62</v>
      </c>
      <c r="S351" t="str">
        <f>LEFT(P351,FIND("/",P351)-1)</f>
        <v>theater</v>
      </c>
      <c r="T351" t="str">
        <f>RIGHT(P351,LEN(P351)-FIND("/",P351))</f>
        <v>plays</v>
      </c>
    </row>
    <row r="352" spans="1:20" ht="42.75" x14ac:dyDescent="0.4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 s="9">
        <f>(((I352/60)/60)/24)+DATE(1970,1,1)</f>
        <v>41366.661631944444</v>
      </c>
      <c r="K352">
        <v>1362329565</v>
      </c>
      <c r="L352" s="10">
        <f>(((K352/60)/60)/24)+DATE(1970,1,1)</f>
        <v>41336.703298611108</v>
      </c>
      <c r="M352" t="b">
        <v>0</v>
      </c>
      <c r="N352">
        <v>180</v>
      </c>
      <c r="O352" t="b">
        <v>1</v>
      </c>
      <c r="P352" t="s">
        <v>8297</v>
      </c>
      <c r="Q352" s="5">
        <f>(E352/D352)</f>
        <v>1.6877142857142857</v>
      </c>
      <c r="R352" s="12">
        <f>ROUND((E352/N352),2)</f>
        <v>32.82</v>
      </c>
      <c r="S352" t="str">
        <f>LEFT(P352,FIND("/",P352)-1)</f>
        <v>games</v>
      </c>
      <c r="T352" t="str">
        <f>RIGHT(P352,LEN(P352)-FIND("/",P352))</f>
        <v>tabletop games</v>
      </c>
    </row>
    <row r="353" spans="1:20" ht="28.5" x14ac:dyDescent="0.4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 s="9">
        <f>(((I353/60)/60)/24)+DATE(1970,1,1)</f>
        <v>42065.833333333328</v>
      </c>
      <c r="K353">
        <v>1421916830</v>
      </c>
      <c r="L353" s="10">
        <f>(((K353/60)/60)/24)+DATE(1970,1,1)</f>
        <v>42026.370717592596</v>
      </c>
      <c r="M353" t="b">
        <v>0</v>
      </c>
      <c r="N353">
        <v>410</v>
      </c>
      <c r="O353" t="b">
        <v>1</v>
      </c>
      <c r="P353" t="s">
        <v>8295</v>
      </c>
      <c r="Q353" s="5">
        <f>(E353/D353)</f>
        <v>1.6828125</v>
      </c>
      <c r="R353" s="12">
        <f>ROUND((E353/N353),2)</f>
        <v>10.51</v>
      </c>
      <c r="S353" t="str">
        <f>LEFT(P353,FIND("/",P353)-1)</f>
        <v>technology</v>
      </c>
      <c r="T353" t="str">
        <f>RIGHT(P353,LEN(P353)-FIND("/",P353))</f>
        <v>hardware</v>
      </c>
    </row>
    <row r="354" spans="1:20" ht="28.5" x14ac:dyDescent="0.4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 s="9">
        <f>(((I354/60)/60)/24)+DATE(1970,1,1)</f>
        <v>42597.264178240745</v>
      </c>
      <c r="K354">
        <v>1468650025</v>
      </c>
      <c r="L354" s="10">
        <f>(((K354/60)/60)/24)+DATE(1970,1,1)</f>
        <v>42567.264178240745</v>
      </c>
      <c r="M354" t="b">
        <v>0</v>
      </c>
      <c r="N354">
        <v>99</v>
      </c>
      <c r="O354" t="b">
        <v>1</v>
      </c>
      <c r="P354" t="s">
        <v>8303</v>
      </c>
      <c r="Q354" s="5">
        <f>(E354/D354)</f>
        <v>1.6801999999999999</v>
      </c>
      <c r="R354" s="12">
        <f>ROUND((E354/N354),2)</f>
        <v>84.86</v>
      </c>
      <c r="S354" t="str">
        <f>LEFT(P354,FIND("/",P354)-1)</f>
        <v>theater</v>
      </c>
      <c r="T354" t="str">
        <f>RIGHT(P354,LEN(P354)-FIND("/",P354))</f>
        <v>spaces</v>
      </c>
    </row>
    <row r="355" spans="1:20" ht="42.75" x14ac:dyDescent="0.4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 s="9">
        <f>(((I355/60)/60)/24)+DATE(1970,1,1)</f>
        <v>42700.64434027778</v>
      </c>
      <c r="K355">
        <v>1477578471</v>
      </c>
      <c r="L355" s="10">
        <f>(((K355/60)/60)/24)+DATE(1970,1,1)</f>
        <v>42670.602673611109</v>
      </c>
      <c r="M355" t="b">
        <v>0</v>
      </c>
      <c r="N355">
        <v>111</v>
      </c>
      <c r="O355" t="b">
        <v>1</v>
      </c>
      <c r="P355" t="s">
        <v>8298</v>
      </c>
      <c r="Q355" s="5">
        <f>(E355/D355)</f>
        <v>1.6798</v>
      </c>
      <c r="R355" s="12">
        <f>ROUND((E355/N355),2)</f>
        <v>75.67</v>
      </c>
      <c r="S355" t="str">
        <f>LEFT(P355,FIND("/",P355)-1)</f>
        <v>food</v>
      </c>
      <c r="T355" t="str">
        <f>RIGHT(P355,LEN(P355)-FIND("/",P355))</f>
        <v>small batch</v>
      </c>
    </row>
    <row r="356" spans="1:20" ht="28.5" x14ac:dyDescent="0.4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 s="9">
        <f>(((I356/60)/60)/24)+DATE(1970,1,1)</f>
        <v>41209.098530092589</v>
      </c>
      <c r="K356">
        <v>1348712513</v>
      </c>
      <c r="L356" s="10">
        <f>(((K356/60)/60)/24)+DATE(1970,1,1)</f>
        <v>41179.098530092589</v>
      </c>
      <c r="M356" t="b">
        <v>1</v>
      </c>
      <c r="N356">
        <v>660</v>
      </c>
      <c r="O356" t="b">
        <v>1</v>
      </c>
      <c r="P356" t="s">
        <v>8295</v>
      </c>
      <c r="Q356" s="5">
        <f>(E356/D356)</f>
        <v>1.6750470000000002</v>
      </c>
      <c r="R356" s="12">
        <f>ROUND((E356/N356),2)</f>
        <v>76.14</v>
      </c>
      <c r="S356" t="str">
        <f>LEFT(P356,FIND("/",P356)-1)</f>
        <v>technology</v>
      </c>
      <c r="T356" t="str">
        <f>RIGHT(P356,LEN(P356)-FIND("/",P356))</f>
        <v>hardware</v>
      </c>
    </row>
    <row r="357" spans="1:20" ht="42.75" x14ac:dyDescent="0.4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 s="9">
        <f>(((I357/60)/60)/24)+DATE(1970,1,1)</f>
        <v>42533.229166666672</v>
      </c>
      <c r="K357">
        <v>1462695073</v>
      </c>
      <c r="L357" s="10">
        <f>(((K357/60)/60)/24)+DATE(1970,1,1)</f>
        <v>42498.341122685189</v>
      </c>
      <c r="M357" t="b">
        <v>0</v>
      </c>
      <c r="N357">
        <v>34</v>
      </c>
      <c r="O357" t="b">
        <v>1</v>
      </c>
      <c r="P357" t="s">
        <v>8276</v>
      </c>
      <c r="Q357" s="5">
        <f>(E357/D357)</f>
        <v>1.6742857142857144</v>
      </c>
      <c r="R357" s="12">
        <f>ROUND((E357/N357),2)</f>
        <v>17.239999999999998</v>
      </c>
      <c r="S357" t="str">
        <f>LEFT(P357,FIND("/",P357)-1)</f>
        <v>music</v>
      </c>
      <c r="T357" t="str">
        <f>RIGHT(P357,LEN(P357)-FIND("/",P357))</f>
        <v>rock</v>
      </c>
    </row>
    <row r="358" spans="1:20" ht="42.75" x14ac:dyDescent="0.4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 s="9">
        <f>(((I358/60)/60)/24)+DATE(1970,1,1)</f>
        <v>41976.166666666672</v>
      </c>
      <c r="K358">
        <v>1415031043</v>
      </c>
      <c r="L358" s="10">
        <f>(((K358/60)/60)/24)+DATE(1970,1,1)</f>
        <v>41946.674108796295</v>
      </c>
      <c r="M358" t="b">
        <v>0</v>
      </c>
      <c r="N358">
        <v>101</v>
      </c>
      <c r="O358" t="b">
        <v>1</v>
      </c>
      <c r="P358" t="s">
        <v>8295</v>
      </c>
      <c r="Q358" s="5">
        <f>(E358/D358)</f>
        <v>1.6741666666666666</v>
      </c>
      <c r="R358" s="12">
        <f>ROUND((E358/N358),2)</f>
        <v>99.46</v>
      </c>
      <c r="S358" t="str">
        <f>LEFT(P358,FIND("/",P358)-1)</f>
        <v>technology</v>
      </c>
      <c r="T358" t="str">
        <f>RIGHT(P358,LEN(P358)-FIND("/",P358))</f>
        <v>hardware</v>
      </c>
    </row>
    <row r="359" spans="1:20" ht="42.75" x14ac:dyDescent="0.4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 s="9">
        <f>(((I359/60)/60)/24)+DATE(1970,1,1)</f>
        <v>40564.916666666664</v>
      </c>
      <c r="K359">
        <v>1291428371</v>
      </c>
      <c r="L359" s="10">
        <f>(((K359/60)/60)/24)+DATE(1970,1,1)</f>
        <v>40516.087627314817</v>
      </c>
      <c r="M359" t="b">
        <v>0</v>
      </c>
      <c r="N359">
        <v>33</v>
      </c>
      <c r="O359" t="b">
        <v>1</v>
      </c>
      <c r="P359" t="s">
        <v>8276</v>
      </c>
      <c r="Q359" s="5">
        <f>(E359/D359)</f>
        <v>1.6668333333333334</v>
      </c>
      <c r="R359" s="12">
        <f>ROUND((E359/N359),2)</f>
        <v>75.77</v>
      </c>
      <c r="S359" t="str">
        <f>LEFT(P359,FIND("/",P359)-1)</f>
        <v>music</v>
      </c>
      <c r="T359" t="str">
        <f>RIGHT(P359,LEN(P359)-FIND("/",P359))</f>
        <v>rock</v>
      </c>
    </row>
    <row r="360" spans="1:20" ht="42.75" x14ac:dyDescent="0.4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 s="9">
        <f>(((I360/60)/60)/24)+DATE(1970,1,1)</f>
        <v>42122</v>
      </c>
      <c r="K360">
        <v>1428130814</v>
      </c>
      <c r="L360" s="10">
        <f>(((K360/60)/60)/24)+DATE(1970,1,1)</f>
        <v>42098.291828703703</v>
      </c>
      <c r="M360" t="b">
        <v>0</v>
      </c>
      <c r="N360">
        <v>28</v>
      </c>
      <c r="O360" t="b">
        <v>1</v>
      </c>
      <c r="P360" t="s">
        <v>8265</v>
      </c>
      <c r="Q360" s="5">
        <f>(E360/D360)</f>
        <v>1.665</v>
      </c>
      <c r="R360">
        <f>ROUND((E360/N360),2)</f>
        <v>59.46</v>
      </c>
      <c r="S360" t="str">
        <f>LEFT(P360,FIND("/",P360)-1)</f>
        <v>film &amp; video</v>
      </c>
      <c r="T360" t="str">
        <f>RIGHT(P360,LEN(P360)-FIND("/",P360))</f>
        <v>television</v>
      </c>
    </row>
    <row r="361" spans="1:20" ht="42.75" x14ac:dyDescent="0.4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 s="9">
        <f>(((I361/60)/60)/24)+DATE(1970,1,1)</f>
        <v>41576.662997685184</v>
      </c>
      <c r="K361">
        <v>1380556483</v>
      </c>
      <c r="L361" s="10">
        <f>(((K361/60)/60)/24)+DATE(1970,1,1)</f>
        <v>41547.662997685184</v>
      </c>
      <c r="M361" t="b">
        <v>1</v>
      </c>
      <c r="N361">
        <v>34</v>
      </c>
      <c r="O361" t="b">
        <v>1</v>
      </c>
      <c r="P361" t="s">
        <v>8276</v>
      </c>
      <c r="Q361" s="5">
        <f>(E361/D361)</f>
        <v>1.6646153846153846</v>
      </c>
      <c r="R361" s="12">
        <f>ROUND((E361/N361),2)</f>
        <v>31.82</v>
      </c>
      <c r="S361" t="str">
        <f>LEFT(P361,FIND("/",P361)-1)</f>
        <v>music</v>
      </c>
      <c r="T361" t="str">
        <f>RIGHT(P361,LEN(P361)-FIND("/",P361))</f>
        <v>rock</v>
      </c>
    </row>
    <row r="362" spans="1:20" ht="42.75" x14ac:dyDescent="0.4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 s="9">
        <f>(((I362/60)/60)/24)+DATE(1970,1,1)</f>
        <v>42004.890277777777</v>
      </c>
      <c r="K362">
        <v>1417556262</v>
      </c>
      <c r="L362" s="10">
        <f>(((K362/60)/60)/24)+DATE(1970,1,1)</f>
        <v>41975.901180555549</v>
      </c>
      <c r="M362" t="b">
        <v>0</v>
      </c>
      <c r="N362">
        <v>47</v>
      </c>
      <c r="O362" t="b">
        <v>1</v>
      </c>
      <c r="P362" t="s">
        <v>8303</v>
      </c>
      <c r="Q362" s="5">
        <f>(E362/D362)</f>
        <v>1.6639999999999999</v>
      </c>
      <c r="R362" s="12">
        <f>ROUND((E362/N362),2)</f>
        <v>177.02</v>
      </c>
      <c r="S362" t="str">
        <f>LEFT(P362,FIND("/",P362)-1)</f>
        <v>theater</v>
      </c>
      <c r="T362" t="str">
        <f>RIGHT(P362,LEN(P362)-FIND("/",P362))</f>
        <v>spaces</v>
      </c>
    </row>
    <row r="363" spans="1:20" ht="28.5" x14ac:dyDescent="0.4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 s="9">
        <f>(((I363/60)/60)/24)+DATE(1970,1,1)</f>
        <v>42193.583599537036</v>
      </c>
      <c r="K363">
        <v>1433772023</v>
      </c>
      <c r="L363" s="10">
        <f>(((K363/60)/60)/24)+DATE(1970,1,1)</f>
        <v>42163.583599537036</v>
      </c>
      <c r="M363" t="b">
        <v>1</v>
      </c>
      <c r="N363">
        <v>885</v>
      </c>
      <c r="O363" t="b">
        <v>1</v>
      </c>
      <c r="P363" t="s">
        <v>8285</v>
      </c>
      <c r="Q363" s="5">
        <f>(E363/D363)</f>
        <v>1.6633076923076924</v>
      </c>
      <c r="R363" s="12">
        <f>ROUND((E363/N363),2)</f>
        <v>97.73</v>
      </c>
      <c r="S363" t="str">
        <f>LEFT(P363,FIND("/",P363)-1)</f>
        <v>photography</v>
      </c>
      <c r="T363" t="str">
        <f>RIGHT(P363,LEN(P363)-FIND("/",P363))</f>
        <v>photobooks</v>
      </c>
    </row>
    <row r="364" spans="1:20" ht="28.5" x14ac:dyDescent="0.4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 s="9">
        <f>(((I364/60)/60)/24)+DATE(1970,1,1)</f>
        <v>42655.549479166672</v>
      </c>
      <c r="K364">
        <v>1474895475</v>
      </c>
      <c r="L364" s="10">
        <f>(((K364/60)/60)/24)+DATE(1970,1,1)</f>
        <v>42639.549479166672</v>
      </c>
      <c r="M364" t="b">
        <v>0</v>
      </c>
      <c r="N364">
        <v>26</v>
      </c>
      <c r="O364" t="b">
        <v>1</v>
      </c>
      <c r="P364" t="s">
        <v>8301</v>
      </c>
      <c r="Q364" s="5">
        <f>(E364/D364)</f>
        <v>1.6619999999999999</v>
      </c>
      <c r="R364" s="12">
        <f>ROUND((E364/N364),2)</f>
        <v>31.96</v>
      </c>
      <c r="S364" t="str">
        <f>LEFT(P364,FIND("/",P364)-1)</f>
        <v>technology</v>
      </c>
      <c r="T364" t="str">
        <f>RIGHT(P364,LEN(P364)-FIND("/",P364))</f>
        <v>space exploration</v>
      </c>
    </row>
    <row r="365" spans="1:20" ht="42.75" x14ac:dyDescent="0.4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 s="9">
        <f>(((I365/60)/60)/24)+DATE(1970,1,1)</f>
        <v>40330.207638888889</v>
      </c>
      <c r="K365">
        <v>1272692732</v>
      </c>
      <c r="L365" s="10">
        <f>(((K365/60)/60)/24)+DATE(1970,1,1)</f>
        <v>40299.239953703705</v>
      </c>
      <c r="M365" t="b">
        <v>0</v>
      </c>
      <c r="N365">
        <v>89</v>
      </c>
      <c r="O365" t="b">
        <v>1</v>
      </c>
      <c r="P365" t="s">
        <v>8279</v>
      </c>
      <c r="Q365" s="5">
        <f>(E365/D365)</f>
        <v>1.6608000000000001</v>
      </c>
      <c r="R365" s="12">
        <f>ROUND((E365/N365),2)</f>
        <v>46.65</v>
      </c>
      <c r="S365" t="str">
        <f>LEFT(P365,FIND("/",P365)-1)</f>
        <v>music</v>
      </c>
      <c r="T365" t="str">
        <f>RIGHT(P365,LEN(P365)-FIND("/",P365))</f>
        <v>indie rock</v>
      </c>
    </row>
    <row r="366" spans="1:20" ht="42.75" x14ac:dyDescent="0.4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 s="9">
        <f>(((I366/60)/60)/24)+DATE(1970,1,1)</f>
        <v>42425.67260416667</v>
      </c>
      <c r="K366">
        <v>1454688513</v>
      </c>
      <c r="L366" s="10">
        <f>(((K366/60)/60)/24)+DATE(1970,1,1)</f>
        <v>42405.67260416667</v>
      </c>
      <c r="M366" t="b">
        <v>0</v>
      </c>
      <c r="N366">
        <v>102</v>
      </c>
      <c r="O366" t="b">
        <v>1</v>
      </c>
      <c r="P366" t="s">
        <v>8285</v>
      </c>
      <c r="Q366" s="5">
        <f>(E366/D366)</f>
        <v>1.6544000000000001</v>
      </c>
      <c r="R366" s="12">
        <f>ROUND((E366/N366),2)</f>
        <v>81.099999999999994</v>
      </c>
      <c r="S366" t="str">
        <f>LEFT(P366,FIND("/",P366)-1)</f>
        <v>photography</v>
      </c>
      <c r="T366" t="str">
        <f>RIGHT(P366,LEN(P366)-FIND("/",P366))</f>
        <v>photobooks</v>
      </c>
    </row>
    <row r="367" spans="1:20" ht="42.75" x14ac:dyDescent="0.4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 s="9">
        <f>(((I367/60)/60)/24)+DATE(1970,1,1)</f>
        <v>41836.125</v>
      </c>
      <c r="K367">
        <v>1401642425</v>
      </c>
      <c r="L367" s="10">
        <f>(((K367/60)/60)/24)+DATE(1970,1,1)</f>
        <v>41791.713252314818</v>
      </c>
      <c r="M367" t="b">
        <v>0</v>
      </c>
      <c r="N367">
        <v>827</v>
      </c>
      <c r="O367" t="b">
        <v>1</v>
      </c>
      <c r="P367" t="s">
        <v>8265</v>
      </c>
      <c r="Q367" s="5">
        <f>(E367/D367)</f>
        <v>1.6529333333333334</v>
      </c>
      <c r="R367">
        <f>ROUND((E367/N367),2)</f>
        <v>59.96</v>
      </c>
      <c r="S367" t="str">
        <f>LEFT(P367,FIND("/",P367)-1)</f>
        <v>film &amp; video</v>
      </c>
      <c r="T367" t="str">
        <f>RIGHT(P367,LEN(P367)-FIND("/",P367))</f>
        <v>television</v>
      </c>
    </row>
    <row r="368" spans="1:20" ht="42.75" x14ac:dyDescent="0.45">
      <c r="A368">
        <v>3265</v>
      </c>
      <c r="B368" s="3" t="s">
        <v>3265</v>
      </c>
      <c r="C368" s="3" t="s">
        <v>7375</v>
      </c>
      <c r="D368">
        <v>2700</v>
      </c>
      <c r="E368">
        <v>4428</v>
      </c>
      <c r="F368" t="s">
        <v>8219</v>
      </c>
      <c r="G368" t="s">
        <v>8241</v>
      </c>
      <c r="H368" t="s">
        <v>8249</v>
      </c>
      <c r="I368">
        <v>1449162000</v>
      </c>
      <c r="J368" s="9">
        <f>(((I368/60)/60)/24)+DATE(1970,1,1)</f>
        <v>42341.708333333328</v>
      </c>
      <c r="K368">
        <v>1446570315</v>
      </c>
      <c r="L368" s="10">
        <f>(((K368/60)/60)/24)+DATE(1970,1,1)</f>
        <v>42311.711979166663</v>
      </c>
      <c r="M368" t="b">
        <v>1</v>
      </c>
      <c r="N368">
        <v>63</v>
      </c>
      <c r="O368" t="b">
        <v>1</v>
      </c>
      <c r="P368" t="s">
        <v>8271</v>
      </c>
      <c r="Q368" s="5">
        <f>(E368/D368)</f>
        <v>1.64</v>
      </c>
      <c r="R368" s="12">
        <f>ROUND((E368/N368),2)</f>
        <v>70.290000000000006</v>
      </c>
      <c r="S368" t="str">
        <f>LEFT(P368,FIND("/",P368)-1)</f>
        <v>theater</v>
      </c>
      <c r="T368" t="str">
        <f>RIGHT(P368,LEN(P368)-FIND("/",P368))</f>
        <v>plays</v>
      </c>
    </row>
    <row r="369" spans="1:20" ht="42.75" x14ac:dyDescent="0.45">
      <c r="A369">
        <v>2639</v>
      </c>
      <c r="B369" s="3" t="s">
        <v>2639</v>
      </c>
      <c r="C369" s="3" t="s">
        <v>6749</v>
      </c>
      <c r="D369">
        <v>300</v>
      </c>
      <c r="E369">
        <v>492</v>
      </c>
      <c r="F369" t="s">
        <v>8219</v>
      </c>
      <c r="G369" t="s">
        <v>8225</v>
      </c>
      <c r="H369" t="s">
        <v>8247</v>
      </c>
      <c r="I369">
        <v>1424378748</v>
      </c>
      <c r="J369" s="9">
        <f>(((I369/60)/60)/24)+DATE(1970,1,1)</f>
        <v>42054.86513888889</v>
      </c>
      <c r="K369">
        <v>1421786748</v>
      </c>
      <c r="L369" s="10">
        <f>(((K369/60)/60)/24)+DATE(1970,1,1)</f>
        <v>42024.86513888889</v>
      </c>
      <c r="M369" t="b">
        <v>0</v>
      </c>
      <c r="N369">
        <v>49</v>
      </c>
      <c r="O369" t="b">
        <v>1</v>
      </c>
      <c r="P369" t="s">
        <v>8301</v>
      </c>
      <c r="Q369" s="5">
        <f>(E369/D369)</f>
        <v>1.64</v>
      </c>
      <c r="R369" s="12">
        <f>ROUND((E369/N369),2)</f>
        <v>10.039999999999999</v>
      </c>
      <c r="S369" t="str">
        <f>LEFT(P369,FIND("/",P369)-1)</f>
        <v>technology</v>
      </c>
      <c r="T369" t="str">
        <f>RIGHT(P369,LEN(P369)-FIND("/",P369))</f>
        <v>space exploration</v>
      </c>
    </row>
    <row r="370" spans="1:20" x14ac:dyDescent="0.4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 s="9">
        <f>(((I370/60)/60)/24)+DATE(1970,1,1)</f>
        <v>41321.661550925928</v>
      </c>
      <c r="K370">
        <v>1358437958</v>
      </c>
      <c r="L370" s="10">
        <f>(((K370/60)/60)/24)+DATE(1970,1,1)</f>
        <v>41291.661550925928</v>
      </c>
      <c r="M370" t="b">
        <v>1</v>
      </c>
      <c r="N370">
        <v>234</v>
      </c>
      <c r="O370" t="b">
        <v>1</v>
      </c>
      <c r="P370" t="s">
        <v>8288</v>
      </c>
      <c r="Q370" s="5">
        <f>(E370/D370)</f>
        <v>1.6319999999999999</v>
      </c>
      <c r="R370" s="12">
        <f>ROUND((E370/N370),2)</f>
        <v>34.869999999999997</v>
      </c>
      <c r="S370" t="str">
        <f>LEFT(P370,FIND("/",P370)-1)</f>
        <v>publishing</v>
      </c>
      <c r="T370" t="str">
        <f>RIGHT(P370,LEN(P370)-FIND("/",P370))</f>
        <v>radio &amp; podcasts</v>
      </c>
    </row>
    <row r="371" spans="1:20" ht="42.75" x14ac:dyDescent="0.4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 s="9">
        <f>(((I371/60)/60)/24)+DATE(1970,1,1)</f>
        <v>40666.165972222225</v>
      </c>
      <c r="K371">
        <v>1302493760</v>
      </c>
      <c r="L371" s="10">
        <f>(((K371/60)/60)/24)+DATE(1970,1,1)</f>
        <v>40644.159259259257</v>
      </c>
      <c r="M371" t="b">
        <v>1</v>
      </c>
      <c r="N371">
        <v>21</v>
      </c>
      <c r="O371" t="b">
        <v>1</v>
      </c>
      <c r="P371" t="s">
        <v>8271</v>
      </c>
      <c r="Q371" s="5">
        <f>(E371/D371)</f>
        <v>1.6266666666666667</v>
      </c>
      <c r="R371" s="12">
        <f>ROUND((E371/N371),2)</f>
        <v>58.1</v>
      </c>
      <c r="S371" t="str">
        <f>LEFT(P371,FIND("/",P371)-1)</f>
        <v>theater</v>
      </c>
      <c r="T371" t="str">
        <f>RIGHT(P371,LEN(P371)-FIND("/",P371))</f>
        <v>plays</v>
      </c>
    </row>
    <row r="372" spans="1:20" ht="42.75" x14ac:dyDescent="0.4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 s="9">
        <f>(((I372/60)/60)/24)+DATE(1970,1,1)</f>
        <v>40936.787581018521</v>
      </c>
      <c r="K372">
        <v>1325184847</v>
      </c>
      <c r="L372" s="10">
        <f>(((K372/60)/60)/24)+DATE(1970,1,1)</f>
        <v>40906.787581018521</v>
      </c>
      <c r="M372" t="b">
        <v>0</v>
      </c>
      <c r="N372">
        <v>30</v>
      </c>
      <c r="O372" t="b">
        <v>1</v>
      </c>
      <c r="P372" t="s">
        <v>8297</v>
      </c>
      <c r="Q372" s="5">
        <f>(E372/D372)</f>
        <v>1.6259999999999999</v>
      </c>
      <c r="R372" s="12">
        <f>ROUND((E372/N372),2)</f>
        <v>27.1</v>
      </c>
      <c r="S372" t="str">
        <f>LEFT(P372,FIND("/",P372)-1)</f>
        <v>games</v>
      </c>
      <c r="T372" t="str">
        <f>RIGHT(P372,LEN(P372)-FIND("/",P372))</f>
        <v>tabletop games</v>
      </c>
    </row>
    <row r="373" spans="1:20" ht="42.75" x14ac:dyDescent="0.4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 s="9">
        <f>(((I373/60)/60)/24)+DATE(1970,1,1)</f>
        <v>42127.952083333337</v>
      </c>
      <c r="K373">
        <v>1428087153</v>
      </c>
      <c r="L373" s="10">
        <f>(((K373/60)/60)/24)+DATE(1970,1,1)</f>
        <v>42097.786493055552</v>
      </c>
      <c r="M373" t="b">
        <v>0</v>
      </c>
      <c r="N373">
        <v>17</v>
      </c>
      <c r="O373" t="b">
        <v>1</v>
      </c>
      <c r="P373" t="s">
        <v>8271</v>
      </c>
      <c r="Q373" s="5">
        <f>(E373/D373)</f>
        <v>1.625</v>
      </c>
      <c r="R373" s="12">
        <f>ROUND((E373/N373),2)</f>
        <v>95.59</v>
      </c>
      <c r="S373" t="str">
        <f>LEFT(P373,FIND("/",P373)-1)</f>
        <v>theater</v>
      </c>
      <c r="T373" t="str">
        <f>RIGHT(P373,LEN(P373)-FIND("/",P373))</f>
        <v>plays</v>
      </c>
    </row>
    <row r="374" spans="1:20" ht="42.75" x14ac:dyDescent="0.4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 s="9">
        <f>(((I374/60)/60)/24)+DATE(1970,1,1)</f>
        <v>42233.432129629626</v>
      </c>
      <c r="K374">
        <v>1437214936</v>
      </c>
      <c r="L374" s="10">
        <f>(((K374/60)/60)/24)+DATE(1970,1,1)</f>
        <v>42203.432129629626</v>
      </c>
      <c r="M374" t="b">
        <v>0</v>
      </c>
      <c r="N374">
        <v>31</v>
      </c>
      <c r="O374" t="b">
        <v>1</v>
      </c>
      <c r="P374" t="s">
        <v>8271</v>
      </c>
      <c r="Q374" s="5">
        <f>(E374/D374)</f>
        <v>1.623</v>
      </c>
      <c r="R374" s="12">
        <f>ROUND((E374/N374),2)</f>
        <v>52.35</v>
      </c>
      <c r="S374" t="str">
        <f>LEFT(P374,FIND("/",P374)-1)</f>
        <v>theater</v>
      </c>
      <c r="T374" t="str">
        <f>RIGHT(P374,LEN(P374)-FIND("/",P374))</f>
        <v>plays</v>
      </c>
    </row>
    <row r="375" spans="1:20" ht="42.75" x14ac:dyDescent="0.4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 s="9">
        <f>(((I375/60)/60)/24)+DATE(1970,1,1)</f>
        <v>41493.867905092593</v>
      </c>
      <c r="K375">
        <v>1372884587</v>
      </c>
      <c r="L375" s="10">
        <f>(((K375/60)/60)/24)+DATE(1970,1,1)</f>
        <v>41458.867905092593</v>
      </c>
      <c r="M375" t="b">
        <v>1</v>
      </c>
      <c r="N375">
        <v>389</v>
      </c>
      <c r="O375" t="b">
        <v>1</v>
      </c>
      <c r="P375" t="s">
        <v>8276</v>
      </c>
      <c r="Q375" s="5">
        <f>(E375/D375)</f>
        <v>1.6214066666666667</v>
      </c>
      <c r="R375" s="12">
        <f>ROUND((E375/N375),2)</f>
        <v>62.52</v>
      </c>
      <c r="S375" t="str">
        <f>LEFT(P375,FIND("/",P375)-1)</f>
        <v>music</v>
      </c>
      <c r="T375" t="str">
        <f>RIGHT(P375,LEN(P375)-FIND("/",P375))</f>
        <v>rock</v>
      </c>
    </row>
    <row r="376" spans="1:20" ht="42.75" x14ac:dyDescent="0.4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 s="9">
        <f>(((I376/60)/60)/24)+DATE(1970,1,1)</f>
        <v>41979.25</v>
      </c>
      <c r="K376">
        <v>1415194553</v>
      </c>
      <c r="L376" s="10">
        <f>(((K376/60)/60)/24)+DATE(1970,1,1)</f>
        <v>41948.56658564815</v>
      </c>
      <c r="M376" t="b">
        <v>1</v>
      </c>
      <c r="N376">
        <v>615</v>
      </c>
      <c r="O376" t="b">
        <v>1</v>
      </c>
      <c r="P376" t="s">
        <v>8285</v>
      </c>
      <c r="Q376" s="5">
        <f>(E376/D376)</f>
        <v>1.6197999999999999</v>
      </c>
      <c r="R376" s="12">
        <f>ROUND((E376/N376),2)</f>
        <v>39.51</v>
      </c>
      <c r="S376" t="str">
        <f>LEFT(P376,FIND("/",P376)-1)</f>
        <v>photography</v>
      </c>
      <c r="T376" t="str">
        <f>RIGHT(P376,LEN(P376)-FIND("/",P376))</f>
        <v>photobooks</v>
      </c>
    </row>
    <row r="377" spans="1:20" ht="42.75" x14ac:dyDescent="0.4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 s="9">
        <f>(((I377/60)/60)/24)+DATE(1970,1,1)</f>
        <v>42166.420752314814</v>
      </c>
      <c r="K377">
        <v>1431425153</v>
      </c>
      <c r="L377" s="10">
        <f>(((K377/60)/60)/24)+DATE(1970,1,1)</f>
        <v>42136.420752314814</v>
      </c>
      <c r="M377" t="b">
        <v>1</v>
      </c>
      <c r="N377">
        <v>353</v>
      </c>
      <c r="O377" t="b">
        <v>1</v>
      </c>
      <c r="P377" t="s">
        <v>8295</v>
      </c>
      <c r="Q377" s="5">
        <f>(E377/D377)</f>
        <v>1.61459</v>
      </c>
      <c r="R377" s="12">
        <f>ROUND((E377/N377),2)</f>
        <v>457.39</v>
      </c>
      <c r="S377" t="str">
        <f>LEFT(P377,FIND("/",P377)-1)</f>
        <v>technology</v>
      </c>
      <c r="T377" t="str">
        <f>RIGHT(P377,LEN(P377)-FIND("/",P377))</f>
        <v>hardware</v>
      </c>
    </row>
    <row r="378" spans="1:20" ht="42.75" x14ac:dyDescent="0.4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 s="9">
        <f>(((I378/60)/60)/24)+DATE(1970,1,1)</f>
        <v>42105.171203703707</v>
      </c>
      <c r="K378">
        <v>1426133192</v>
      </c>
      <c r="L378" s="10">
        <f>(((K378/60)/60)/24)+DATE(1970,1,1)</f>
        <v>42075.171203703707</v>
      </c>
      <c r="M378" t="b">
        <v>0</v>
      </c>
      <c r="N378">
        <v>21</v>
      </c>
      <c r="O378" t="b">
        <v>1</v>
      </c>
      <c r="P378" t="s">
        <v>8276</v>
      </c>
      <c r="Q378" s="5">
        <f>(E378/D378)</f>
        <v>1.6140000000000001</v>
      </c>
      <c r="R378" s="12">
        <f>ROUND((E378/N378),2)</f>
        <v>76.86</v>
      </c>
      <c r="S378" t="str">
        <f>LEFT(P378,FIND("/",P378)-1)</f>
        <v>music</v>
      </c>
      <c r="T378" t="str">
        <f>RIGHT(P378,LEN(P378)-FIND("/",P378))</f>
        <v>rock</v>
      </c>
    </row>
    <row r="379" spans="1:20" ht="42.75" x14ac:dyDescent="0.4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 s="9">
        <f>(((I379/60)/60)/24)+DATE(1970,1,1)</f>
        <v>42476.943831018521</v>
      </c>
      <c r="K379">
        <v>1458254347</v>
      </c>
      <c r="L379" s="10">
        <f>(((K379/60)/60)/24)+DATE(1970,1,1)</f>
        <v>42446.943831018521</v>
      </c>
      <c r="M379" t="b">
        <v>0</v>
      </c>
      <c r="N379">
        <v>28</v>
      </c>
      <c r="O379" t="b">
        <v>1</v>
      </c>
      <c r="P379" t="s">
        <v>8271</v>
      </c>
      <c r="Q379" s="5">
        <f>(E379/D379)</f>
        <v>1.61</v>
      </c>
      <c r="R379" s="12">
        <f>ROUND((E379/N379),2)</f>
        <v>57.5</v>
      </c>
      <c r="S379" t="str">
        <f>LEFT(P379,FIND("/",P379)-1)</f>
        <v>theater</v>
      </c>
      <c r="T379" t="str">
        <f>RIGHT(P379,LEN(P379)-FIND("/",P379))</f>
        <v>plays</v>
      </c>
    </row>
    <row r="380" spans="1:20" ht="42.75" x14ac:dyDescent="0.4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 s="9">
        <f>(((I380/60)/60)/24)+DATE(1970,1,1)</f>
        <v>41361.211493055554</v>
      </c>
      <c r="K380">
        <v>1361858673</v>
      </c>
      <c r="L380" s="10">
        <f>(((K380/60)/60)/24)+DATE(1970,1,1)</f>
        <v>41331.253159722226</v>
      </c>
      <c r="M380" t="b">
        <v>0</v>
      </c>
      <c r="N380">
        <v>98</v>
      </c>
      <c r="O380" t="b">
        <v>1</v>
      </c>
      <c r="P380" t="s">
        <v>8292</v>
      </c>
      <c r="Q380" s="5">
        <f>(E380/D380)</f>
        <v>1.6088</v>
      </c>
      <c r="R380" s="12">
        <f>ROUND((E380/N380),2)</f>
        <v>41.04</v>
      </c>
      <c r="S380" t="str">
        <f>LEFT(P380,FIND("/",P380)-1)</f>
        <v>music</v>
      </c>
      <c r="T380" t="str">
        <f>RIGHT(P380,LEN(P380)-FIND("/",P380))</f>
        <v>pop</v>
      </c>
    </row>
    <row r="381" spans="1:20" ht="42.75" x14ac:dyDescent="0.4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 s="9">
        <f>(((I381/60)/60)/24)+DATE(1970,1,1)</f>
        <v>42732.700694444444</v>
      </c>
      <c r="K381">
        <v>1481129340</v>
      </c>
      <c r="L381" s="10">
        <f>(((K381/60)/60)/24)+DATE(1970,1,1)</f>
        <v>42711.700694444444</v>
      </c>
      <c r="M381" t="b">
        <v>0</v>
      </c>
      <c r="N381">
        <v>85</v>
      </c>
      <c r="O381" t="b">
        <v>1</v>
      </c>
      <c r="P381" t="s">
        <v>8285</v>
      </c>
      <c r="Q381" s="5">
        <f>(E381/D381)</f>
        <v>1.6054999999999999</v>
      </c>
      <c r="R381" s="12">
        <f>ROUND((E381/N381),2)</f>
        <v>37.78</v>
      </c>
      <c r="S381" t="str">
        <f>LEFT(P381,FIND("/",P381)-1)</f>
        <v>photography</v>
      </c>
      <c r="T381" t="str">
        <f>RIGHT(P381,LEN(P381)-FIND("/",P381))</f>
        <v>photobooks</v>
      </c>
    </row>
    <row r="382" spans="1:20" ht="42.75" x14ac:dyDescent="0.4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 s="9">
        <f>(((I382/60)/60)/24)+DATE(1970,1,1)</f>
        <v>41969.332638888889</v>
      </c>
      <c r="K382">
        <v>1414514153</v>
      </c>
      <c r="L382" s="10">
        <f>(((K382/60)/60)/24)+DATE(1970,1,1)</f>
        <v>41940.69158564815</v>
      </c>
      <c r="M382" t="b">
        <v>1</v>
      </c>
      <c r="N382">
        <v>930</v>
      </c>
      <c r="O382" t="b">
        <v>1</v>
      </c>
      <c r="P382" t="s">
        <v>8271</v>
      </c>
      <c r="Q382" s="5">
        <f>(E382/D382)</f>
        <v>1.6022808571428573</v>
      </c>
      <c r="R382" s="12">
        <f>ROUND((E382/N382),2)</f>
        <v>60.3</v>
      </c>
      <c r="S382" t="str">
        <f>LEFT(P382,FIND("/",P382)-1)</f>
        <v>theater</v>
      </c>
      <c r="T382" t="str">
        <f>RIGHT(P382,LEN(P382)-FIND("/",P382))</f>
        <v>plays</v>
      </c>
    </row>
    <row r="383" spans="1:20" ht="42.75" x14ac:dyDescent="0.4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 s="9">
        <f>(((I383/60)/60)/24)+DATE(1970,1,1)</f>
        <v>41546.424317129626</v>
      </c>
      <c r="K383">
        <v>1375265461</v>
      </c>
      <c r="L383" s="10">
        <f>(((K383/60)/60)/24)+DATE(1970,1,1)</f>
        <v>41486.424317129626</v>
      </c>
      <c r="M383" t="b">
        <v>0</v>
      </c>
      <c r="N383">
        <v>13</v>
      </c>
      <c r="O383" t="b">
        <v>1</v>
      </c>
      <c r="P383" t="s">
        <v>8274</v>
      </c>
      <c r="Q383" s="5">
        <f>(E383/D383)</f>
        <v>1.6</v>
      </c>
      <c r="R383" s="12">
        <f>ROUND((E383/N383),2)</f>
        <v>4.92</v>
      </c>
      <c r="S383" t="str">
        <f>LEFT(P383,FIND("/",P383)-1)</f>
        <v>publishing</v>
      </c>
      <c r="T383" t="str">
        <f>RIGHT(P383,LEN(P383)-FIND("/",P383))</f>
        <v>nonfiction</v>
      </c>
    </row>
    <row r="384" spans="1:20" ht="42.75" x14ac:dyDescent="0.4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 s="9">
        <f>(((I384/60)/60)/24)+DATE(1970,1,1)</f>
        <v>42481.94222222222</v>
      </c>
      <c r="K384">
        <v>1459463808</v>
      </c>
      <c r="L384" s="10">
        <f>(((K384/60)/60)/24)+DATE(1970,1,1)</f>
        <v>42460.94222222222</v>
      </c>
      <c r="M384" t="b">
        <v>0</v>
      </c>
      <c r="N384">
        <v>8</v>
      </c>
      <c r="O384" t="b">
        <v>1</v>
      </c>
      <c r="P384" t="s">
        <v>8271</v>
      </c>
      <c r="Q384" s="5">
        <f>(E384/D384)</f>
        <v>1.6</v>
      </c>
      <c r="R384" s="12">
        <f>ROUND((E384/N384),2)</f>
        <v>40</v>
      </c>
      <c r="S384" t="str">
        <f>LEFT(P384,FIND("/",P384)-1)</f>
        <v>theater</v>
      </c>
      <c r="T384" t="str">
        <f>RIGHT(P384,LEN(P384)-FIND("/",P384))</f>
        <v>plays</v>
      </c>
    </row>
    <row r="385" spans="1:20" ht="28.5" x14ac:dyDescent="0.4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 s="9">
        <f>(((I385/60)/60)/24)+DATE(1970,1,1)</f>
        <v>41110.960243055553</v>
      </c>
      <c r="K385">
        <v>1340233365</v>
      </c>
      <c r="L385" s="10">
        <f>(((K385/60)/60)/24)+DATE(1970,1,1)</f>
        <v>41080.960243055553</v>
      </c>
      <c r="M385" t="b">
        <v>0</v>
      </c>
      <c r="N385">
        <v>96</v>
      </c>
      <c r="O385" t="b">
        <v>1</v>
      </c>
      <c r="P385" t="s">
        <v>8276</v>
      </c>
      <c r="Q385" s="5">
        <f>(E385/D385)</f>
        <v>1.59996</v>
      </c>
      <c r="R385" s="12">
        <f>ROUND((E385/N385),2)</f>
        <v>25</v>
      </c>
      <c r="S385" t="str">
        <f>LEFT(P385,FIND("/",P385)-1)</f>
        <v>music</v>
      </c>
      <c r="T385" t="str">
        <f>RIGHT(P385,LEN(P385)-FIND("/",P385))</f>
        <v>rock</v>
      </c>
    </row>
    <row r="386" spans="1:20" ht="28.5" x14ac:dyDescent="0.4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 s="9">
        <f>(((I386/60)/60)/24)+DATE(1970,1,1)</f>
        <v>42544.852083333331</v>
      </c>
      <c r="K386">
        <v>1463588109</v>
      </c>
      <c r="L386" s="10">
        <f>(((K386/60)/60)/24)+DATE(1970,1,1)</f>
        <v>42508.677187499998</v>
      </c>
      <c r="M386" t="b">
        <v>0</v>
      </c>
      <c r="N386">
        <v>51</v>
      </c>
      <c r="O386" t="b">
        <v>1</v>
      </c>
      <c r="P386" t="s">
        <v>8265</v>
      </c>
      <c r="Q386" s="5">
        <f>(E386/D386)</f>
        <v>1.5997142857142856</v>
      </c>
      <c r="R386">
        <f>ROUND((E386/N386),2)</f>
        <v>109.78</v>
      </c>
      <c r="S386" t="str">
        <f>LEFT(P386,FIND("/",P386)-1)</f>
        <v>film &amp; video</v>
      </c>
      <c r="T386" t="str">
        <f>RIGHT(P386,LEN(P386)-FIND("/",P386))</f>
        <v>television</v>
      </c>
    </row>
    <row r="387" spans="1:20" ht="42.75" x14ac:dyDescent="0.4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 s="9">
        <f>(((I387/60)/60)/24)+DATE(1970,1,1)</f>
        <v>41823.668761574074</v>
      </c>
      <c r="K387">
        <v>1401811381</v>
      </c>
      <c r="L387" s="10">
        <f>(((K387/60)/60)/24)+DATE(1970,1,1)</f>
        <v>41793.668761574074</v>
      </c>
      <c r="M387" t="b">
        <v>0</v>
      </c>
      <c r="N387">
        <v>133</v>
      </c>
      <c r="O387" t="b">
        <v>1</v>
      </c>
      <c r="P387" t="s">
        <v>8271</v>
      </c>
      <c r="Q387" s="5">
        <f>(E387/D387)</f>
        <v>1.599402985074627</v>
      </c>
      <c r="R387" s="12">
        <f>ROUND((E387/N387),2)</f>
        <v>40.29</v>
      </c>
      <c r="S387" t="str">
        <f>LEFT(P387,FIND("/",P387)-1)</f>
        <v>theater</v>
      </c>
      <c r="T387" t="str">
        <f>RIGHT(P387,LEN(P387)-FIND("/",P387))</f>
        <v>plays</v>
      </c>
    </row>
    <row r="388" spans="1:20" ht="28.5" x14ac:dyDescent="0.4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 s="9">
        <f>(((I388/60)/60)/24)+DATE(1970,1,1)</f>
        <v>42659.650208333333</v>
      </c>
      <c r="K388">
        <v>1473953778</v>
      </c>
      <c r="L388" s="10">
        <f>(((K388/60)/60)/24)+DATE(1970,1,1)</f>
        <v>42628.650208333333</v>
      </c>
      <c r="M388" t="b">
        <v>0</v>
      </c>
      <c r="N388">
        <v>31</v>
      </c>
      <c r="O388" t="b">
        <v>1</v>
      </c>
      <c r="P388" t="s">
        <v>8271</v>
      </c>
      <c r="Q388" s="5">
        <f>(E388/D388)</f>
        <v>1.5942857142857143</v>
      </c>
      <c r="R388" s="12">
        <f>ROUND((E388/N388),2)</f>
        <v>18</v>
      </c>
      <c r="S388" t="str">
        <f>LEFT(P388,FIND("/",P388)-1)</f>
        <v>theater</v>
      </c>
      <c r="T388" t="str">
        <f>RIGHT(P388,LEN(P388)-FIND("/",P388))</f>
        <v>plays</v>
      </c>
    </row>
    <row r="389" spans="1:20" ht="42.75" x14ac:dyDescent="0.4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 s="9">
        <f>(((I389/60)/60)/24)+DATE(1970,1,1)</f>
        <v>42272.875</v>
      </c>
      <c r="K389">
        <v>1440008439</v>
      </c>
      <c r="L389" s="10">
        <f>(((K389/60)/60)/24)+DATE(1970,1,1)</f>
        <v>42235.764340277776</v>
      </c>
      <c r="M389" t="b">
        <v>0</v>
      </c>
      <c r="N389">
        <v>206</v>
      </c>
      <c r="O389" t="b">
        <v>1</v>
      </c>
      <c r="P389" t="s">
        <v>8302</v>
      </c>
      <c r="Q389" s="5">
        <f>(E389/D389)</f>
        <v>1.592951</v>
      </c>
      <c r="R389" s="12">
        <f>ROUND((E389/N389),2)</f>
        <v>77.33</v>
      </c>
      <c r="S389" t="str">
        <f>LEFT(P389,FIND("/",P389)-1)</f>
        <v>technology</v>
      </c>
      <c r="T389" t="str">
        <f>RIGHT(P389,LEN(P389)-FIND("/",P389))</f>
        <v>makerspaces</v>
      </c>
    </row>
    <row r="390" spans="1:20" ht="28.5" x14ac:dyDescent="0.4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 s="9">
        <f>(((I390/60)/60)/24)+DATE(1970,1,1)</f>
        <v>42663.461956018517</v>
      </c>
      <c r="K390">
        <v>1474369513</v>
      </c>
      <c r="L390" s="10">
        <f>(((K390/60)/60)/24)+DATE(1970,1,1)</f>
        <v>42633.461956018517</v>
      </c>
      <c r="M390" t="b">
        <v>0</v>
      </c>
      <c r="N390">
        <v>253</v>
      </c>
      <c r="O390" t="b">
        <v>1</v>
      </c>
      <c r="P390" t="s">
        <v>8285</v>
      </c>
      <c r="Q390" s="5">
        <f>(E390/D390)</f>
        <v>1.5916819571865444</v>
      </c>
      <c r="R390" s="12">
        <f>ROUND((E390/N390),2)</f>
        <v>102.86</v>
      </c>
      <c r="S390" t="str">
        <f>LEFT(P390,FIND("/",P390)-1)</f>
        <v>photography</v>
      </c>
      <c r="T390" t="str">
        <f>RIGHT(P390,LEN(P390)-FIND("/",P390))</f>
        <v>photobooks</v>
      </c>
    </row>
    <row r="391" spans="1:20" ht="42.75" x14ac:dyDescent="0.4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 s="9">
        <f>(((I391/60)/60)/24)+DATE(1970,1,1)</f>
        <v>41862.502650462964</v>
      </c>
      <c r="K391">
        <v>1404907429</v>
      </c>
      <c r="L391" s="10">
        <f>(((K391/60)/60)/24)+DATE(1970,1,1)</f>
        <v>41829.502650462964</v>
      </c>
      <c r="M391" t="b">
        <v>0</v>
      </c>
      <c r="N391">
        <v>139</v>
      </c>
      <c r="O391" t="b">
        <v>1</v>
      </c>
      <c r="P391" t="s">
        <v>8274</v>
      </c>
      <c r="Q391" s="5">
        <f>(E391/D391)</f>
        <v>1.5833333333333333</v>
      </c>
      <c r="R391" s="12">
        <f>ROUND((E391/N391),2)</f>
        <v>68.349999999999994</v>
      </c>
      <c r="S391" t="str">
        <f>LEFT(P391,FIND("/",P391)-1)</f>
        <v>publishing</v>
      </c>
      <c r="T391" t="str">
        <f>RIGHT(P391,LEN(P391)-FIND("/",P391))</f>
        <v>nonfiction</v>
      </c>
    </row>
    <row r="392" spans="1:20" ht="42.75" x14ac:dyDescent="0.4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 s="9">
        <f>(((I392/60)/60)/24)+DATE(1970,1,1)</f>
        <v>42142.249814814815</v>
      </c>
      <c r="K392">
        <v>1430114384</v>
      </c>
      <c r="L392" s="10">
        <f>(((K392/60)/60)/24)+DATE(1970,1,1)</f>
        <v>42121.249814814815</v>
      </c>
      <c r="M392" t="b">
        <v>0</v>
      </c>
      <c r="N392">
        <v>10</v>
      </c>
      <c r="O392" t="b">
        <v>1</v>
      </c>
      <c r="P392" t="s">
        <v>8271</v>
      </c>
      <c r="Q392" s="5">
        <f>(E392/D392)</f>
        <v>1.5820000000000001</v>
      </c>
      <c r="R392" s="12">
        <f>ROUND((E392/N392),2)</f>
        <v>79.099999999999994</v>
      </c>
      <c r="S392" t="str">
        <f>LEFT(P392,FIND("/",P392)-1)</f>
        <v>theater</v>
      </c>
      <c r="T392" t="str">
        <f>RIGHT(P392,LEN(P392)-FIND("/",P392))</f>
        <v>plays</v>
      </c>
    </row>
    <row r="393" spans="1:20" ht="42.75" x14ac:dyDescent="0.4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 s="9">
        <f>(((I393/60)/60)/24)+DATE(1970,1,1)</f>
        <v>42056.832395833335</v>
      </c>
      <c r="K393">
        <v>1419364719</v>
      </c>
      <c r="L393" s="10">
        <f>(((K393/60)/60)/24)+DATE(1970,1,1)</f>
        <v>41996.832395833335</v>
      </c>
      <c r="M393" t="b">
        <v>0</v>
      </c>
      <c r="N393">
        <v>15</v>
      </c>
      <c r="O393" t="b">
        <v>1</v>
      </c>
      <c r="P393" t="s">
        <v>8303</v>
      </c>
      <c r="Q393" s="5">
        <f>(E393/D393)</f>
        <v>1.58</v>
      </c>
      <c r="R393" s="12">
        <f>ROUND((E393/N393),2)</f>
        <v>158</v>
      </c>
      <c r="S393" t="str">
        <f>LEFT(P393,FIND("/",P393)-1)</f>
        <v>theater</v>
      </c>
      <c r="T393" t="str">
        <f>RIGHT(P393,LEN(P393)-FIND("/",P393))</f>
        <v>spaces</v>
      </c>
    </row>
    <row r="394" spans="1:20" ht="42.75" x14ac:dyDescent="0.4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 s="9">
        <f>(((I394/60)/60)/24)+DATE(1970,1,1)</f>
        <v>42551.416666666672</v>
      </c>
      <c r="K394">
        <v>1464921112</v>
      </c>
      <c r="L394" s="10">
        <f>(((K394/60)/60)/24)+DATE(1970,1,1)</f>
        <v>42524.105462962965</v>
      </c>
      <c r="M394" t="b">
        <v>0</v>
      </c>
      <c r="N394">
        <v>81</v>
      </c>
      <c r="O394" t="b">
        <v>1</v>
      </c>
      <c r="P394" t="s">
        <v>8301</v>
      </c>
      <c r="Q394" s="5">
        <f>(E394/D394)</f>
        <v>1.579</v>
      </c>
      <c r="R394" s="12">
        <f>ROUND((E394/N394),2)</f>
        <v>38.99</v>
      </c>
      <c r="S394" t="str">
        <f>LEFT(P394,FIND("/",P394)-1)</f>
        <v>technology</v>
      </c>
      <c r="T394" t="str">
        <f>RIGHT(P394,LEN(P394)-FIND("/",P394))</f>
        <v>space exploration</v>
      </c>
    </row>
    <row r="395" spans="1:20" ht="42.75" x14ac:dyDescent="0.4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 s="9">
        <f>(((I395/60)/60)/24)+DATE(1970,1,1)</f>
        <v>41591.849016203705</v>
      </c>
      <c r="K395">
        <v>1381778555</v>
      </c>
      <c r="L395" s="10">
        <f>(((K395/60)/60)/24)+DATE(1970,1,1)</f>
        <v>41561.807349537034</v>
      </c>
      <c r="M395" t="b">
        <v>0</v>
      </c>
      <c r="N395">
        <v>301</v>
      </c>
      <c r="O395" t="b">
        <v>1</v>
      </c>
      <c r="P395" t="s">
        <v>8297</v>
      </c>
      <c r="Q395" s="5">
        <f>(E395/D395)</f>
        <v>1.5737692307692308</v>
      </c>
      <c r="R395" s="12">
        <f>ROUND((E395/N395),2)</f>
        <v>67.97</v>
      </c>
      <c r="S395" t="str">
        <f>LEFT(P395,FIND("/",P395)-1)</f>
        <v>games</v>
      </c>
      <c r="T395" t="str">
        <f>RIGHT(P395,LEN(P395)-FIND("/",P395))</f>
        <v>tabletop games</v>
      </c>
    </row>
    <row r="396" spans="1:20" ht="42.75" x14ac:dyDescent="0.4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 s="9">
        <f>(((I396/60)/60)/24)+DATE(1970,1,1)</f>
        <v>42793.084027777775</v>
      </c>
      <c r="K396">
        <v>1485237096</v>
      </c>
      <c r="L396" s="10">
        <f>(((K396/60)/60)/24)+DATE(1970,1,1)</f>
        <v>42759.244166666671</v>
      </c>
      <c r="M396" t="b">
        <v>1</v>
      </c>
      <c r="N396">
        <v>305</v>
      </c>
      <c r="O396" t="b">
        <v>1</v>
      </c>
      <c r="P396" t="s">
        <v>8269</v>
      </c>
      <c r="Q396" s="5">
        <f>(E396/D396)</f>
        <v>1.5731829411764706</v>
      </c>
      <c r="R396" s="12">
        <f>ROUND((E396/N396),2)</f>
        <v>87.69</v>
      </c>
      <c r="S396" t="str">
        <f>LEFT(P396,FIND("/",P396)-1)</f>
        <v>film &amp; video</v>
      </c>
      <c r="T396" t="str">
        <f>RIGHT(P396,LEN(P396)-FIND("/",P396))</f>
        <v>documentary</v>
      </c>
    </row>
    <row r="397" spans="1:20" ht="42.75" x14ac:dyDescent="0.4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 s="9">
        <f>(((I397/60)/60)/24)+DATE(1970,1,1)</f>
        <v>42445.211770833332</v>
      </c>
      <c r="K397">
        <v>1455516297</v>
      </c>
      <c r="L397" s="10">
        <f>(((K397/60)/60)/24)+DATE(1970,1,1)</f>
        <v>42415.253437499996</v>
      </c>
      <c r="M397" t="b">
        <v>1</v>
      </c>
      <c r="N397">
        <v>555</v>
      </c>
      <c r="O397" t="b">
        <v>1</v>
      </c>
      <c r="P397" t="s">
        <v>8285</v>
      </c>
      <c r="Q397" s="5">
        <f>(E397/D397)</f>
        <v>1.57189</v>
      </c>
      <c r="R397" s="12">
        <f>ROUND((E397/N397),2)</f>
        <v>849.67</v>
      </c>
      <c r="S397" t="str">
        <f>LEFT(P397,FIND("/",P397)-1)</f>
        <v>photography</v>
      </c>
      <c r="T397" t="str">
        <f>RIGHT(P397,LEN(P397)-FIND("/",P397))</f>
        <v>photobooks</v>
      </c>
    </row>
    <row r="398" spans="1:20" ht="42.75" x14ac:dyDescent="0.4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 s="9">
        <f>(((I398/60)/60)/24)+DATE(1970,1,1)</f>
        <v>41067.551585648151</v>
      </c>
      <c r="K398">
        <v>1336482857</v>
      </c>
      <c r="L398" s="10">
        <f>(((K398/60)/60)/24)+DATE(1970,1,1)</f>
        <v>41037.551585648151</v>
      </c>
      <c r="M398" t="b">
        <v>1</v>
      </c>
      <c r="N398">
        <v>50</v>
      </c>
      <c r="O398" t="b">
        <v>1</v>
      </c>
      <c r="P398" t="s">
        <v>8279</v>
      </c>
      <c r="Q398" s="5">
        <f>(E398/D398)</f>
        <v>1.5697000000000001</v>
      </c>
      <c r="R398" s="12">
        <f>ROUND((E398/N398),2)</f>
        <v>37.67</v>
      </c>
      <c r="S398" t="str">
        <f>LEFT(P398,FIND("/",P398)-1)</f>
        <v>music</v>
      </c>
      <c r="T398" t="str">
        <f>RIGHT(P398,LEN(P398)-FIND("/",P398))</f>
        <v>indie rock</v>
      </c>
    </row>
    <row r="399" spans="1:20" ht="42.75" x14ac:dyDescent="0.4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 s="9">
        <f>(((I399/60)/60)/24)+DATE(1970,1,1)</f>
        <v>42176.836215277777</v>
      </c>
      <c r="K399">
        <v>1432325049</v>
      </c>
      <c r="L399" s="10">
        <f>(((K399/60)/60)/24)+DATE(1970,1,1)</f>
        <v>42146.836215277777</v>
      </c>
      <c r="M399" t="b">
        <v>0</v>
      </c>
      <c r="N399">
        <v>107</v>
      </c>
      <c r="O399" t="b">
        <v>1</v>
      </c>
      <c r="P399" t="s">
        <v>8303</v>
      </c>
      <c r="Q399" s="5">
        <f>(E399/D399)</f>
        <v>1.5696000000000001</v>
      </c>
      <c r="R399" s="12">
        <f>ROUND((E399/N399),2)</f>
        <v>146.69</v>
      </c>
      <c r="S399" t="str">
        <f>LEFT(P399,FIND("/",P399)-1)</f>
        <v>theater</v>
      </c>
      <c r="T399" t="str">
        <f>RIGHT(P399,LEN(P399)-FIND("/",P399))</f>
        <v>spaces</v>
      </c>
    </row>
    <row r="400" spans="1:20" ht="42.75" x14ac:dyDescent="0.4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 s="9">
        <f>(((I400/60)/60)/24)+DATE(1970,1,1)</f>
        <v>41913</v>
      </c>
      <c r="K400">
        <v>1408565860</v>
      </c>
      <c r="L400" s="10">
        <f>(((K400/60)/60)/24)+DATE(1970,1,1)</f>
        <v>41871.845601851855</v>
      </c>
      <c r="M400" t="b">
        <v>1</v>
      </c>
      <c r="N400">
        <v>424</v>
      </c>
      <c r="O400" t="b">
        <v>1</v>
      </c>
      <c r="P400" t="s">
        <v>8295</v>
      </c>
      <c r="Q400" s="5">
        <f>(E400/D400)</f>
        <v>1.5673440000000001</v>
      </c>
      <c r="R400" s="12">
        <f>ROUND((E400/N400),2)</f>
        <v>36.97</v>
      </c>
      <c r="S400" t="str">
        <f>LEFT(P400,FIND("/",P400)-1)</f>
        <v>technology</v>
      </c>
      <c r="T400" t="str">
        <f>RIGHT(P400,LEN(P400)-FIND("/",P400))</f>
        <v>hardware</v>
      </c>
    </row>
    <row r="401" spans="1:20" ht="42.75" x14ac:dyDescent="0.4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 s="9">
        <f>(((I401/60)/60)/24)+DATE(1970,1,1)</f>
        <v>41961.017268518524</v>
      </c>
      <c r="K401">
        <v>1413674692</v>
      </c>
      <c r="L401" s="10">
        <f>(((K401/60)/60)/24)+DATE(1970,1,1)</f>
        <v>41930.975601851853</v>
      </c>
      <c r="M401" t="b">
        <v>0</v>
      </c>
      <c r="N401">
        <v>26</v>
      </c>
      <c r="O401" t="b">
        <v>1</v>
      </c>
      <c r="P401" t="s">
        <v>8300</v>
      </c>
      <c r="Q401" s="5">
        <f>(E401/D401)</f>
        <v>1.5644444444444445</v>
      </c>
      <c r="R401" s="12">
        <f>ROUND((E401/N401),2)</f>
        <v>54.15</v>
      </c>
      <c r="S401" t="str">
        <f>LEFT(P401,FIND("/",P401)-1)</f>
        <v>music</v>
      </c>
      <c r="T401" t="str">
        <f>RIGHT(P401,LEN(P401)-FIND("/",P401))</f>
        <v>classical music</v>
      </c>
    </row>
    <row r="402" spans="1:20" ht="42.75" x14ac:dyDescent="0.4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 s="9">
        <f>(((I402/60)/60)/24)+DATE(1970,1,1)</f>
        <v>40545.125</v>
      </c>
      <c r="K402">
        <v>1291257298</v>
      </c>
      <c r="L402" s="10">
        <f>(((K402/60)/60)/24)+DATE(1970,1,1)</f>
        <v>40514.107615740737</v>
      </c>
      <c r="M402" t="b">
        <v>0</v>
      </c>
      <c r="N402">
        <v>13</v>
      </c>
      <c r="O402" t="b">
        <v>1</v>
      </c>
      <c r="P402" t="s">
        <v>8300</v>
      </c>
      <c r="Q402" s="5">
        <f>(E402/D402)</f>
        <v>1.5640000000000001</v>
      </c>
      <c r="R402" s="12">
        <f>ROUND((E402/N402),2)</f>
        <v>30.08</v>
      </c>
      <c r="S402" t="str">
        <f>LEFT(P402,FIND("/",P402)-1)</f>
        <v>music</v>
      </c>
      <c r="T402" t="str">
        <f>RIGHT(P402,LEN(P402)-FIND("/",P402))</f>
        <v>classical music</v>
      </c>
    </row>
    <row r="403" spans="1:20" ht="28.5" x14ac:dyDescent="0.4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 s="9">
        <f>(((I403/60)/60)/24)+DATE(1970,1,1)</f>
        <v>40981.290972222225</v>
      </c>
      <c r="K403">
        <v>1329671572</v>
      </c>
      <c r="L403" s="10">
        <f>(((K403/60)/60)/24)+DATE(1970,1,1)</f>
        <v>40958.717268518521</v>
      </c>
      <c r="M403" t="b">
        <v>0</v>
      </c>
      <c r="N403">
        <v>33</v>
      </c>
      <c r="O403" t="b">
        <v>1</v>
      </c>
      <c r="P403" t="s">
        <v>8280</v>
      </c>
      <c r="Q403" s="5">
        <f>(E403/D403)</f>
        <v>1.5636363636363637</v>
      </c>
      <c r="R403" s="12">
        <f>ROUND((E403/N403),2)</f>
        <v>26.06</v>
      </c>
      <c r="S403" t="str">
        <f>LEFT(P403,FIND("/",P403)-1)</f>
        <v>music</v>
      </c>
      <c r="T403" t="str">
        <f>RIGHT(P403,LEN(P403)-FIND("/",P403))</f>
        <v>electronic music</v>
      </c>
    </row>
    <row r="404" spans="1:20" ht="28.5" x14ac:dyDescent="0.4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 s="9">
        <f>(((I404/60)/60)/24)+DATE(1970,1,1)</f>
        <v>42278.6252662037</v>
      </c>
      <c r="K404">
        <v>1440687623</v>
      </c>
      <c r="L404" s="10">
        <f>(((K404/60)/60)/24)+DATE(1970,1,1)</f>
        <v>42243.6252662037</v>
      </c>
      <c r="M404" t="b">
        <v>0</v>
      </c>
      <c r="N404">
        <v>204</v>
      </c>
      <c r="O404" t="b">
        <v>1</v>
      </c>
      <c r="P404" t="s">
        <v>8271</v>
      </c>
      <c r="Q404" s="5">
        <f>(E404/D404)</f>
        <v>1.5620000000000001</v>
      </c>
      <c r="R404" s="12">
        <f>ROUND((E404/N404),2)</f>
        <v>38.28</v>
      </c>
      <c r="S404" t="str">
        <f>LEFT(P404,FIND("/",P404)-1)</f>
        <v>theater</v>
      </c>
      <c r="T404" t="str">
        <f>RIGHT(P404,LEN(P404)-FIND("/",P404))</f>
        <v>plays</v>
      </c>
    </row>
    <row r="405" spans="1:20" ht="42.75" x14ac:dyDescent="0.4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 s="9">
        <f>(((I405/60)/60)/24)+DATE(1970,1,1)</f>
        <v>41789.590682870366</v>
      </c>
      <c r="K405">
        <v>1397571035</v>
      </c>
      <c r="L405" s="10">
        <f>(((K405/60)/60)/24)+DATE(1970,1,1)</f>
        <v>41744.590682870366</v>
      </c>
      <c r="M405" t="b">
        <v>1</v>
      </c>
      <c r="N405">
        <v>2139</v>
      </c>
      <c r="O405" t="b">
        <v>1</v>
      </c>
      <c r="P405" t="s">
        <v>8269</v>
      </c>
      <c r="Q405" s="5">
        <f>(E405/D405)</f>
        <v>1.5614399999999999</v>
      </c>
      <c r="R405" s="12">
        <f>ROUND((E405/N405),2)</f>
        <v>54.75</v>
      </c>
      <c r="S405" t="str">
        <f>LEFT(P405,FIND("/",P405)-1)</f>
        <v>film &amp; video</v>
      </c>
      <c r="T405" t="str">
        <f>RIGHT(P405,LEN(P405)-FIND("/",P405))</f>
        <v>documentary</v>
      </c>
    </row>
    <row r="406" spans="1:20" ht="42.75" x14ac:dyDescent="0.4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 s="9">
        <f>(((I406/60)/60)/24)+DATE(1970,1,1)</f>
        <v>41004.290972222225</v>
      </c>
      <c r="K406">
        <v>1330638829</v>
      </c>
      <c r="L406" s="10">
        <f>(((K406/60)/60)/24)+DATE(1970,1,1)</f>
        <v>40969.912372685183</v>
      </c>
      <c r="M406" t="b">
        <v>1</v>
      </c>
      <c r="N406">
        <v>113</v>
      </c>
      <c r="O406" t="b">
        <v>1</v>
      </c>
      <c r="P406" t="s">
        <v>8269</v>
      </c>
      <c r="Q406" s="5">
        <f>(E406/D406)</f>
        <v>1.56</v>
      </c>
      <c r="R406" s="12">
        <f>ROUND((E406/N406),2)</f>
        <v>55.22</v>
      </c>
      <c r="S406" t="str">
        <f>LEFT(P406,FIND("/",P406)-1)</f>
        <v>film &amp; video</v>
      </c>
      <c r="T406" t="str">
        <f>RIGHT(P406,LEN(P406)-FIND("/",P406))</f>
        <v>documentary</v>
      </c>
    </row>
    <row r="407" spans="1:20" ht="42.75" x14ac:dyDescent="0.4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 s="9">
        <f>(((I407/60)/60)/24)+DATE(1970,1,1)</f>
        <v>41194.859502314815</v>
      </c>
      <c r="K407">
        <v>1347482261</v>
      </c>
      <c r="L407" s="10">
        <f>(((K407/60)/60)/24)+DATE(1970,1,1)</f>
        <v>41164.859502314815</v>
      </c>
      <c r="M407" t="b">
        <v>0</v>
      </c>
      <c r="N407">
        <v>133</v>
      </c>
      <c r="O407" t="b">
        <v>1</v>
      </c>
      <c r="P407" t="s">
        <v>8276</v>
      </c>
      <c r="Q407" s="5">
        <f>(E407/D407)</f>
        <v>1.5590999999999999</v>
      </c>
      <c r="R407" s="12">
        <f>ROUND((E407/N407),2)</f>
        <v>117.23</v>
      </c>
      <c r="S407" t="str">
        <f>LEFT(P407,FIND("/",P407)-1)</f>
        <v>music</v>
      </c>
      <c r="T407" t="str">
        <f>RIGHT(P407,LEN(P407)-FIND("/",P407))</f>
        <v>rock</v>
      </c>
    </row>
    <row r="408" spans="1:20" ht="42.75" x14ac:dyDescent="0.4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 s="9">
        <f>(((I408/60)/60)/24)+DATE(1970,1,1)</f>
        <v>42390.887835648144</v>
      </c>
      <c r="K408">
        <v>1450819109</v>
      </c>
      <c r="L408" s="10">
        <f>(((K408/60)/60)/24)+DATE(1970,1,1)</f>
        <v>42360.887835648144</v>
      </c>
      <c r="M408" t="b">
        <v>0</v>
      </c>
      <c r="N408">
        <v>24</v>
      </c>
      <c r="O408" t="b">
        <v>1</v>
      </c>
      <c r="P408" t="s">
        <v>8271</v>
      </c>
      <c r="Q408" s="5">
        <f>(E408/D408)</f>
        <v>1.5575000000000001</v>
      </c>
      <c r="R408" s="12">
        <f>ROUND((E408/N408),2)</f>
        <v>51.92</v>
      </c>
      <c r="S408" t="str">
        <f>LEFT(P408,FIND("/",P408)-1)</f>
        <v>theater</v>
      </c>
      <c r="T408" t="str">
        <f>RIGHT(P408,LEN(P408)-FIND("/",P408))</f>
        <v>plays</v>
      </c>
    </row>
    <row r="409" spans="1:20" ht="42.75" x14ac:dyDescent="0.4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 s="9">
        <f>(((I409/60)/60)/24)+DATE(1970,1,1)</f>
        <v>41128.709027777775</v>
      </c>
      <c r="K409">
        <v>1343682681</v>
      </c>
      <c r="L409" s="10">
        <f>(((K409/60)/60)/24)+DATE(1970,1,1)</f>
        <v>41120.882881944446</v>
      </c>
      <c r="M409" t="b">
        <v>0</v>
      </c>
      <c r="N409">
        <v>19</v>
      </c>
      <c r="O409" t="b">
        <v>1</v>
      </c>
      <c r="P409" t="s">
        <v>8276</v>
      </c>
      <c r="Q409" s="5">
        <f>(E409/D409)</f>
        <v>1.5571428571428572</v>
      </c>
      <c r="R409" s="12">
        <f>ROUND((E409/N409),2)</f>
        <v>28.68</v>
      </c>
      <c r="S409" t="str">
        <f>LEFT(P409,FIND("/",P409)-1)</f>
        <v>music</v>
      </c>
      <c r="T409" t="str">
        <f>RIGHT(P409,LEN(P409)-FIND("/",P409))</f>
        <v>rock</v>
      </c>
    </row>
    <row r="410" spans="1:20" ht="42.75" x14ac:dyDescent="0.4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 s="9">
        <f>(((I410/60)/60)/24)+DATE(1970,1,1)</f>
        <v>41173.199155092596</v>
      </c>
      <c r="K410">
        <v>1343018807</v>
      </c>
      <c r="L410" s="10">
        <f>(((K410/60)/60)/24)+DATE(1970,1,1)</f>
        <v>41113.199155092596</v>
      </c>
      <c r="M410" t="b">
        <v>0</v>
      </c>
      <c r="N410">
        <v>60</v>
      </c>
      <c r="O410" t="b">
        <v>1</v>
      </c>
      <c r="P410" t="s">
        <v>8300</v>
      </c>
      <c r="Q410" s="5">
        <f>(E410/D410)</f>
        <v>1.5553333333333332</v>
      </c>
      <c r="R410" s="12">
        <f>ROUND((E410/N410),2)</f>
        <v>38.880000000000003</v>
      </c>
      <c r="S410" t="str">
        <f>LEFT(P410,FIND("/",P410)-1)</f>
        <v>music</v>
      </c>
      <c r="T410" t="str">
        <f>RIGHT(P410,LEN(P410)-FIND("/",P410))</f>
        <v>classical music</v>
      </c>
    </row>
    <row r="411" spans="1:20" ht="42.75" x14ac:dyDescent="0.4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 s="9">
        <f>(((I411/60)/60)/24)+DATE(1970,1,1)</f>
        <v>41288.888888888891</v>
      </c>
      <c r="K411">
        <v>1354580949</v>
      </c>
      <c r="L411" s="10">
        <f>(((K411/60)/60)/24)+DATE(1970,1,1)</f>
        <v>41247.020243055551</v>
      </c>
      <c r="M411" t="b">
        <v>0</v>
      </c>
      <c r="N411">
        <v>149</v>
      </c>
      <c r="O411" t="b">
        <v>1</v>
      </c>
      <c r="P411" t="s">
        <v>8274</v>
      </c>
      <c r="Q411" s="5">
        <f>(E411/D411)</f>
        <v>1.5551428571428572</v>
      </c>
      <c r="R411" s="12">
        <f>ROUND((E411/N411),2)</f>
        <v>36.53</v>
      </c>
      <c r="S411" t="str">
        <f>LEFT(P411,FIND("/",P411)-1)</f>
        <v>publishing</v>
      </c>
      <c r="T411" t="str">
        <f>RIGHT(P411,LEN(P411)-FIND("/",P411))</f>
        <v>nonfiction</v>
      </c>
    </row>
    <row r="412" spans="1:20" ht="42.75" x14ac:dyDescent="0.4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 s="9">
        <f>(((I412/60)/60)/24)+DATE(1970,1,1)</f>
        <v>41163.699687500004</v>
      </c>
      <c r="K412">
        <v>1344962853</v>
      </c>
      <c r="L412" s="10">
        <f>(((K412/60)/60)/24)+DATE(1970,1,1)</f>
        <v>41135.699687500004</v>
      </c>
      <c r="M412" t="b">
        <v>0</v>
      </c>
      <c r="N412">
        <v>104</v>
      </c>
      <c r="O412" t="b">
        <v>1</v>
      </c>
      <c r="P412" t="s">
        <v>8276</v>
      </c>
      <c r="Q412" s="5">
        <f>(E412/D412)</f>
        <v>1.5533333333333332</v>
      </c>
      <c r="R412" s="12">
        <f>ROUND((E412/N412),2)</f>
        <v>112.02</v>
      </c>
      <c r="S412" t="str">
        <f>LEFT(P412,FIND("/",P412)-1)</f>
        <v>music</v>
      </c>
      <c r="T412" t="str">
        <f>RIGHT(P412,LEN(P412)-FIND("/",P412))</f>
        <v>rock</v>
      </c>
    </row>
    <row r="413" spans="1:20" ht="42.75" x14ac:dyDescent="0.4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 s="9">
        <f>(((I413/60)/60)/24)+DATE(1970,1,1)</f>
        <v>42453.667407407411</v>
      </c>
      <c r="K413">
        <v>1456246864</v>
      </c>
      <c r="L413" s="10">
        <f>(((K413/60)/60)/24)+DATE(1970,1,1)</f>
        <v>42423.709074074075</v>
      </c>
      <c r="M413" t="b">
        <v>0</v>
      </c>
      <c r="N413">
        <v>75</v>
      </c>
      <c r="O413" t="b">
        <v>1</v>
      </c>
      <c r="P413" t="s">
        <v>8285</v>
      </c>
      <c r="Q413" s="5">
        <f>(E413/D413)</f>
        <v>1.5529999999999999</v>
      </c>
      <c r="R413" s="12">
        <f>ROUND((E413/N413),2)</f>
        <v>207.07</v>
      </c>
      <c r="S413" t="str">
        <f>LEFT(P413,FIND("/",P413)-1)</f>
        <v>photography</v>
      </c>
      <c r="T413" t="str">
        <f>RIGHT(P413,LEN(P413)-FIND("/",P413))</f>
        <v>photobooks</v>
      </c>
    </row>
    <row r="414" spans="1:20" ht="42.75" x14ac:dyDescent="0.4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 s="9">
        <f>(((I414/60)/60)/24)+DATE(1970,1,1)</f>
        <v>41868.515555555554</v>
      </c>
      <c r="K414">
        <v>1404822144</v>
      </c>
      <c r="L414" s="10">
        <f>(((K414/60)/60)/24)+DATE(1970,1,1)</f>
        <v>41828.515555555554</v>
      </c>
      <c r="M414" t="b">
        <v>0</v>
      </c>
      <c r="N414">
        <v>19</v>
      </c>
      <c r="O414" t="b">
        <v>1</v>
      </c>
      <c r="P414" t="s">
        <v>8265</v>
      </c>
      <c r="Q414" s="5">
        <f>(E414/D414)</f>
        <v>1.552</v>
      </c>
      <c r="R414">
        <f>ROUND((E414/N414),2)</f>
        <v>102.11</v>
      </c>
      <c r="S414" t="str">
        <f>LEFT(P414,FIND("/",P414)-1)</f>
        <v>film &amp; video</v>
      </c>
      <c r="T414" t="str">
        <f>RIGHT(P414,LEN(P414)-FIND("/",P414))</f>
        <v>television</v>
      </c>
    </row>
    <row r="415" spans="1:20" ht="42.75" x14ac:dyDescent="0.4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 s="9">
        <f>(((I415/60)/60)/24)+DATE(1970,1,1)</f>
        <v>42158.290972222225</v>
      </c>
      <c r="K415">
        <v>1430600401</v>
      </c>
      <c r="L415" s="10">
        <f>(((K415/60)/60)/24)+DATE(1970,1,1)</f>
        <v>42126.87501157407</v>
      </c>
      <c r="M415" t="b">
        <v>0</v>
      </c>
      <c r="N415">
        <v>56</v>
      </c>
      <c r="O415" t="b">
        <v>1</v>
      </c>
      <c r="P415" t="s">
        <v>8271</v>
      </c>
      <c r="Q415" s="5">
        <f>(E415/D415)</f>
        <v>1.552</v>
      </c>
      <c r="R415" s="12">
        <f>ROUND((E415/N415),2)</f>
        <v>83.14</v>
      </c>
      <c r="S415" t="str">
        <f>LEFT(P415,FIND("/",P415)-1)</f>
        <v>theater</v>
      </c>
      <c r="T415" t="str">
        <f>RIGHT(P415,LEN(P415)-FIND("/",P415))</f>
        <v>plays</v>
      </c>
    </row>
    <row r="416" spans="1:20" ht="42.75" x14ac:dyDescent="0.4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 s="9">
        <f>(((I416/60)/60)/24)+DATE(1970,1,1)</f>
        <v>42485.207638888889</v>
      </c>
      <c r="K416">
        <v>1458762717</v>
      </c>
      <c r="L416" s="10">
        <f>(((K416/60)/60)/24)+DATE(1970,1,1)</f>
        <v>42452.827743055561</v>
      </c>
      <c r="M416" t="b">
        <v>0</v>
      </c>
      <c r="N416">
        <v>133</v>
      </c>
      <c r="O416" t="b">
        <v>1</v>
      </c>
      <c r="P416" t="s">
        <v>8277</v>
      </c>
      <c r="Q416" s="5">
        <f>(E416/D416)</f>
        <v>1.55175</v>
      </c>
      <c r="R416" s="12">
        <f>ROUND((E416/N416),2)</f>
        <v>46.67</v>
      </c>
      <c r="S416" t="str">
        <f>LEFT(P416,FIND("/",P416)-1)</f>
        <v>music</v>
      </c>
      <c r="T416" t="str">
        <f>RIGHT(P416,LEN(P416)-FIND("/",P416))</f>
        <v>metal</v>
      </c>
    </row>
    <row r="417" spans="1:20" ht="28.5" x14ac:dyDescent="0.4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 s="9">
        <f>(((I417/60)/60)/24)+DATE(1970,1,1)</f>
        <v>42259.567824074074</v>
      </c>
      <c r="K417">
        <v>1437745060</v>
      </c>
      <c r="L417" s="10">
        <f>(((K417/60)/60)/24)+DATE(1970,1,1)</f>
        <v>42209.567824074074</v>
      </c>
      <c r="M417" t="b">
        <v>0</v>
      </c>
      <c r="N417">
        <v>3</v>
      </c>
      <c r="O417" t="b">
        <v>1</v>
      </c>
      <c r="P417" t="s">
        <v>8285</v>
      </c>
      <c r="Q417" s="5">
        <f>(E417/D417)</f>
        <v>1.55</v>
      </c>
      <c r="R417" s="12">
        <f>ROUND((E417/N417),2)</f>
        <v>51.67</v>
      </c>
      <c r="S417" t="str">
        <f>LEFT(P417,FIND("/",P417)-1)</f>
        <v>photography</v>
      </c>
      <c r="T417" t="str">
        <f>RIGHT(P417,LEN(P417)-FIND("/",P417))</f>
        <v>photobooks</v>
      </c>
    </row>
    <row r="418" spans="1:20" ht="42.75" x14ac:dyDescent="0.4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 s="9">
        <f>(((I418/60)/60)/24)+DATE(1970,1,1)</f>
        <v>42048.617083333331</v>
      </c>
      <c r="K418">
        <v>1418654916</v>
      </c>
      <c r="L418" s="10">
        <f>(((K418/60)/60)/24)+DATE(1970,1,1)</f>
        <v>41988.617083333331</v>
      </c>
      <c r="M418" t="b">
        <v>0</v>
      </c>
      <c r="N418">
        <v>78</v>
      </c>
      <c r="O418" t="b">
        <v>1</v>
      </c>
      <c r="P418" t="s">
        <v>8271</v>
      </c>
      <c r="Q418" s="5">
        <f>(E418/D418)</f>
        <v>1.55</v>
      </c>
      <c r="R418" s="12">
        <f>ROUND((E418/N418),2)</f>
        <v>39.74</v>
      </c>
      <c r="S418" t="str">
        <f>LEFT(P418,FIND("/",P418)-1)</f>
        <v>theater</v>
      </c>
      <c r="T418" t="str">
        <f>RIGHT(P418,LEN(P418)-FIND("/",P418))</f>
        <v>plays</v>
      </c>
    </row>
    <row r="419" spans="1:20" ht="42.75" x14ac:dyDescent="0.4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 s="9">
        <f>(((I419/60)/60)/24)+DATE(1970,1,1)</f>
        <v>41151.690104166664</v>
      </c>
      <c r="K419">
        <v>1343320425</v>
      </c>
      <c r="L419" s="10">
        <f>(((K419/60)/60)/24)+DATE(1970,1,1)</f>
        <v>41116.690104166664</v>
      </c>
      <c r="M419" t="b">
        <v>1</v>
      </c>
      <c r="N419">
        <v>467</v>
      </c>
      <c r="O419" t="b">
        <v>1</v>
      </c>
      <c r="P419" t="s">
        <v>8276</v>
      </c>
      <c r="Q419" s="5">
        <f>(E419/D419)</f>
        <v>1.5497535999999998</v>
      </c>
      <c r="R419" s="12">
        <f>ROUND((E419/N419),2)</f>
        <v>82.96</v>
      </c>
      <c r="S419" t="str">
        <f>LEFT(P419,FIND("/",P419)-1)</f>
        <v>music</v>
      </c>
      <c r="T419" t="str">
        <f>RIGHT(P419,LEN(P419)-FIND("/",P419))</f>
        <v>rock</v>
      </c>
    </row>
    <row r="420" spans="1:20" ht="42.75" x14ac:dyDescent="0.4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 s="9">
        <f>(((I420/60)/60)/24)+DATE(1970,1,1)</f>
        <v>41815.083333333336</v>
      </c>
      <c r="K420">
        <v>1401196766</v>
      </c>
      <c r="L420" s="10">
        <f>(((K420/60)/60)/24)+DATE(1970,1,1)</f>
        <v>41786.555162037039</v>
      </c>
      <c r="M420" t="b">
        <v>1</v>
      </c>
      <c r="N420">
        <v>190</v>
      </c>
      <c r="O420" t="b">
        <v>1</v>
      </c>
      <c r="P420" t="s">
        <v>8276</v>
      </c>
      <c r="Q420" s="5">
        <f>(E420/D420)</f>
        <v>1.5493846153846154</v>
      </c>
      <c r="R420" s="12">
        <f>ROUND((E420/N420),2)</f>
        <v>53.01</v>
      </c>
      <c r="S420" t="str">
        <f>LEFT(P420,FIND("/",P420)-1)</f>
        <v>music</v>
      </c>
      <c r="T420" t="str">
        <f>RIGHT(P420,LEN(P420)-FIND("/",P420))</f>
        <v>rock</v>
      </c>
    </row>
    <row r="421" spans="1:20" ht="42.75" x14ac:dyDescent="0.4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 s="9">
        <f>(((I421/60)/60)/24)+DATE(1970,1,1)</f>
        <v>41336.799513888887</v>
      </c>
      <c r="K421">
        <v>1360177878</v>
      </c>
      <c r="L421" s="10">
        <f>(((K421/60)/60)/24)+DATE(1970,1,1)</f>
        <v>41311.799513888887</v>
      </c>
      <c r="M421" t="b">
        <v>0</v>
      </c>
      <c r="N421">
        <v>48</v>
      </c>
      <c r="O421" t="b">
        <v>1</v>
      </c>
      <c r="P421" t="s">
        <v>8266</v>
      </c>
      <c r="Q421" s="5">
        <f>(E421/D421)</f>
        <v>1.5473333333333332</v>
      </c>
      <c r="R421">
        <f>ROUND((E421/N421),2)</f>
        <v>96.71</v>
      </c>
      <c r="S421" t="str">
        <f>LEFT(P421,FIND("/",P421)-1)</f>
        <v>film &amp; video</v>
      </c>
      <c r="T421" t="str">
        <f>RIGHT(P421,LEN(P421)-FIND("/",P421))</f>
        <v>shorts</v>
      </c>
    </row>
    <row r="422" spans="1:20" ht="42.75" x14ac:dyDescent="0.4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 s="9">
        <f>(((I422/60)/60)/24)+DATE(1970,1,1)</f>
        <v>42768.692233796297</v>
      </c>
      <c r="K422">
        <v>1483461409</v>
      </c>
      <c r="L422" s="10">
        <f>(((K422/60)/60)/24)+DATE(1970,1,1)</f>
        <v>42738.692233796297</v>
      </c>
      <c r="M422" t="b">
        <v>0</v>
      </c>
      <c r="N422">
        <v>67</v>
      </c>
      <c r="O422" t="b">
        <v>1</v>
      </c>
      <c r="P422" t="s">
        <v>8298</v>
      </c>
      <c r="Q422" s="5">
        <f>(E422/D422)</f>
        <v>1.5469999999999999</v>
      </c>
      <c r="R422" s="12">
        <f>ROUND((E422/N422),2)</f>
        <v>69.27</v>
      </c>
      <c r="S422" t="str">
        <f>LEFT(P422,FIND("/",P422)-1)</f>
        <v>food</v>
      </c>
      <c r="T422" t="str">
        <f>RIGHT(P422,LEN(P422)-FIND("/",P422))</f>
        <v>small batch</v>
      </c>
    </row>
    <row r="423" spans="1:20" ht="42.75" x14ac:dyDescent="0.4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 s="9">
        <f>(((I423/60)/60)/24)+DATE(1970,1,1)</f>
        <v>42155.333182870367</v>
      </c>
      <c r="K423">
        <v>1430467187</v>
      </c>
      <c r="L423" s="10">
        <f>(((K423/60)/60)/24)+DATE(1970,1,1)</f>
        <v>42125.333182870367</v>
      </c>
      <c r="M423" t="b">
        <v>0</v>
      </c>
      <c r="N423">
        <v>53</v>
      </c>
      <c r="O423" t="b">
        <v>1</v>
      </c>
      <c r="P423" t="s">
        <v>8266</v>
      </c>
      <c r="Q423" s="5">
        <f>(E423/D423)</f>
        <v>1.5457142857142858</v>
      </c>
      <c r="R423">
        <f>ROUND((E423/N423),2)</f>
        <v>102.08</v>
      </c>
      <c r="S423" t="str">
        <f>LEFT(P423,FIND("/",P423)-1)</f>
        <v>film &amp; video</v>
      </c>
      <c r="T423" t="str">
        <f>RIGHT(P423,LEN(P423)-FIND("/",P423))</f>
        <v>shorts</v>
      </c>
    </row>
    <row r="424" spans="1:20" ht="42.75" x14ac:dyDescent="0.4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 s="9">
        <f>(((I424/60)/60)/24)+DATE(1970,1,1)</f>
        <v>42314.541770833333</v>
      </c>
      <c r="K424">
        <v>1444219209</v>
      </c>
      <c r="L424" s="10">
        <f>(((K424/60)/60)/24)+DATE(1970,1,1)</f>
        <v>42284.500104166669</v>
      </c>
      <c r="M424" t="b">
        <v>1</v>
      </c>
      <c r="N424">
        <v>145</v>
      </c>
      <c r="O424" t="b">
        <v>1</v>
      </c>
      <c r="P424" t="s">
        <v>8271</v>
      </c>
      <c r="Q424" s="5">
        <f>(E424/D424)</f>
        <v>1.5443</v>
      </c>
      <c r="R424" s="12">
        <f>ROUND((E424/N424),2)</f>
        <v>106.5</v>
      </c>
      <c r="S424" t="str">
        <f>LEFT(P424,FIND("/",P424)-1)</f>
        <v>theater</v>
      </c>
      <c r="T424" t="str">
        <f>RIGHT(P424,LEN(P424)-FIND("/",P424))</f>
        <v>plays</v>
      </c>
    </row>
    <row r="425" spans="1:20" ht="28.5" x14ac:dyDescent="0.4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 s="9">
        <f>(((I425/60)/60)/24)+DATE(1970,1,1)</f>
        <v>41961</v>
      </c>
      <c r="K425">
        <v>1413295358</v>
      </c>
      <c r="L425" s="10">
        <f>(((K425/60)/60)/24)+DATE(1970,1,1)</f>
        <v>41926.585162037038</v>
      </c>
      <c r="M425" t="b">
        <v>0</v>
      </c>
      <c r="N425">
        <v>181</v>
      </c>
      <c r="O425" t="b">
        <v>1</v>
      </c>
      <c r="P425" t="s">
        <v>8297</v>
      </c>
      <c r="Q425" s="5">
        <f>(E425/D425)</f>
        <v>1.5415151515151515</v>
      </c>
      <c r="R425" s="12">
        <f>ROUND((E425/N425),2)</f>
        <v>28.1</v>
      </c>
      <c r="S425" t="str">
        <f>LEFT(P425,FIND("/",P425)-1)</f>
        <v>games</v>
      </c>
      <c r="T425" t="str">
        <f>RIGHT(P425,LEN(P425)-FIND("/",P425))</f>
        <v>tabletop games</v>
      </c>
    </row>
    <row r="426" spans="1:20" ht="42.75" x14ac:dyDescent="0.4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 s="9">
        <f>(((I426/60)/60)/24)+DATE(1970,1,1)</f>
        <v>41645.538657407407</v>
      </c>
      <c r="K426">
        <v>1385124940</v>
      </c>
      <c r="L426" s="10">
        <f>(((K426/60)/60)/24)+DATE(1970,1,1)</f>
        <v>41600.538657407407</v>
      </c>
      <c r="M426" t="b">
        <v>0</v>
      </c>
      <c r="N426">
        <v>191</v>
      </c>
      <c r="O426" t="b">
        <v>1</v>
      </c>
      <c r="P426" t="s">
        <v>8276</v>
      </c>
      <c r="Q426" s="5">
        <f>(E426/D426)</f>
        <v>1.5405897142857143</v>
      </c>
      <c r="R426" s="12">
        <f>ROUND((E426/N426),2)</f>
        <v>70.58</v>
      </c>
      <c r="S426" t="str">
        <f>LEFT(P426,FIND("/",P426)-1)</f>
        <v>music</v>
      </c>
      <c r="T426" t="str">
        <f>RIGHT(P426,LEN(P426)-FIND("/",P426))</f>
        <v>rock</v>
      </c>
    </row>
    <row r="427" spans="1:20" ht="28.5" x14ac:dyDescent="0.4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 s="9">
        <f>(((I427/60)/60)/24)+DATE(1970,1,1)</f>
        <v>41860.083333333336</v>
      </c>
      <c r="K427">
        <v>1404797428</v>
      </c>
      <c r="L427" s="10">
        <f>(((K427/60)/60)/24)+DATE(1970,1,1)</f>
        <v>41828.229490740741</v>
      </c>
      <c r="M427" t="b">
        <v>1</v>
      </c>
      <c r="N427">
        <v>1088</v>
      </c>
      <c r="O427" t="b">
        <v>1</v>
      </c>
      <c r="P427" t="s">
        <v>8303</v>
      </c>
      <c r="Q427" s="5">
        <f>(E427/D427)</f>
        <v>1.5390035000000002</v>
      </c>
      <c r="R427" s="12">
        <f>ROUND((E427/N427),2)</f>
        <v>84.87</v>
      </c>
      <c r="S427" t="str">
        <f>LEFT(P427,FIND("/",P427)-1)</f>
        <v>theater</v>
      </c>
      <c r="T427" t="str">
        <f>RIGHT(P427,LEN(P427)-FIND("/",P427))</f>
        <v>spaces</v>
      </c>
    </row>
    <row r="428" spans="1:20" ht="42.75" x14ac:dyDescent="0.4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 s="9">
        <f>(((I428/60)/60)/24)+DATE(1970,1,1)</f>
        <v>42039.166666666672</v>
      </c>
      <c r="K428">
        <v>1421436099</v>
      </c>
      <c r="L428" s="10">
        <f>(((K428/60)/60)/24)+DATE(1970,1,1)</f>
        <v>42020.806701388887</v>
      </c>
      <c r="M428" t="b">
        <v>0</v>
      </c>
      <c r="N428">
        <v>32</v>
      </c>
      <c r="O428" t="b">
        <v>1</v>
      </c>
      <c r="P428" t="s">
        <v>8297</v>
      </c>
      <c r="Q428" s="5">
        <f>(E428/D428)</f>
        <v>1.538</v>
      </c>
      <c r="R428" s="12">
        <f>ROUND((E428/N428),2)</f>
        <v>48.06</v>
      </c>
      <c r="S428" t="str">
        <f>LEFT(P428,FIND("/",P428)-1)</f>
        <v>games</v>
      </c>
      <c r="T428" t="str">
        <f>RIGHT(P428,LEN(P428)-FIND("/",P428))</f>
        <v>tabletop games</v>
      </c>
    </row>
    <row r="429" spans="1:20" ht="42.75" x14ac:dyDescent="0.4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 s="9">
        <f>(((I429/60)/60)/24)+DATE(1970,1,1)</f>
        <v>42155.290972222225</v>
      </c>
      <c r="K429">
        <v>1431230867</v>
      </c>
      <c r="L429" s="10">
        <f>(((K429/60)/60)/24)+DATE(1970,1,1)</f>
        <v>42134.172071759262</v>
      </c>
      <c r="M429" t="b">
        <v>0</v>
      </c>
      <c r="N429">
        <v>104</v>
      </c>
      <c r="O429" t="b">
        <v>1</v>
      </c>
      <c r="P429" t="s">
        <v>8271</v>
      </c>
      <c r="Q429" s="5">
        <f>(E429/D429)</f>
        <v>1.5373333333333334</v>
      </c>
      <c r="R429" s="12">
        <f>ROUND((E429/N429),2)</f>
        <v>110.87</v>
      </c>
      <c r="S429" t="str">
        <f>LEFT(P429,FIND("/",P429)-1)</f>
        <v>theater</v>
      </c>
      <c r="T429" t="str">
        <f>RIGHT(P429,LEN(P429)-FIND("/",P429))</f>
        <v>plays</v>
      </c>
    </row>
    <row r="430" spans="1:20" ht="42.75" x14ac:dyDescent="0.4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 s="9">
        <f>(((I430/60)/60)/24)+DATE(1970,1,1)</f>
        <v>41381.76090277778</v>
      </c>
      <c r="K430">
        <v>1363630542</v>
      </c>
      <c r="L430" s="10">
        <f>(((K430/60)/60)/24)+DATE(1970,1,1)</f>
        <v>41351.76090277778</v>
      </c>
      <c r="M430" t="b">
        <v>0</v>
      </c>
      <c r="N430">
        <v>554</v>
      </c>
      <c r="O430" t="b">
        <v>1</v>
      </c>
      <c r="P430" t="s">
        <v>8295</v>
      </c>
      <c r="Q430" s="5">
        <f>(E430/D430)</f>
        <v>1.5345200000000001</v>
      </c>
      <c r="R430" s="12">
        <f>ROUND((E430/N430),2)</f>
        <v>138.49</v>
      </c>
      <c r="S430" t="str">
        <f>LEFT(P430,FIND("/",P430)-1)</f>
        <v>technology</v>
      </c>
      <c r="T430" t="str">
        <f>RIGHT(P430,LEN(P430)-FIND("/",P430))</f>
        <v>hardware</v>
      </c>
    </row>
    <row r="431" spans="1:20" ht="42.75" x14ac:dyDescent="0.4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 s="9">
        <f>(((I431/60)/60)/24)+DATE(1970,1,1)</f>
        <v>42534.708333333328</v>
      </c>
      <c r="K431">
        <v>1463971172</v>
      </c>
      <c r="L431" s="10">
        <f>(((K431/60)/60)/24)+DATE(1970,1,1)</f>
        <v>42513.110787037032</v>
      </c>
      <c r="M431" t="b">
        <v>0</v>
      </c>
      <c r="N431">
        <v>14</v>
      </c>
      <c r="O431" t="b">
        <v>1</v>
      </c>
      <c r="P431" t="s">
        <v>8271</v>
      </c>
      <c r="Q431" s="5">
        <f>(E431/D431)</f>
        <v>1.534</v>
      </c>
      <c r="R431" s="12">
        <f>ROUND((E431/N431),2)</f>
        <v>109.57</v>
      </c>
      <c r="S431" t="str">
        <f>LEFT(P431,FIND("/",P431)-1)</f>
        <v>theater</v>
      </c>
      <c r="T431" t="str">
        <f>RIGHT(P431,LEN(P431)-FIND("/",P431))</f>
        <v>plays</v>
      </c>
    </row>
    <row r="432" spans="1:20" ht="42.75" x14ac:dyDescent="0.4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 s="9">
        <f>(((I432/60)/60)/24)+DATE(1970,1,1)</f>
        <v>40904.733310185184</v>
      </c>
      <c r="K432">
        <v>1319819758</v>
      </c>
      <c r="L432" s="10">
        <f>(((K432/60)/60)/24)+DATE(1970,1,1)</f>
        <v>40844.691643518519</v>
      </c>
      <c r="M432" t="b">
        <v>0</v>
      </c>
      <c r="N432">
        <v>15</v>
      </c>
      <c r="O432" t="b">
        <v>1</v>
      </c>
      <c r="P432" t="s">
        <v>8266</v>
      </c>
      <c r="Q432" s="5">
        <f>(E432/D432)</f>
        <v>1.5333333333333334</v>
      </c>
      <c r="R432">
        <f>ROUND((E432/N432),2)</f>
        <v>30.67</v>
      </c>
      <c r="S432" t="str">
        <f>LEFT(P432,FIND("/",P432)-1)</f>
        <v>film &amp; video</v>
      </c>
      <c r="T432" t="str">
        <f>RIGHT(P432,LEN(P432)-FIND("/",P432))</f>
        <v>shorts</v>
      </c>
    </row>
    <row r="433" spans="1:20" ht="42.75" x14ac:dyDescent="0.4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 s="9">
        <f>(((I433/60)/60)/24)+DATE(1970,1,1)</f>
        <v>42358.499305555553</v>
      </c>
      <c r="K433">
        <v>1448040425</v>
      </c>
      <c r="L433" s="10">
        <f>(((K433/60)/60)/24)+DATE(1970,1,1)</f>
        <v>42328.727141203708</v>
      </c>
      <c r="M433" t="b">
        <v>0</v>
      </c>
      <c r="N433">
        <v>17</v>
      </c>
      <c r="O433" t="b">
        <v>1</v>
      </c>
      <c r="P433" t="s">
        <v>8271</v>
      </c>
      <c r="Q433" s="5">
        <f>(E433/D433)</f>
        <v>1.5333333333333334</v>
      </c>
      <c r="R433" s="12">
        <f>ROUND((E433/N433),2)</f>
        <v>13.53</v>
      </c>
      <c r="S433" t="str">
        <f>LEFT(P433,FIND("/",P433)-1)</f>
        <v>theater</v>
      </c>
      <c r="T433" t="str">
        <f>RIGHT(P433,LEN(P433)-FIND("/",P433))</f>
        <v>plays</v>
      </c>
    </row>
    <row r="434" spans="1:20" ht="42.75" x14ac:dyDescent="0.4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 s="9">
        <f>(((I434/60)/60)/24)+DATE(1970,1,1)</f>
        <v>42459.950057870374</v>
      </c>
      <c r="K434">
        <v>1456789685</v>
      </c>
      <c r="L434" s="10">
        <f>(((K434/60)/60)/24)+DATE(1970,1,1)</f>
        <v>42429.991724537031</v>
      </c>
      <c r="M434" t="b">
        <v>0</v>
      </c>
      <c r="N434">
        <v>21</v>
      </c>
      <c r="O434" t="b">
        <v>1</v>
      </c>
      <c r="P434" t="s">
        <v>8271</v>
      </c>
      <c r="Q434" s="5">
        <f>(E434/D434)</f>
        <v>1.5331632653061225</v>
      </c>
      <c r="R434" s="12">
        <f>ROUND((E434/N434),2)</f>
        <v>143.1</v>
      </c>
      <c r="S434" t="str">
        <f>LEFT(P434,FIND("/",P434)-1)</f>
        <v>theater</v>
      </c>
      <c r="T434" t="str">
        <f>RIGHT(P434,LEN(P434)-FIND("/",P434))</f>
        <v>plays</v>
      </c>
    </row>
    <row r="435" spans="1:20" ht="28.5" x14ac:dyDescent="0.4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 s="9">
        <f>(((I435/60)/60)/24)+DATE(1970,1,1)</f>
        <v>42091.980451388896</v>
      </c>
      <c r="K435">
        <v>1424997111</v>
      </c>
      <c r="L435" s="10">
        <f>(((K435/60)/60)/24)+DATE(1970,1,1)</f>
        <v>42062.022118055553</v>
      </c>
      <c r="M435" t="b">
        <v>0</v>
      </c>
      <c r="N435">
        <v>147</v>
      </c>
      <c r="O435" t="b">
        <v>1</v>
      </c>
      <c r="P435" t="s">
        <v>8297</v>
      </c>
      <c r="Q435" s="5">
        <f>(E435/D435)</f>
        <v>1.5331538461538461</v>
      </c>
      <c r="R435" s="12">
        <f>ROUND((E435/N435),2)</f>
        <v>135.59</v>
      </c>
      <c r="S435" t="str">
        <f>LEFT(P435,FIND("/",P435)-1)</f>
        <v>games</v>
      </c>
      <c r="T435" t="str">
        <f>RIGHT(P435,LEN(P435)-FIND("/",P435))</f>
        <v>tabletop games</v>
      </c>
    </row>
    <row r="436" spans="1:20" ht="42.75" x14ac:dyDescent="0.4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 s="9">
        <f>(((I436/60)/60)/24)+DATE(1970,1,1)</f>
        <v>41843.165972222225</v>
      </c>
      <c r="K436">
        <v>1404141626</v>
      </c>
      <c r="L436" s="10">
        <f>(((K436/60)/60)/24)+DATE(1970,1,1)</f>
        <v>41820.639189814814</v>
      </c>
      <c r="M436" t="b">
        <v>0</v>
      </c>
      <c r="N436">
        <v>37</v>
      </c>
      <c r="O436" t="b">
        <v>1</v>
      </c>
      <c r="P436" t="s">
        <v>8271</v>
      </c>
      <c r="Q436" s="5">
        <f>(E436/D436)</f>
        <v>1.532</v>
      </c>
      <c r="R436" s="12">
        <f>ROUND((E436/N436),2)</f>
        <v>41.41</v>
      </c>
      <c r="S436" t="str">
        <f>LEFT(P436,FIND("/",P436)-1)</f>
        <v>theater</v>
      </c>
      <c r="T436" t="str">
        <f>RIGHT(P436,LEN(P436)-FIND("/",P436))</f>
        <v>plays</v>
      </c>
    </row>
    <row r="437" spans="1:20" ht="42.75" x14ac:dyDescent="0.4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 s="9">
        <f>(((I437/60)/60)/24)+DATE(1970,1,1)</f>
        <v>42787.005243055552</v>
      </c>
      <c r="K437">
        <v>1486426053</v>
      </c>
      <c r="L437" s="10">
        <f>(((K437/60)/60)/24)+DATE(1970,1,1)</f>
        <v>42773.005243055552</v>
      </c>
      <c r="M437" t="b">
        <v>0</v>
      </c>
      <c r="N437">
        <v>53</v>
      </c>
      <c r="O437" t="b">
        <v>1</v>
      </c>
      <c r="P437" t="s">
        <v>8297</v>
      </c>
      <c r="Q437" s="5">
        <f>(E437/D437)</f>
        <v>1.5309999999999999</v>
      </c>
      <c r="R437" s="12">
        <f>ROUND((E437/N437),2)</f>
        <v>57.77</v>
      </c>
      <c r="S437" t="str">
        <f>LEFT(P437,FIND("/",P437)-1)</f>
        <v>games</v>
      </c>
      <c r="T437" t="str">
        <f>RIGHT(P437,LEN(P437)-FIND("/",P437))</f>
        <v>tabletop games</v>
      </c>
    </row>
    <row r="438" spans="1:20" ht="57" x14ac:dyDescent="0.4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 s="9">
        <f>(((I438/60)/60)/24)+DATE(1970,1,1)</f>
        <v>42090</v>
      </c>
      <c r="K438">
        <v>1422656201</v>
      </c>
      <c r="L438" s="10">
        <f>(((K438/60)/60)/24)+DATE(1970,1,1)</f>
        <v>42034.928252314814</v>
      </c>
      <c r="M438" t="b">
        <v>0</v>
      </c>
      <c r="N438">
        <v>65</v>
      </c>
      <c r="O438" t="b">
        <v>1</v>
      </c>
      <c r="P438" t="s">
        <v>8271</v>
      </c>
      <c r="Q438" s="5">
        <f>(E438/D438)</f>
        <v>1.5266666666666666</v>
      </c>
      <c r="R438" s="12">
        <f>ROUND((E438/N438),2)</f>
        <v>70.459999999999994</v>
      </c>
      <c r="S438" t="str">
        <f>LEFT(P438,FIND("/",P438)-1)</f>
        <v>theater</v>
      </c>
      <c r="T438" t="str">
        <f>RIGHT(P438,LEN(P438)-FIND("/",P438))</f>
        <v>plays</v>
      </c>
    </row>
    <row r="439" spans="1:20" ht="42.75" x14ac:dyDescent="0.4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 s="9">
        <f>(((I439/60)/60)/24)+DATE(1970,1,1)</f>
        <v>40688.166666666664</v>
      </c>
      <c r="K439">
        <v>1301950070</v>
      </c>
      <c r="L439" s="10">
        <f>(((K439/60)/60)/24)+DATE(1970,1,1)</f>
        <v>40637.866550925923</v>
      </c>
      <c r="M439" t="b">
        <v>1</v>
      </c>
      <c r="N439">
        <v>61</v>
      </c>
      <c r="O439" t="b">
        <v>1</v>
      </c>
      <c r="P439" t="s">
        <v>8269</v>
      </c>
      <c r="Q439" s="5">
        <f>(E439/D439)</f>
        <v>1.5260869565217392</v>
      </c>
      <c r="R439" s="12">
        <f>ROUND((E439/N439),2)</f>
        <v>57.54</v>
      </c>
      <c r="S439" t="str">
        <f>LEFT(P439,FIND("/",P439)-1)</f>
        <v>film &amp; video</v>
      </c>
      <c r="T439" t="str">
        <f>RIGHT(P439,LEN(P439)-FIND("/",P439))</f>
        <v>documentary</v>
      </c>
    </row>
    <row r="440" spans="1:20" ht="42.75" x14ac:dyDescent="0.4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 s="9">
        <f>(((I440/60)/60)/24)+DATE(1970,1,1)</f>
        <v>42132.668032407411</v>
      </c>
      <c r="K440">
        <v>1427212918</v>
      </c>
      <c r="L440" s="10">
        <f>(((K440/60)/60)/24)+DATE(1970,1,1)</f>
        <v>42087.668032407411</v>
      </c>
      <c r="M440" t="b">
        <v>0</v>
      </c>
      <c r="N440">
        <v>470</v>
      </c>
      <c r="O440" t="b">
        <v>1</v>
      </c>
      <c r="P440" t="s">
        <v>8295</v>
      </c>
      <c r="Q440" s="5">
        <f>(E440/D440)</f>
        <v>1.5260429999999998</v>
      </c>
      <c r="R440" s="12">
        <f>ROUND((E440/N440),2)</f>
        <v>324.69</v>
      </c>
      <c r="S440" t="str">
        <f>LEFT(P440,FIND("/",P440)-1)</f>
        <v>technology</v>
      </c>
      <c r="T440" t="str">
        <f>RIGHT(P440,LEN(P440)-FIND("/",P440))</f>
        <v>hardware</v>
      </c>
    </row>
    <row r="441" spans="1:20" ht="42.75" x14ac:dyDescent="0.4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 s="9">
        <f>(((I441/60)/60)/24)+DATE(1970,1,1)</f>
        <v>41893.433495370373</v>
      </c>
      <c r="K441">
        <v>1407839054</v>
      </c>
      <c r="L441" s="10">
        <f>(((K441/60)/60)/24)+DATE(1970,1,1)</f>
        <v>41863.433495370373</v>
      </c>
      <c r="M441" t="b">
        <v>0</v>
      </c>
      <c r="N441">
        <v>56</v>
      </c>
      <c r="O441" t="b">
        <v>1</v>
      </c>
      <c r="P441" t="s">
        <v>8276</v>
      </c>
      <c r="Q441" s="5">
        <f>(E441/D441)</f>
        <v>1.5213333333333334</v>
      </c>
      <c r="R441" s="12">
        <f>ROUND((E441/N441),2)</f>
        <v>40.75</v>
      </c>
      <c r="S441" t="str">
        <f>LEFT(P441,FIND("/",P441)-1)</f>
        <v>music</v>
      </c>
      <c r="T441" t="str">
        <f>RIGHT(P441,LEN(P441)-FIND("/",P441))</f>
        <v>rock</v>
      </c>
    </row>
    <row r="442" spans="1:20" ht="42.75" x14ac:dyDescent="0.4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 s="9">
        <f>(((I442/60)/60)/24)+DATE(1970,1,1)</f>
        <v>41061.82163194444</v>
      </c>
      <c r="K442">
        <v>1335987789</v>
      </c>
      <c r="L442" s="10">
        <f>(((K442/60)/60)/24)+DATE(1970,1,1)</f>
        <v>41031.82163194444</v>
      </c>
      <c r="M442" t="b">
        <v>0</v>
      </c>
      <c r="N442">
        <v>27</v>
      </c>
      <c r="O442" t="b">
        <v>1</v>
      </c>
      <c r="P442" t="s">
        <v>8280</v>
      </c>
      <c r="Q442" s="5">
        <f>(E442/D442)</f>
        <v>1.52</v>
      </c>
      <c r="R442" s="12">
        <f>ROUND((E442/N442),2)</f>
        <v>42.22</v>
      </c>
      <c r="S442" t="str">
        <f>LEFT(P442,FIND("/",P442)-1)</f>
        <v>music</v>
      </c>
      <c r="T442" t="str">
        <f>RIGHT(P442,LEN(P442)-FIND("/",P442))</f>
        <v>electronic music</v>
      </c>
    </row>
    <row r="443" spans="1:20" ht="42.75" x14ac:dyDescent="0.4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 s="9">
        <f>(((I443/60)/60)/24)+DATE(1970,1,1)</f>
        <v>42096.662858796291</v>
      </c>
      <c r="K443">
        <v>1422809671</v>
      </c>
      <c r="L443" s="10">
        <f>(((K443/60)/60)/24)+DATE(1970,1,1)</f>
        <v>42036.704525462963</v>
      </c>
      <c r="M443" t="b">
        <v>0</v>
      </c>
      <c r="N443">
        <v>39</v>
      </c>
      <c r="O443" t="b">
        <v>1</v>
      </c>
      <c r="P443" t="s">
        <v>8271</v>
      </c>
      <c r="Q443" s="5">
        <f>(E443/D443)</f>
        <v>1.52</v>
      </c>
      <c r="R443" s="12">
        <f>ROUND((E443/N443),2)</f>
        <v>19.489999999999998</v>
      </c>
      <c r="S443" t="str">
        <f>LEFT(P443,FIND("/",P443)-1)</f>
        <v>theater</v>
      </c>
      <c r="T443" t="str">
        <f>RIGHT(P443,LEN(P443)-FIND("/",P443))</f>
        <v>plays</v>
      </c>
    </row>
    <row r="444" spans="1:20" ht="42.75" x14ac:dyDescent="0.4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 s="9">
        <f>(((I444/60)/60)/24)+DATE(1970,1,1)</f>
        <v>41334.581944444442</v>
      </c>
      <c r="K444">
        <v>1357604752</v>
      </c>
      <c r="L444" s="10">
        <f>(((K444/60)/60)/24)+DATE(1970,1,1)</f>
        <v>41282.017962962964</v>
      </c>
      <c r="M444" t="b">
        <v>0</v>
      </c>
      <c r="N444">
        <v>33</v>
      </c>
      <c r="O444" t="b">
        <v>1</v>
      </c>
      <c r="P444" t="s">
        <v>8276</v>
      </c>
      <c r="Q444" s="5">
        <f>(E444/D444)</f>
        <v>1.5183333333333333</v>
      </c>
      <c r="R444" s="12">
        <f>ROUND((E444/N444),2)</f>
        <v>27.61</v>
      </c>
      <c r="S444" t="str">
        <f>LEFT(P444,FIND("/",P444)-1)</f>
        <v>music</v>
      </c>
      <c r="T444" t="str">
        <f>RIGHT(P444,LEN(P444)-FIND("/",P444))</f>
        <v>rock</v>
      </c>
    </row>
    <row r="445" spans="1:20" ht="28.5" x14ac:dyDescent="0.4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 s="9">
        <f>(((I445/60)/60)/24)+DATE(1970,1,1)</f>
        <v>41803.290972222225</v>
      </c>
      <c r="K445">
        <v>1399563953</v>
      </c>
      <c r="L445" s="10">
        <f>(((K445/60)/60)/24)+DATE(1970,1,1)</f>
        <v>41767.656863425924</v>
      </c>
      <c r="M445" t="b">
        <v>1</v>
      </c>
      <c r="N445">
        <v>59</v>
      </c>
      <c r="O445" t="b">
        <v>1</v>
      </c>
      <c r="P445" t="s">
        <v>8276</v>
      </c>
      <c r="Q445" s="5">
        <f>(E445/D445)</f>
        <v>1.5164</v>
      </c>
      <c r="R445" s="12">
        <f>ROUND((E445/N445),2)</f>
        <v>64.25</v>
      </c>
      <c r="S445" t="str">
        <f>LEFT(P445,FIND("/",P445)-1)</f>
        <v>music</v>
      </c>
      <c r="T445" t="str">
        <f>RIGHT(P445,LEN(P445)-FIND("/",P445))</f>
        <v>rock</v>
      </c>
    </row>
    <row r="446" spans="1:20" ht="28.5" x14ac:dyDescent="0.4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 s="9">
        <f>(((I446/60)/60)/24)+DATE(1970,1,1)</f>
        <v>41743.958333333336</v>
      </c>
      <c r="K446">
        <v>1396524644</v>
      </c>
      <c r="L446" s="10">
        <f>(((K446/60)/60)/24)+DATE(1970,1,1)</f>
        <v>41732.479675925926</v>
      </c>
      <c r="M446" t="b">
        <v>0</v>
      </c>
      <c r="N446">
        <v>15</v>
      </c>
      <c r="O446" t="b">
        <v>1</v>
      </c>
      <c r="P446" t="s">
        <v>8280</v>
      </c>
      <c r="Q446" s="5">
        <f>(E446/D446)</f>
        <v>1.508</v>
      </c>
      <c r="R446" s="12">
        <f>ROUND((E446/N446),2)</f>
        <v>50.27</v>
      </c>
      <c r="S446" t="str">
        <f>LEFT(P446,FIND("/",P446)-1)</f>
        <v>music</v>
      </c>
      <c r="T446" t="str">
        <f>RIGHT(P446,LEN(P446)-FIND("/",P446))</f>
        <v>electronic music</v>
      </c>
    </row>
    <row r="447" spans="1:20" ht="42.75" x14ac:dyDescent="0.4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 s="9">
        <f>(((I447/60)/60)/24)+DATE(1970,1,1)</f>
        <v>42584.418749999997</v>
      </c>
      <c r="K447">
        <v>1467040769</v>
      </c>
      <c r="L447" s="10">
        <f>(((K447/60)/60)/24)+DATE(1970,1,1)</f>
        <v>42548.63853009259</v>
      </c>
      <c r="M447" t="b">
        <v>0</v>
      </c>
      <c r="N447">
        <v>30</v>
      </c>
      <c r="O447" t="b">
        <v>1</v>
      </c>
      <c r="P447" t="s">
        <v>8305</v>
      </c>
      <c r="Q447" s="5">
        <f>(E447/D447)</f>
        <v>1.5075000000000001</v>
      </c>
      <c r="R447" s="12">
        <f>ROUND((E447/N447),2)</f>
        <v>100.5</v>
      </c>
      <c r="S447" t="str">
        <f>LEFT(P447,FIND("/",P447)-1)</f>
        <v>theater</v>
      </c>
      <c r="T447" t="str">
        <f>RIGHT(P447,LEN(P447)-FIND("/",P447))</f>
        <v>musical</v>
      </c>
    </row>
    <row r="448" spans="1:20" ht="28.5" x14ac:dyDescent="0.4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 s="9">
        <f>(((I448/60)/60)/24)+DATE(1970,1,1)</f>
        <v>41194.040960648148</v>
      </c>
      <c r="K448">
        <v>1347411539</v>
      </c>
      <c r="L448" s="10">
        <f>(((K448/60)/60)/24)+DATE(1970,1,1)</f>
        <v>41164.040960648148</v>
      </c>
      <c r="M448" t="b">
        <v>1</v>
      </c>
      <c r="N448">
        <v>415</v>
      </c>
      <c r="O448" t="b">
        <v>1</v>
      </c>
      <c r="P448" t="s">
        <v>8269</v>
      </c>
      <c r="Q448" s="5">
        <f>(E448/D448)</f>
        <v>1.5034814814814814</v>
      </c>
      <c r="R448" s="12">
        <f>ROUND((E448/N448),2)</f>
        <v>97.82</v>
      </c>
      <c r="S448" t="str">
        <f>LEFT(P448,FIND("/",P448)-1)</f>
        <v>film &amp; video</v>
      </c>
      <c r="T448" t="str">
        <f>RIGHT(P448,LEN(P448)-FIND("/",P448))</f>
        <v>documentary</v>
      </c>
    </row>
    <row r="449" spans="1:20" ht="42.75" x14ac:dyDescent="0.4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 s="9">
        <f>(((I449/60)/60)/24)+DATE(1970,1,1)</f>
        <v>41836.637337962966</v>
      </c>
      <c r="K449">
        <v>1402931866</v>
      </c>
      <c r="L449" s="10">
        <f>(((K449/60)/60)/24)+DATE(1970,1,1)</f>
        <v>41806.637337962966</v>
      </c>
      <c r="M449" t="b">
        <v>1</v>
      </c>
      <c r="N449">
        <v>215</v>
      </c>
      <c r="O449" t="b">
        <v>1</v>
      </c>
      <c r="P449" t="s">
        <v>8285</v>
      </c>
      <c r="Q449" s="5">
        <f>(E449/D449)</f>
        <v>1.5001875</v>
      </c>
      <c r="R449" s="12">
        <f>ROUND((E449/N449),2)</f>
        <v>55.82</v>
      </c>
      <c r="S449" t="str">
        <f>LEFT(P449,FIND("/",P449)-1)</f>
        <v>photography</v>
      </c>
      <c r="T449" t="str">
        <f>RIGHT(P449,LEN(P449)-FIND("/",P449))</f>
        <v>photobooks</v>
      </c>
    </row>
    <row r="450" spans="1:20" ht="57" x14ac:dyDescent="0.4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 s="9">
        <f>(((I450/60)/60)/24)+DATE(1970,1,1)</f>
        <v>42432.791666666672</v>
      </c>
      <c r="K450">
        <v>1455640559</v>
      </c>
      <c r="L450" s="10">
        <f>(((K450/60)/60)/24)+DATE(1970,1,1)</f>
        <v>42416.691655092596</v>
      </c>
      <c r="M450" t="b">
        <v>0</v>
      </c>
      <c r="N450">
        <v>3</v>
      </c>
      <c r="O450" t="b">
        <v>1</v>
      </c>
      <c r="P450" t="s">
        <v>8271</v>
      </c>
      <c r="Q450" s="5">
        <f>(E450/D450)</f>
        <v>1.5</v>
      </c>
      <c r="R450" s="12">
        <f>ROUND((E450/N450),2)</f>
        <v>25</v>
      </c>
      <c r="S450" t="str">
        <f>LEFT(P450,FIND("/",P450)-1)</f>
        <v>theater</v>
      </c>
      <c r="T450" t="str">
        <f>RIGHT(P450,LEN(P450)-FIND("/",P450))</f>
        <v>plays</v>
      </c>
    </row>
    <row r="451" spans="1:20" ht="28.5" x14ac:dyDescent="0.4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 s="9">
        <f>(((I451/60)/60)/24)+DATE(1970,1,1)</f>
        <v>42566.901388888888</v>
      </c>
      <c r="K451">
        <v>1465345902</v>
      </c>
      <c r="L451" s="10">
        <f>(((K451/60)/60)/24)+DATE(1970,1,1)</f>
        <v>42529.022013888884</v>
      </c>
      <c r="M451" t="b">
        <v>0</v>
      </c>
      <c r="N451">
        <v>9</v>
      </c>
      <c r="O451" t="b">
        <v>1</v>
      </c>
      <c r="P451" t="s">
        <v>8271</v>
      </c>
      <c r="Q451" s="5">
        <f>(E451/D451)</f>
        <v>1.5</v>
      </c>
      <c r="R451" s="12">
        <f>ROUND((E451/N451),2)</f>
        <v>41.67</v>
      </c>
      <c r="S451" t="str">
        <f>LEFT(P451,FIND("/",P451)-1)</f>
        <v>theater</v>
      </c>
      <c r="T451" t="str">
        <f>RIGHT(P451,LEN(P451)-FIND("/",P451))</f>
        <v>plays</v>
      </c>
    </row>
    <row r="452" spans="1:20" ht="42.75" x14ac:dyDescent="0.4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 s="9">
        <f>(((I452/60)/60)/24)+DATE(1970,1,1)</f>
        <v>41749.108344907407</v>
      </c>
      <c r="K452">
        <v>1392780961</v>
      </c>
      <c r="L452" s="10">
        <f>(((K452/60)/60)/24)+DATE(1970,1,1)</f>
        <v>41689.150011574071</v>
      </c>
      <c r="M452" t="b">
        <v>1</v>
      </c>
      <c r="N452">
        <v>70</v>
      </c>
      <c r="O452" t="b">
        <v>1</v>
      </c>
      <c r="P452" t="s">
        <v>8295</v>
      </c>
      <c r="Q452" s="5">
        <f>(E452/D452)</f>
        <v>1.4974666666666667</v>
      </c>
      <c r="R452" s="12">
        <f>ROUND((E452/N452),2)</f>
        <v>160.44</v>
      </c>
      <c r="S452" t="str">
        <f>LEFT(P452,FIND("/",P452)-1)</f>
        <v>technology</v>
      </c>
      <c r="T452" t="str">
        <f>RIGHT(P452,LEN(P452)-FIND("/",P452))</f>
        <v>hardware</v>
      </c>
    </row>
    <row r="453" spans="1:20" ht="42.75" x14ac:dyDescent="0.4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 s="9">
        <f>(((I453/60)/60)/24)+DATE(1970,1,1)</f>
        <v>40962.731782407405</v>
      </c>
      <c r="K453">
        <v>1326994426</v>
      </c>
      <c r="L453" s="10">
        <f>(((K453/60)/60)/24)+DATE(1970,1,1)</f>
        <v>40927.731782407405</v>
      </c>
      <c r="M453" t="b">
        <v>0</v>
      </c>
      <c r="N453">
        <v>145</v>
      </c>
      <c r="O453" t="b">
        <v>1</v>
      </c>
      <c r="P453" t="s">
        <v>8276</v>
      </c>
      <c r="Q453" s="5">
        <f>(E453/D453)</f>
        <v>1.4907142857142857</v>
      </c>
      <c r="R453" s="12">
        <f>ROUND((E453/N453),2)</f>
        <v>71.97</v>
      </c>
      <c r="S453" t="str">
        <f>LEFT(P453,FIND("/",P453)-1)</f>
        <v>music</v>
      </c>
      <c r="T453" t="str">
        <f>RIGHT(P453,LEN(P453)-FIND("/",P453))</f>
        <v>rock</v>
      </c>
    </row>
    <row r="454" spans="1:20" ht="42.75" x14ac:dyDescent="0.4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 s="9">
        <f>(((I454/60)/60)/24)+DATE(1970,1,1)</f>
        <v>42487.552777777775</v>
      </c>
      <c r="K454">
        <v>1457999054</v>
      </c>
      <c r="L454" s="10">
        <f>(((K454/60)/60)/24)+DATE(1970,1,1)</f>
        <v>42443.989050925928</v>
      </c>
      <c r="M454" t="b">
        <v>0</v>
      </c>
      <c r="N454">
        <v>20</v>
      </c>
      <c r="O454" t="b">
        <v>1</v>
      </c>
      <c r="P454" t="s">
        <v>8303</v>
      </c>
      <c r="Q454" s="5">
        <f>(E454/D454)</f>
        <v>1.49</v>
      </c>
      <c r="R454" s="12">
        <f>ROUND((E454/N454),2)</f>
        <v>37.25</v>
      </c>
      <c r="S454" t="str">
        <f>LEFT(P454,FIND("/",P454)-1)</f>
        <v>theater</v>
      </c>
      <c r="T454" t="str">
        <f>RIGHT(P454,LEN(P454)-FIND("/",P454))</f>
        <v>spaces</v>
      </c>
    </row>
    <row r="455" spans="1:20" ht="42.75" x14ac:dyDescent="0.4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 s="9">
        <f>(((I455/60)/60)/24)+DATE(1970,1,1)</f>
        <v>42442.916666666672</v>
      </c>
      <c r="K455">
        <v>1457115427</v>
      </c>
      <c r="L455" s="10">
        <f>(((K455/60)/60)/24)+DATE(1970,1,1)</f>
        <v>42433.761886574073</v>
      </c>
      <c r="M455" t="b">
        <v>0</v>
      </c>
      <c r="N455">
        <v>31</v>
      </c>
      <c r="O455" t="b">
        <v>1</v>
      </c>
      <c r="P455" t="s">
        <v>8271</v>
      </c>
      <c r="Q455" s="5">
        <f>(E455/D455)</f>
        <v>1.4888888888888889</v>
      </c>
      <c r="R455" s="12">
        <f>ROUND((E455/N455),2)</f>
        <v>15.13</v>
      </c>
      <c r="S455" t="str">
        <f>LEFT(P455,FIND("/",P455)-1)</f>
        <v>theater</v>
      </c>
      <c r="T455" t="str">
        <f>RIGHT(P455,LEN(P455)-FIND("/",P455))</f>
        <v>plays</v>
      </c>
    </row>
    <row r="456" spans="1:20" ht="42.75" x14ac:dyDescent="0.4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 s="9">
        <f>(((I456/60)/60)/24)+DATE(1970,1,1)</f>
        <v>41417.651516203703</v>
      </c>
      <c r="K456">
        <v>1366731491</v>
      </c>
      <c r="L456" s="10">
        <f>(((K456/60)/60)/24)+DATE(1970,1,1)</f>
        <v>41387.651516203703</v>
      </c>
      <c r="M456" t="b">
        <v>0</v>
      </c>
      <c r="N456">
        <v>1373</v>
      </c>
      <c r="O456" t="b">
        <v>1</v>
      </c>
      <c r="P456" t="s">
        <v>8295</v>
      </c>
      <c r="Q456" s="5">
        <f>(E456/D456)</f>
        <v>1.4833229411764706</v>
      </c>
      <c r="R456" s="12">
        <f>ROUND((E456/N456),2)</f>
        <v>91.83</v>
      </c>
      <c r="S456" t="str">
        <f>LEFT(P456,FIND("/",P456)-1)</f>
        <v>technology</v>
      </c>
      <c r="T456" t="str">
        <f>RIGHT(P456,LEN(P456)-FIND("/",P456))</f>
        <v>hardware</v>
      </c>
    </row>
    <row r="457" spans="1:20" ht="42.75" x14ac:dyDescent="0.4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 s="9">
        <f>(((I457/60)/60)/24)+DATE(1970,1,1)</f>
        <v>41431.814317129632</v>
      </c>
      <c r="K457">
        <v>1368646357</v>
      </c>
      <c r="L457" s="10">
        <f>(((K457/60)/60)/24)+DATE(1970,1,1)</f>
        <v>41409.814317129632</v>
      </c>
      <c r="M457" t="b">
        <v>0</v>
      </c>
      <c r="N457">
        <v>23</v>
      </c>
      <c r="O457" t="b">
        <v>1</v>
      </c>
      <c r="P457" t="s">
        <v>8266</v>
      </c>
      <c r="Q457" s="5">
        <f>(E457/D457)</f>
        <v>1.4830000000000001</v>
      </c>
      <c r="R457">
        <f>ROUND((E457/N457),2)</f>
        <v>322.39</v>
      </c>
      <c r="S457" t="str">
        <f>LEFT(P457,FIND("/",P457)-1)</f>
        <v>film &amp; video</v>
      </c>
      <c r="T457" t="str">
        <f>RIGHT(P457,LEN(P457)-FIND("/",P457))</f>
        <v>shorts</v>
      </c>
    </row>
    <row r="458" spans="1:20" ht="42.75" x14ac:dyDescent="0.4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 s="9">
        <f>(((I458/60)/60)/24)+DATE(1970,1,1)</f>
        <v>41026.916666666664</v>
      </c>
      <c r="K458">
        <v>1332182049</v>
      </c>
      <c r="L458" s="10">
        <f>(((K458/60)/60)/24)+DATE(1970,1,1)</f>
        <v>40987.773715277777</v>
      </c>
      <c r="M458" t="b">
        <v>0</v>
      </c>
      <c r="N458">
        <v>35</v>
      </c>
      <c r="O458" t="b">
        <v>1</v>
      </c>
      <c r="P458" t="s">
        <v>8276</v>
      </c>
      <c r="Q458" s="5">
        <f>(E458/D458)</f>
        <v>1.4813333333333334</v>
      </c>
      <c r="R458" s="12">
        <f>ROUND((E458/N458),2)</f>
        <v>63.49</v>
      </c>
      <c r="S458" t="str">
        <f>LEFT(P458,FIND("/",P458)-1)</f>
        <v>music</v>
      </c>
      <c r="T458" t="str">
        <f>RIGHT(P458,LEN(P458)-FIND("/",P458))</f>
        <v>rock</v>
      </c>
    </row>
    <row r="459" spans="1:20" ht="57" x14ac:dyDescent="0.4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 s="9">
        <f>(((I459/60)/60)/24)+DATE(1970,1,1)</f>
        <v>42698.083333333328</v>
      </c>
      <c r="K459">
        <v>1477368867</v>
      </c>
      <c r="L459" s="10">
        <f>(((K459/60)/60)/24)+DATE(1970,1,1)</f>
        <v>42668.176701388889</v>
      </c>
      <c r="M459" t="b">
        <v>0</v>
      </c>
      <c r="N459">
        <v>107</v>
      </c>
      <c r="O459" t="b">
        <v>1</v>
      </c>
      <c r="P459" t="s">
        <v>8285</v>
      </c>
      <c r="Q459" s="5">
        <f>(E459/D459)</f>
        <v>1.4810000000000001</v>
      </c>
      <c r="R459" s="12">
        <f>ROUND((E459/N459),2)</f>
        <v>207.62</v>
      </c>
      <c r="S459" t="str">
        <f>LEFT(P459,FIND("/",P459)-1)</f>
        <v>photography</v>
      </c>
      <c r="T459" t="str">
        <f>RIGHT(P459,LEN(P459)-FIND("/",P459))</f>
        <v>photobooks</v>
      </c>
    </row>
    <row r="460" spans="1:20" ht="28.5" x14ac:dyDescent="0.4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 s="9">
        <f>(((I460/60)/60)/24)+DATE(1970,1,1)</f>
        <v>42505.73265046296</v>
      </c>
      <c r="K460">
        <v>1460482501</v>
      </c>
      <c r="L460" s="10">
        <f>(((K460/60)/60)/24)+DATE(1970,1,1)</f>
        <v>42472.73265046296</v>
      </c>
      <c r="M460" t="b">
        <v>0</v>
      </c>
      <c r="N460">
        <v>49</v>
      </c>
      <c r="O460" t="b">
        <v>1</v>
      </c>
      <c r="P460" t="s">
        <v>8295</v>
      </c>
      <c r="Q460" s="5">
        <f>(E460/D460)</f>
        <v>1.4804999999999999</v>
      </c>
      <c r="R460" s="12">
        <f>ROUND((E460/N460),2)</f>
        <v>120.86</v>
      </c>
      <c r="S460" t="str">
        <f>LEFT(P460,FIND("/",P460)-1)</f>
        <v>technology</v>
      </c>
      <c r="T460" t="str">
        <f>RIGHT(P460,LEN(P460)-FIND("/",P460))</f>
        <v>hardware</v>
      </c>
    </row>
    <row r="461" spans="1:20" ht="42.75" x14ac:dyDescent="0.4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 s="9">
        <f>(((I461/60)/60)/24)+DATE(1970,1,1)</f>
        <v>41015.875</v>
      </c>
      <c r="K461">
        <v>1332435685</v>
      </c>
      <c r="L461" s="10">
        <f>(((K461/60)/60)/24)+DATE(1970,1,1)</f>
        <v>40990.709317129629</v>
      </c>
      <c r="M461" t="b">
        <v>0</v>
      </c>
      <c r="N461">
        <v>15</v>
      </c>
      <c r="O461" t="b">
        <v>1</v>
      </c>
      <c r="P461" t="s">
        <v>8274</v>
      </c>
      <c r="Q461" s="5">
        <f>(E461/D461)</f>
        <v>1.48</v>
      </c>
      <c r="R461" s="12">
        <f>ROUND((E461/N461),2)</f>
        <v>54.27</v>
      </c>
      <c r="S461" t="str">
        <f>LEFT(P461,FIND("/",P461)-1)</f>
        <v>publishing</v>
      </c>
      <c r="T461" t="str">
        <f>RIGHT(P461,LEN(P461)-FIND("/",P461))</f>
        <v>nonfiction</v>
      </c>
    </row>
    <row r="462" spans="1:20" ht="42.75" x14ac:dyDescent="0.4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 s="9">
        <f>(((I462/60)/60)/24)+DATE(1970,1,1)</f>
        <v>42680.143564814818</v>
      </c>
      <c r="K462">
        <v>1473218804</v>
      </c>
      <c r="L462" s="10">
        <f>(((K462/60)/60)/24)+DATE(1970,1,1)</f>
        <v>42620.143564814818</v>
      </c>
      <c r="M462" t="b">
        <v>0</v>
      </c>
      <c r="N462">
        <v>15</v>
      </c>
      <c r="O462" t="b">
        <v>1</v>
      </c>
      <c r="P462" t="s">
        <v>8295</v>
      </c>
      <c r="Q462" s="5">
        <f>(E462/D462)</f>
        <v>1.4794</v>
      </c>
      <c r="R462" s="12">
        <f>ROUND((E462/N462),2)</f>
        <v>493.13</v>
      </c>
      <c r="S462" t="str">
        <f>LEFT(P462,FIND("/",P462)-1)</f>
        <v>technology</v>
      </c>
      <c r="T462" t="str">
        <f>RIGHT(P462,LEN(P462)-FIND("/",P462))</f>
        <v>hardware</v>
      </c>
    </row>
    <row r="463" spans="1:20" ht="42.75" x14ac:dyDescent="0.4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 s="9">
        <f>(((I463/60)/60)/24)+DATE(1970,1,1)</f>
        <v>42304.207638888889</v>
      </c>
      <c r="K463">
        <v>1444699549</v>
      </c>
      <c r="L463" s="10">
        <f>(((K463/60)/60)/24)+DATE(1970,1,1)</f>
        <v>42290.059594907405</v>
      </c>
      <c r="M463" t="b">
        <v>0</v>
      </c>
      <c r="N463">
        <v>35</v>
      </c>
      <c r="O463" t="b">
        <v>1</v>
      </c>
      <c r="P463" t="s">
        <v>8279</v>
      </c>
      <c r="Q463" s="5">
        <f>(E463/D463)</f>
        <v>1.4775</v>
      </c>
      <c r="R463" s="12">
        <f>ROUND((E463/N463),2)</f>
        <v>50.66</v>
      </c>
      <c r="S463" t="str">
        <f>LEFT(P463,FIND("/",P463)-1)</f>
        <v>music</v>
      </c>
      <c r="T463" t="str">
        <f>RIGHT(P463,LEN(P463)-FIND("/",P463))</f>
        <v>indie rock</v>
      </c>
    </row>
    <row r="464" spans="1:20" ht="42.75" x14ac:dyDescent="0.4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 s="9">
        <f>(((I464/60)/60)/24)+DATE(1970,1,1)</f>
        <v>41371.869652777779</v>
      </c>
      <c r="K464">
        <v>1361483538</v>
      </c>
      <c r="L464" s="10">
        <f>(((K464/60)/60)/24)+DATE(1970,1,1)</f>
        <v>41326.911319444444</v>
      </c>
      <c r="M464" t="b">
        <v>1</v>
      </c>
      <c r="N464">
        <v>25</v>
      </c>
      <c r="O464" t="b">
        <v>1</v>
      </c>
      <c r="P464" t="s">
        <v>8288</v>
      </c>
      <c r="Q464" s="5">
        <f>(E464/D464)</f>
        <v>1.4766666666666666</v>
      </c>
      <c r="R464" s="12">
        <f>ROUND((E464/N464),2)</f>
        <v>35.44</v>
      </c>
      <c r="S464" t="str">
        <f>LEFT(P464,FIND("/",P464)-1)</f>
        <v>publishing</v>
      </c>
      <c r="T464" t="str">
        <f>RIGHT(P464,LEN(P464)-FIND("/",P464))</f>
        <v>radio &amp; podcasts</v>
      </c>
    </row>
    <row r="465" spans="1:20" ht="42.75" x14ac:dyDescent="0.4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 s="9">
        <f>(((I465/60)/60)/24)+DATE(1970,1,1)</f>
        <v>41027.040208333332</v>
      </c>
      <c r="K465">
        <v>1330394274</v>
      </c>
      <c r="L465" s="10">
        <f>(((K465/60)/60)/24)+DATE(1970,1,1)</f>
        <v>40967.081874999996</v>
      </c>
      <c r="M465" t="b">
        <v>1</v>
      </c>
      <c r="N465">
        <v>62</v>
      </c>
      <c r="O465" t="b">
        <v>1</v>
      </c>
      <c r="P465" t="s">
        <v>8269</v>
      </c>
      <c r="Q465" s="5">
        <f>(E465/D465)</f>
        <v>1.476</v>
      </c>
      <c r="R465" s="12">
        <f>ROUND((E465/N465),2)</f>
        <v>95.23</v>
      </c>
      <c r="S465" t="str">
        <f>LEFT(P465,FIND("/",P465)-1)</f>
        <v>film &amp; video</v>
      </c>
      <c r="T465" t="str">
        <f>RIGHT(P465,LEN(P465)-FIND("/",P465))</f>
        <v>documentary</v>
      </c>
    </row>
    <row r="466" spans="1:20" ht="42.75" x14ac:dyDescent="0.4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 s="9">
        <f>(((I466/60)/60)/24)+DATE(1970,1,1)</f>
        <v>41452.075821759259</v>
      </c>
      <c r="K466">
        <v>1369705751</v>
      </c>
      <c r="L466" s="10">
        <f>(((K466/60)/60)/24)+DATE(1970,1,1)</f>
        <v>41422.075821759259</v>
      </c>
      <c r="M466" t="b">
        <v>0</v>
      </c>
      <c r="N466">
        <v>149</v>
      </c>
      <c r="O466" t="b">
        <v>1</v>
      </c>
      <c r="P466" t="s">
        <v>8274</v>
      </c>
      <c r="Q466" s="5">
        <f>(E466/D466)</f>
        <v>1.473265306122449</v>
      </c>
      <c r="R466" s="12">
        <f>ROUND((E466/N466),2)</f>
        <v>48.45</v>
      </c>
      <c r="S466" t="str">
        <f>LEFT(P466,FIND("/",P466)-1)</f>
        <v>publishing</v>
      </c>
      <c r="T466" t="str">
        <f>RIGHT(P466,LEN(P466)-FIND("/",P466))</f>
        <v>nonfiction</v>
      </c>
    </row>
    <row r="467" spans="1:20" ht="42.75" x14ac:dyDescent="0.4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 s="9">
        <f>(((I467/60)/60)/24)+DATE(1970,1,1)</f>
        <v>42788.197013888886</v>
      </c>
      <c r="K467">
        <v>1485146622</v>
      </c>
      <c r="L467" s="10">
        <f>(((K467/60)/60)/24)+DATE(1970,1,1)</f>
        <v>42758.197013888886</v>
      </c>
      <c r="M467" t="b">
        <v>1</v>
      </c>
      <c r="N467">
        <v>1596</v>
      </c>
      <c r="O467" t="b">
        <v>1</v>
      </c>
      <c r="P467" t="s">
        <v>8269</v>
      </c>
      <c r="Q467" s="5">
        <f>(E467/D467)</f>
        <v>1.4723377</v>
      </c>
      <c r="R467" s="12">
        <f>ROUND((E467/N467),2)</f>
        <v>92.25</v>
      </c>
      <c r="S467" t="str">
        <f>LEFT(P467,FIND("/",P467)-1)</f>
        <v>film &amp; video</v>
      </c>
      <c r="T467" t="str">
        <f>RIGHT(P467,LEN(P467)-FIND("/",P467))</f>
        <v>documentary</v>
      </c>
    </row>
    <row r="468" spans="1:20" ht="28.5" x14ac:dyDescent="0.4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 s="9">
        <f>(((I468/60)/60)/24)+DATE(1970,1,1)</f>
        <v>42292.416643518518</v>
      </c>
      <c r="K468">
        <v>1442311198</v>
      </c>
      <c r="L468" s="10">
        <f>(((K468/60)/60)/24)+DATE(1970,1,1)</f>
        <v>42262.416643518518</v>
      </c>
      <c r="M468" t="b">
        <v>1</v>
      </c>
      <c r="N468">
        <v>251</v>
      </c>
      <c r="O468" t="b">
        <v>1</v>
      </c>
      <c r="P468" t="s">
        <v>8297</v>
      </c>
      <c r="Q468" s="5">
        <f>(E468/D468)</f>
        <v>1.4697777777777778</v>
      </c>
      <c r="R468" s="12">
        <f>ROUND((E468/N468),2)</f>
        <v>52.7</v>
      </c>
      <c r="S468" t="str">
        <f>LEFT(P468,FIND("/",P468)-1)</f>
        <v>games</v>
      </c>
      <c r="T468" t="str">
        <f>RIGHT(P468,LEN(P468)-FIND("/",P468))</f>
        <v>tabletop games</v>
      </c>
    </row>
    <row r="469" spans="1:20" ht="42.75" x14ac:dyDescent="0.4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 s="9">
        <f>(((I469/60)/60)/24)+DATE(1970,1,1)</f>
        <v>42075.915648148148</v>
      </c>
      <c r="K469">
        <v>1423609112</v>
      </c>
      <c r="L469" s="10">
        <f>(((K469/60)/60)/24)+DATE(1970,1,1)</f>
        <v>42045.957314814819</v>
      </c>
      <c r="M469" t="b">
        <v>0</v>
      </c>
      <c r="N469">
        <v>274</v>
      </c>
      <c r="O469" t="b">
        <v>1</v>
      </c>
      <c r="P469" t="s">
        <v>8273</v>
      </c>
      <c r="Q469" s="5">
        <f>(E469/D469)</f>
        <v>1.4688749999999999</v>
      </c>
      <c r="R469" s="12">
        <f>ROUND((E469/N469),2)</f>
        <v>42.89</v>
      </c>
      <c r="S469" t="str">
        <f>LEFT(P469,FIND("/",P469)-1)</f>
        <v>technology</v>
      </c>
      <c r="T469" t="str">
        <f>RIGHT(P469,LEN(P469)-FIND("/",P469))</f>
        <v>wearables</v>
      </c>
    </row>
    <row r="470" spans="1:20" ht="57" x14ac:dyDescent="0.4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 s="9">
        <f>(((I470/60)/60)/24)+DATE(1970,1,1)</f>
        <v>41978.879837962959</v>
      </c>
      <c r="K470">
        <v>1413922018</v>
      </c>
      <c r="L470" s="10">
        <f>(((K470/60)/60)/24)+DATE(1970,1,1)</f>
        <v>41933.838171296295</v>
      </c>
      <c r="M470" t="b">
        <v>0</v>
      </c>
      <c r="N470">
        <v>32</v>
      </c>
      <c r="O470" t="b">
        <v>1</v>
      </c>
      <c r="P470" t="s">
        <v>8276</v>
      </c>
      <c r="Q470" s="5">
        <f>(E470/D470)</f>
        <v>1.466</v>
      </c>
      <c r="R470" s="12">
        <f>ROUND((E470/N470),2)</f>
        <v>91.63</v>
      </c>
      <c r="S470" t="str">
        <f>LEFT(P470,FIND("/",P470)-1)</f>
        <v>music</v>
      </c>
      <c r="T470" t="str">
        <f>RIGHT(P470,LEN(P470)-FIND("/",P470))</f>
        <v>rock</v>
      </c>
    </row>
    <row r="471" spans="1:20" ht="42.75" x14ac:dyDescent="0.4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 s="9">
        <f>(((I471/60)/60)/24)+DATE(1970,1,1)</f>
        <v>41954.674027777779</v>
      </c>
      <c r="K471">
        <v>1410534636</v>
      </c>
      <c r="L471" s="10">
        <f>(((K471/60)/60)/24)+DATE(1970,1,1)</f>
        <v>41894.632361111115</v>
      </c>
      <c r="M471" t="b">
        <v>1</v>
      </c>
      <c r="N471">
        <v>1095</v>
      </c>
      <c r="O471" t="b">
        <v>1</v>
      </c>
      <c r="P471" t="s">
        <v>8303</v>
      </c>
      <c r="Q471" s="5">
        <f>(E471/D471)</f>
        <v>1.465395775862069</v>
      </c>
      <c r="R471" s="12">
        <f>ROUND((E471/N471),2)</f>
        <v>155.24</v>
      </c>
      <c r="S471" t="str">
        <f>LEFT(P471,FIND("/",P471)-1)</f>
        <v>theater</v>
      </c>
      <c r="T471" t="str">
        <f>RIGHT(P471,LEN(P471)-FIND("/",P471))</f>
        <v>spaces</v>
      </c>
    </row>
    <row r="472" spans="1:20" ht="42.75" x14ac:dyDescent="0.4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 s="9">
        <f>(((I472/60)/60)/24)+DATE(1970,1,1)</f>
        <v>42600.110243055555</v>
      </c>
      <c r="K472">
        <v>1468895925</v>
      </c>
      <c r="L472" s="10">
        <f>(((K472/60)/60)/24)+DATE(1970,1,1)</f>
        <v>42570.110243055555</v>
      </c>
      <c r="M472" t="b">
        <v>0</v>
      </c>
      <c r="N472">
        <v>23</v>
      </c>
      <c r="O472" t="b">
        <v>1</v>
      </c>
      <c r="P472" t="s">
        <v>8303</v>
      </c>
      <c r="Q472" s="5">
        <f>(E472/D472)</f>
        <v>1.4653333333333334</v>
      </c>
      <c r="R472" s="12">
        <f>ROUND((E472/N472),2)</f>
        <v>191.13</v>
      </c>
      <c r="S472" t="str">
        <f>LEFT(P472,FIND("/",P472)-1)</f>
        <v>theater</v>
      </c>
      <c r="T472" t="str">
        <f>RIGHT(P472,LEN(P472)-FIND("/",P472))</f>
        <v>spaces</v>
      </c>
    </row>
    <row r="473" spans="1:20" ht="28.5" x14ac:dyDescent="0.4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 s="9">
        <f>(((I473/60)/60)/24)+DATE(1970,1,1)</f>
        <v>42166.75100694444</v>
      </c>
      <c r="K473">
        <v>1431453687</v>
      </c>
      <c r="L473" s="10">
        <f>(((K473/60)/60)/24)+DATE(1970,1,1)</f>
        <v>42136.75100694444</v>
      </c>
      <c r="M473" t="b">
        <v>0</v>
      </c>
      <c r="N473">
        <v>205</v>
      </c>
      <c r="O473" t="b">
        <v>1</v>
      </c>
      <c r="P473" t="s">
        <v>8297</v>
      </c>
      <c r="Q473" s="5">
        <f>(E473/D473)</f>
        <v>1.4650000000000001</v>
      </c>
      <c r="R473" s="12">
        <f>ROUND((E473/N473),2)</f>
        <v>15.72</v>
      </c>
      <c r="S473" t="str">
        <f>LEFT(P473,FIND("/",P473)-1)</f>
        <v>games</v>
      </c>
      <c r="T473" t="str">
        <f>RIGHT(P473,LEN(P473)-FIND("/",P473))</f>
        <v>tabletop games</v>
      </c>
    </row>
    <row r="474" spans="1:20" ht="42.75" x14ac:dyDescent="0.4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 s="9">
        <f>(((I474/60)/60)/24)+DATE(1970,1,1)</f>
        <v>41825.041666666664</v>
      </c>
      <c r="K474">
        <v>1404308883</v>
      </c>
      <c r="L474" s="10">
        <f>(((K474/60)/60)/24)+DATE(1970,1,1)</f>
        <v>41822.57503472222</v>
      </c>
      <c r="M474" t="b">
        <v>0</v>
      </c>
      <c r="N474">
        <v>9</v>
      </c>
      <c r="O474" t="b">
        <v>1</v>
      </c>
      <c r="P474" t="s">
        <v>8271</v>
      </c>
      <c r="Q474" s="5">
        <f>(E474/D474)</f>
        <v>1.4638888888888888</v>
      </c>
      <c r="R474" s="12">
        <f>ROUND((E474/N474),2)</f>
        <v>292.77999999999997</v>
      </c>
      <c r="S474" t="str">
        <f>LEFT(P474,FIND("/",P474)-1)</f>
        <v>theater</v>
      </c>
      <c r="T474" t="str">
        <f>RIGHT(P474,LEN(P474)-FIND("/",P474))</f>
        <v>plays</v>
      </c>
    </row>
    <row r="475" spans="1:20" ht="28.5" x14ac:dyDescent="0.4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 s="9">
        <f>(((I475/60)/60)/24)+DATE(1970,1,1)</f>
        <v>41222.7966087963</v>
      </c>
      <c r="K475">
        <v>1349892427</v>
      </c>
      <c r="L475" s="10">
        <f>(((K475/60)/60)/24)+DATE(1970,1,1)</f>
        <v>41192.754942129628</v>
      </c>
      <c r="M475" t="b">
        <v>0</v>
      </c>
      <c r="N475">
        <v>115</v>
      </c>
      <c r="O475" t="b">
        <v>1</v>
      </c>
      <c r="P475" t="s">
        <v>8279</v>
      </c>
      <c r="Q475" s="5">
        <f>(E475/D475)</f>
        <v>1.4612318374694613</v>
      </c>
      <c r="R475" s="12">
        <f>ROUND((E475/N475),2)</f>
        <v>98.82</v>
      </c>
      <c r="S475" t="str">
        <f>LEFT(P475,FIND("/",P475)-1)</f>
        <v>music</v>
      </c>
      <c r="T475" t="str">
        <f>RIGHT(P475,LEN(P475)-FIND("/",P475))</f>
        <v>indie rock</v>
      </c>
    </row>
    <row r="476" spans="1:20" ht="42.75" x14ac:dyDescent="0.4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 s="9">
        <f>(((I476/60)/60)/24)+DATE(1970,1,1)</f>
        <v>41294.72314814815</v>
      </c>
      <c r="K476">
        <v>1356110480</v>
      </c>
      <c r="L476" s="10">
        <f>(((K476/60)/60)/24)+DATE(1970,1,1)</f>
        <v>41264.72314814815</v>
      </c>
      <c r="M476" t="b">
        <v>0</v>
      </c>
      <c r="N476">
        <v>112</v>
      </c>
      <c r="O476" t="b">
        <v>1</v>
      </c>
      <c r="P476" t="s">
        <v>8276</v>
      </c>
      <c r="Q476" s="5">
        <f>(E476/D476)</f>
        <v>1.4608079999999999</v>
      </c>
      <c r="R476" s="12">
        <f>ROUND((E476/N476),2)</f>
        <v>65.209999999999994</v>
      </c>
      <c r="S476" t="str">
        <f>LEFT(P476,FIND("/",P476)-1)</f>
        <v>music</v>
      </c>
      <c r="T476" t="str">
        <f>RIGHT(P476,LEN(P476)-FIND("/",P476))</f>
        <v>rock</v>
      </c>
    </row>
    <row r="477" spans="1:20" ht="28.5" x14ac:dyDescent="0.4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 s="9">
        <f>(((I477/60)/60)/24)+DATE(1970,1,1)</f>
        <v>42508</v>
      </c>
      <c r="K477">
        <v>1462307652</v>
      </c>
      <c r="L477" s="10">
        <f>(((K477/60)/60)/24)+DATE(1970,1,1)</f>
        <v>42493.857083333336</v>
      </c>
      <c r="M477" t="b">
        <v>0</v>
      </c>
      <c r="N477">
        <v>38</v>
      </c>
      <c r="O477" t="b">
        <v>1</v>
      </c>
      <c r="P477" t="s">
        <v>8305</v>
      </c>
      <c r="Q477" s="5">
        <f>(E477/D477)</f>
        <v>1.46</v>
      </c>
      <c r="R477" s="12">
        <f>ROUND((E477/N477),2)</f>
        <v>38.42</v>
      </c>
      <c r="S477" t="str">
        <f>LEFT(P477,FIND("/",P477)-1)</f>
        <v>theater</v>
      </c>
      <c r="T477" t="str">
        <f>RIGHT(P477,LEN(P477)-FIND("/",P477))</f>
        <v>musical</v>
      </c>
    </row>
    <row r="478" spans="1:20" ht="42.75" x14ac:dyDescent="0.4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 s="9">
        <f>(((I478/60)/60)/24)+DATE(1970,1,1)</f>
        <v>42145.74754629629</v>
      </c>
      <c r="K478">
        <v>1429638988</v>
      </c>
      <c r="L478" s="10">
        <f>(((K478/60)/60)/24)+DATE(1970,1,1)</f>
        <v>42115.74754629629</v>
      </c>
      <c r="M478" t="b">
        <v>1</v>
      </c>
      <c r="N478">
        <v>465</v>
      </c>
      <c r="O478" t="b">
        <v>1</v>
      </c>
      <c r="P478" t="s">
        <v>8301</v>
      </c>
      <c r="Q478" s="5">
        <f>(E478/D478)</f>
        <v>1.4588000000000001</v>
      </c>
      <c r="R478" s="12">
        <f>ROUND((E478/N478),2)</f>
        <v>47.06</v>
      </c>
      <c r="S478" t="str">
        <f>LEFT(P478,FIND("/",P478)-1)</f>
        <v>technology</v>
      </c>
      <c r="T478" t="str">
        <f>RIGHT(P478,LEN(P478)-FIND("/",P478))</f>
        <v>space exploration</v>
      </c>
    </row>
    <row r="479" spans="1:20" ht="28.5" x14ac:dyDescent="0.4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 s="9">
        <f>(((I479/60)/60)/24)+DATE(1970,1,1)</f>
        <v>41579.791666666664</v>
      </c>
      <c r="K479">
        <v>1380470188</v>
      </c>
      <c r="L479" s="10">
        <f>(((K479/60)/60)/24)+DATE(1970,1,1)</f>
        <v>41546.664212962962</v>
      </c>
      <c r="M479" t="b">
        <v>0</v>
      </c>
      <c r="N479">
        <v>158</v>
      </c>
      <c r="O479" t="b">
        <v>1</v>
      </c>
      <c r="P479" t="s">
        <v>8276</v>
      </c>
      <c r="Q479" s="5">
        <f>(E479/D479)</f>
        <v>1.4585714285714286</v>
      </c>
      <c r="R479" s="12">
        <f>ROUND((E479/N479),2)</f>
        <v>64.62</v>
      </c>
      <c r="S479" t="str">
        <f>LEFT(P479,FIND("/",P479)-1)</f>
        <v>music</v>
      </c>
      <c r="T479" t="str">
        <f>RIGHT(P479,LEN(P479)-FIND("/",P479))</f>
        <v>rock</v>
      </c>
    </row>
    <row r="480" spans="1:20" ht="28.5" x14ac:dyDescent="0.4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 s="9">
        <f>(((I480/60)/60)/24)+DATE(1970,1,1)</f>
        <v>42279.960416666669</v>
      </c>
      <c r="K480">
        <v>1441032457</v>
      </c>
      <c r="L480" s="10">
        <f>(((K480/60)/60)/24)+DATE(1970,1,1)</f>
        <v>42247.616400462968</v>
      </c>
      <c r="M480" t="b">
        <v>0</v>
      </c>
      <c r="N480">
        <v>222</v>
      </c>
      <c r="O480" t="b">
        <v>1</v>
      </c>
      <c r="P480" t="s">
        <v>8285</v>
      </c>
      <c r="Q480" s="5">
        <f>(E480/D480)</f>
        <v>1.4570000000000001</v>
      </c>
      <c r="R480" s="12">
        <f>ROUND((E480/N480),2)</f>
        <v>91.88</v>
      </c>
      <c r="S480" t="str">
        <f>LEFT(P480,FIND("/",P480)-1)</f>
        <v>photography</v>
      </c>
      <c r="T480" t="str">
        <f>RIGHT(P480,LEN(P480)-FIND("/",P480))</f>
        <v>photobooks</v>
      </c>
    </row>
    <row r="481" spans="1:20" ht="42.75" x14ac:dyDescent="0.4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 s="9">
        <f>(((I481/60)/60)/24)+DATE(1970,1,1)</f>
        <v>42101.291666666672</v>
      </c>
      <c r="K481">
        <v>1425224391</v>
      </c>
      <c r="L481" s="10">
        <f>(((K481/60)/60)/24)+DATE(1970,1,1)</f>
        <v>42064.652673611112</v>
      </c>
      <c r="M481" t="b">
        <v>0</v>
      </c>
      <c r="N481">
        <v>42</v>
      </c>
      <c r="O481" t="b">
        <v>1</v>
      </c>
      <c r="P481" t="s">
        <v>8271</v>
      </c>
      <c r="Q481" s="5">
        <f>(E481/D481)</f>
        <v>1.4570000000000001</v>
      </c>
      <c r="R481" s="12">
        <f>ROUND((E481/N481),2)</f>
        <v>104.07</v>
      </c>
      <c r="S481" t="str">
        <f>LEFT(P481,FIND("/",P481)-1)</f>
        <v>theater</v>
      </c>
      <c r="T481" t="str">
        <f>RIGHT(P481,LEN(P481)-FIND("/",P481))</f>
        <v>plays</v>
      </c>
    </row>
    <row r="482" spans="1:20" ht="57" x14ac:dyDescent="0.4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 s="9">
        <f>(((I482/60)/60)/24)+DATE(1970,1,1)</f>
        <v>40291.160416666666</v>
      </c>
      <c r="K482">
        <v>1264565507</v>
      </c>
      <c r="L482" s="10">
        <f>(((K482/60)/60)/24)+DATE(1970,1,1)</f>
        <v>40205.174849537041</v>
      </c>
      <c r="M482" t="b">
        <v>1</v>
      </c>
      <c r="N482">
        <v>36</v>
      </c>
      <c r="O482" t="b">
        <v>1</v>
      </c>
      <c r="P482" t="s">
        <v>8269</v>
      </c>
      <c r="Q482" s="5">
        <f>(E482/D482)</f>
        <v>1.4550000000000001</v>
      </c>
      <c r="R482" s="12">
        <f>ROUND((E482/N482),2)</f>
        <v>40.42</v>
      </c>
      <c r="S482" t="str">
        <f>LEFT(P482,FIND("/",P482)-1)</f>
        <v>film &amp; video</v>
      </c>
      <c r="T482" t="str">
        <f>RIGHT(P482,LEN(P482)-FIND("/",P482))</f>
        <v>documentary</v>
      </c>
    </row>
    <row r="483" spans="1:20" ht="42.75" x14ac:dyDescent="0.4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 s="9">
        <f>(((I483/60)/60)/24)+DATE(1970,1,1)</f>
        <v>40925.897974537038</v>
      </c>
      <c r="K483">
        <v>1324243985</v>
      </c>
      <c r="L483" s="10">
        <f>(((K483/60)/60)/24)+DATE(1970,1,1)</f>
        <v>40895.897974537038</v>
      </c>
      <c r="M483" t="b">
        <v>0</v>
      </c>
      <c r="N483">
        <v>61</v>
      </c>
      <c r="O483" t="b">
        <v>1</v>
      </c>
      <c r="P483" t="s">
        <v>8276</v>
      </c>
      <c r="Q483" s="5">
        <f>(E483/D483)</f>
        <v>1.454</v>
      </c>
      <c r="R483" s="12">
        <f>ROUND((E483/N483),2)</f>
        <v>47.67</v>
      </c>
      <c r="S483" t="str">
        <f>LEFT(P483,FIND("/",P483)-1)</f>
        <v>music</v>
      </c>
      <c r="T483" t="str">
        <f>RIGHT(P483,LEN(P483)-FIND("/",P483))</f>
        <v>rock</v>
      </c>
    </row>
    <row r="484" spans="1:20" ht="28.5" x14ac:dyDescent="0.4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 s="9">
        <f>(((I484/60)/60)/24)+DATE(1970,1,1)</f>
        <v>42595.480983796297</v>
      </c>
      <c r="K484">
        <v>1468495957</v>
      </c>
      <c r="L484" s="10">
        <f>(((K484/60)/60)/24)+DATE(1970,1,1)</f>
        <v>42565.480983796297</v>
      </c>
      <c r="M484" t="b">
        <v>0</v>
      </c>
      <c r="N484">
        <v>34</v>
      </c>
      <c r="O484" t="b">
        <v>1</v>
      </c>
      <c r="P484" t="s">
        <v>8276</v>
      </c>
      <c r="Q484" s="5">
        <f>(E484/D484)</f>
        <v>1.454</v>
      </c>
      <c r="R484" s="12">
        <f>ROUND((E484/N484),2)</f>
        <v>21.38</v>
      </c>
      <c r="S484" t="str">
        <f>LEFT(P484,FIND("/",P484)-1)</f>
        <v>music</v>
      </c>
      <c r="T484" t="str">
        <f>RIGHT(P484,LEN(P484)-FIND("/",P484))</f>
        <v>rock</v>
      </c>
    </row>
    <row r="485" spans="1:20" ht="42.75" x14ac:dyDescent="0.4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 s="9">
        <f>(((I485/60)/60)/24)+DATE(1970,1,1)</f>
        <v>42448.190081018518</v>
      </c>
      <c r="K485">
        <v>1455773623</v>
      </c>
      <c r="L485" s="10">
        <f>(((K485/60)/60)/24)+DATE(1970,1,1)</f>
        <v>42418.231747685189</v>
      </c>
      <c r="M485" t="b">
        <v>0</v>
      </c>
      <c r="N485">
        <v>61</v>
      </c>
      <c r="O485" t="b">
        <v>1</v>
      </c>
      <c r="P485" t="s">
        <v>8280</v>
      </c>
      <c r="Q485" s="5">
        <f>(E485/D485)</f>
        <v>1.4533333333333334</v>
      </c>
      <c r="R485" s="12">
        <f>ROUND((E485/N485),2)</f>
        <v>35.74</v>
      </c>
      <c r="S485" t="str">
        <f>LEFT(P485,FIND("/",P485)-1)</f>
        <v>music</v>
      </c>
      <c r="T485" t="str">
        <f>RIGHT(P485,LEN(P485)-FIND("/",P485))</f>
        <v>electronic music</v>
      </c>
    </row>
    <row r="486" spans="1:20" ht="42.75" x14ac:dyDescent="0.4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 s="9">
        <f>(((I486/60)/60)/24)+DATE(1970,1,1)</f>
        <v>42205.816365740742</v>
      </c>
      <c r="K486">
        <v>1434828934</v>
      </c>
      <c r="L486" s="10">
        <f>(((K486/60)/60)/24)+DATE(1970,1,1)</f>
        <v>42175.816365740742</v>
      </c>
      <c r="M486" t="b">
        <v>0</v>
      </c>
      <c r="N486">
        <v>22</v>
      </c>
      <c r="O486" t="b">
        <v>1</v>
      </c>
      <c r="P486" t="s">
        <v>8265</v>
      </c>
      <c r="Q486" s="5">
        <f>(E486/D486)</f>
        <v>1.4529411764705882</v>
      </c>
      <c r="R486">
        <f>ROUND((E486/N486),2)</f>
        <v>56.14</v>
      </c>
      <c r="S486" t="str">
        <f>LEFT(P486,FIND("/",P486)-1)</f>
        <v>film &amp; video</v>
      </c>
      <c r="T486" t="str">
        <f>RIGHT(P486,LEN(P486)-FIND("/",P486))</f>
        <v>television</v>
      </c>
    </row>
    <row r="487" spans="1:20" ht="42.75" x14ac:dyDescent="0.4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 s="9">
        <f>(((I487/60)/60)/24)+DATE(1970,1,1)</f>
        <v>42492.165972222225</v>
      </c>
      <c r="K487">
        <v>1457913777</v>
      </c>
      <c r="L487" s="10">
        <f>(((K487/60)/60)/24)+DATE(1970,1,1)</f>
        <v>42443.00204861111</v>
      </c>
      <c r="M487" t="b">
        <v>1</v>
      </c>
      <c r="N487">
        <v>740</v>
      </c>
      <c r="O487" t="b">
        <v>1</v>
      </c>
      <c r="P487" t="s">
        <v>8285</v>
      </c>
      <c r="Q487" s="5">
        <f>(E487/D487)</f>
        <v>1.4514</v>
      </c>
      <c r="R487" s="12">
        <f>ROUND((E487/N487),2)</f>
        <v>88.26</v>
      </c>
      <c r="S487" t="str">
        <f>LEFT(P487,FIND("/",P487)-1)</f>
        <v>photography</v>
      </c>
      <c r="T487" t="str">
        <f>RIGHT(P487,LEN(P487)-FIND("/",P487))</f>
        <v>photobooks</v>
      </c>
    </row>
    <row r="488" spans="1:20" ht="42.75" x14ac:dyDescent="0.4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 s="9">
        <f>(((I488/60)/60)/24)+DATE(1970,1,1)</f>
        <v>41074.80846064815</v>
      </c>
      <c r="K488">
        <v>1337887451</v>
      </c>
      <c r="L488" s="10">
        <f>(((K488/60)/60)/24)+DATE(1970,1,1)</f>
        <v>41053.80846064815</v>
      </c>
      <c r="M488" t="b">
        <v>0</v>
      </c>
      <c r="N488">
        <v>205</v>
      </c>
      <c r="O488" t="b">
        <v>1</v>
      </c>
      <c r="P488" t="s">
        <v>8276</v>
      </c>
      <c r="Q488" s="5">
        <f>(E488/D488)</f>
        <v>1.4511000000000001</v>
      </c>
      <c r="R488" s="12">
        <f>ROUND((E488/N488),2)</f>
        <v>70.790000000000006</v>
      </c>
      <c r="S488" t="str">
        <f>LEFT(P488,FIND("/",P488)-1)</f>
        <v>music</v>
      </c>
      <c r="T488" t="str">
        <f>RIGHT(P488,LEN(P488)-FIND("/",P488))</f>
        <v>rock</v>
      </c>
    </row>
    <row r="489" spans="1:20" ht="42.75" x14ac:dyDescent="0.4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 s="9">
        <f>(((I489/60)/60)/24)+DATE(1970,1,1)</f>
        <v>41258.786203703705</v>
      </c>
      <c r="K489">
        <v>1353005528</v>
      </c>
      <c r="L489" s="10">
        <f>(((K489/60)/60)/24)+DATE(1970,1,1)</f>
        <v>41228.786203703705</v>
      </c>
      <c r="M489" t="b">
        <v>0</v>
      </c>
      <c r="N489">
        <v>246</v>
      </c>
      <c r="O489" t="b">
        <v>1</v>
      </c>
      <c r="P489" t="s">
        <v>8279</v>
      </c>
      <c r="Q489" s="5">
        <f>(E489/D489)</f>
        <v>1.4458441666666668</v>
      </c>
      <c r="R489" s="12">
        <f>ROUND((E489/N489),2)</f>
        <v>70.53</v>
      </c>
      <c r="S489" t="str">
        <f>LEFT(P489,FIND("/",P489)-1)</f>
        <v>music</v>
      </c>
      <c r="T489" t="str">
        <f>RIGHT(P489,LEN(P489)-FIND("/",P489))</f>
        <v>indie rock</v>
      </c>
    </row>
    <row r="490" spans="1:20" ht="28.5" x14ac:dyDescent="0.4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 s="9">
        <f>(((I490/60)/60)/24)+DATE(1970,1,1)</f>
        <v>42795.744618055556</v>
      </c>
      <c r="K490">
        <v>1484070735</v>
      </c>
      <c r="L490" s="10">
        <f>(((K490/60)/60)/24)+DATE(1970,1,1)</f>
        <v>42745.744618055556</v>
      </c>
      <c r="M490" t="b">
        <v>0</v>
      </c>
      <c r="N490">
        <v>113</v>
      </c>
      <c r="O490" t="b">
        <v>1</v>
      </c>
      <c r="P490" t="s">
        <v>8295</v>
      </c>
      <c r="Q490" s="5">
        <f>(E490/D490)</f>
        <v>1.445425</v>
      </c>
      <c r="R490" s="12">
        <f>ROUND((E490/N490),2)</f>
        <v>511.65</v>
      </c>
      <c r="S490" t="str">
        <f>LEFT(P490,FIND("/",P490)-1)</f>
        <v>technology</v>
      </c>
      <c r="T490" t="str">
        <f>RIGHT(P490,LEN(P490)-FIND("/",P490))</f>
        <v>hardware</v>
      </c>
    </row>
    <row r="491" spans="1:20" ht="42.75" x14ac:dyDescent="0.4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 s="9">
        <f>(((I491/60)/60)/24)+DATE(1970,1,1)</f>
        <v>42401.75</v>
      </c>
      <c r="K491">
        <v>1451277473</v>
      </c>
      <c r="L491" s="10">
        <f>(((K491/60)/60)/24)+DATE(1970,1,1)</f>
        <v>42366.192974537036</v>
      </c>
      <c r="M491" t="b">
        <v>0</v>
      </c>
      <c r="N491">
        <v>21</v>
      </c>
      <c r="O491" t="b">
        <v>1</v>
      </c>
      <c r="P491" t="s">
        <v>8279</v>
      </c>
      <c r="Q491" s="5">
        <f>(E491/D491)</f>
        <v>1.4450000000000001</v>
      </c>
      <c r="R491" s="12">
        <f>ROUND((E491/N491),2)</f>
        <v>68.81</v>
      </c>
      <c r="S491" t="str">
        <f>LEFT(P491,FIND("/",P491)-1)</f>
        <v>music</v>
      </c>
      <c r="T491" t="str">
        <f>RIGHT(P491,LEN(P491)-FIND("/",P491))</f>
        <v>indie rock</v>
      </c>
    </row>
    <row r="492" spans="1:20" ht="42.75" x14ac:dyDescent="0.4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 s="9">
        <f>(((I492/60)/60)/24)+DATE(1970,1,1)</f>
        <v>41799.726979166669</v>
      </c>
      <c r="K492">
        <v>1401470811</v>
      </c>
      <c r="L492" s="10">
        <f>(((K492/60)/60)/24)+DATE(1970,1,1)</f>
        <v>41789.726979166669</v>
      </c>
      <c r="M492" t="b">
        <v>0</v>
      </c>
      <c r="N492">
        <v>57</v>
      </c>
      <c r="O492" t="b">
        <v>1</v>
      </c>
      <c r="P492" t="s">
        <v>8271</v>
      </c>
      <c r="Q492" s="5">
        <f>(E492/D492)</f>
        <v>1.444</v>
      </c>
      <c r="R492" s="12">
        <f>ROUND((E492/N492),2)</f>
        <v>126.67</v>
      </c>
      <c r="S492" t="str">
        <f>LEFT(P492,FIND("/",P492)-1)</f>
        <v>theater</v>
      </c>
      <c r="T492" t="str">
        <f>RIGHT(P492,LEN(P492)-FIND("/",P492))</f>
        <v>plays</v>
      </c>
    </row>
    <row r="493" spans="1:20" ht="42.75" x14ac:dyDescent="0.4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 s="9">
        <f>(((I493/60)/60)/24)+DATE(1970,1,1)</f>
        <v>41306.047905092593</v>
      </c>
      <c r="K493">
        <v>1357088939</v>
      </c>
      <c r="L493" s="10">
        <f>(((K493/60)/60)/24)+DATE(1970,1,1)</f>
        <v>41276.047905092593</v>
      </c>
      <c r="M493" t="b">
        <v>0</v>
      </c>
      <c r="N493">
        <v>156</v>
      </c>
      <c r="O493" t="b">
        <v>1</v>
      </c>
      <c r="P493" t="s">
        <v>8276</v>
      </c>
      <c r="Q493" s="5">
        <f>(E493/D493)</f>
        <v>1.443746</v>
      </c>
      <c r="R493" s="12">
        <f>ROUND((E493/N493),2)</f>
        <v>92.55</v>
      </c>
      <c r="S493" t="str">
        <f>LEFT(P493,FIND("/",P493)-1)</f>
        <v>music</v>
      </c>
      <c r="T493" t="str">
        <f>RIGHT(P493,LEN(P493)-FIND("/",P493))</f>
        <v>rock</v>
      </c>
    </row>
    <row r="494" spans="1:20" ht="42.75" x14ac:dyDescent="0.4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 s="9">
        <f>(((I494/60)/60)/24)+DATE(1970,1,1)</f>
        <v>41869.005671296298</v>
      </c>
      <c r="K494">
        <v>1405728490</v>
      </c>
      <c r="L494" s="10">
        <f>(((K494/60)/60)/24)+DATE(1970,1,1)</f>
        <v>41839.005671296298</v>
      </c>
      <c r="M494" t="b">
        <v>1</v>
      </c>
      <c r="N494">
        <v>283</v>
      </c>
      <c r="O494" t="b">
        <v>1</v>
      </c>
      <c r="P494" t="s">
        <v>8298</v>
      </c>
      <c r="Q494" s="5">
        <f>(E494/D494)</f>
        <v>1.4431375</v>
      </c>
      <c r="R494" s="12">
        <f>ROUND((E494/N494),2)</f>
        <v>40.799999999999997</v>
      </c>
      <c r="S494" t="str">
        <f>LEFT(P494,FIND("/",P494)-1)</f>
        <v>food</v>
      </c>
      <c r="T494" t="str">
        <f>RIGHT(P494,LEN(P494)-FIND("/",P494))</f>
        <v>small batch</v>
      </c>
    </row>
    <row r="495" spans="1:20" ht="42.75" x14ac:dyDescent="0.4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 s="9">
        <f>(((I495/60)/60)/24)+DATE(1970,1,1)</f>
        <v>42698.958333333328</v>
      </c>
      <c r="K495">
        <v>1478685915</v>
      </c>
      <c r="L495" s="10">
        <f>(((K495/60)/60)/24)+DATE(1970,1,1)</f>
        <v>42683.420312500006</v>
      </c>
      <c r="M495" t="b">
        <v>0</v>
      </c>
      <c r="N495">
        <v>2</v>
      </c>
      <c r="O495" t="b">
        <v>1</v>
      </c>
      <c r="P495" t="s">
        <v>8273</v>
      </c>
      <c r="Q495" s="5">
        <f>(E495/D495)</f>
        <v>1.4428571428571428</v>
      </c>
      <c r="R495" s="12">
        <f>ROUND((E495/N495),2)</f>
        <v>50.5</v>
      </c>
      <c r="S495" t="str">
        <f>LEFT(P495,FIND("/",P495)-1)</f>
        <v>technology</v>
      </c>
      <c r="T495" t="str">
        <f>RIGHT(P495,LEN(P495)-FIND("/",P495))</f>
        <v>wearables</v>
      </c>
    </row>
    <row r="496" spans="1:20" ht="42.75" x14ac:dyDescent="0.4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 s="9">
        <f>(((I496/60)/60)/24)+DATE(1970,1,1)</f>
        <v>42330.916666666672</v>
      </c>
      <c r="K496">
        <v>1446401372</v>
      </c>
      <c r="L496" s="10">
        <f>(((K496/60)/60)/24)+DATE(1970,1,1)</f>
        <v>42309.756620370375</v>
      </c>
      <c r="M496" t="b">
        <v>0</v>
      </c>
      <c r="N496">
        <v>47</v>
      </c>
      <c r="O496" t="b">
        <v>1</v>
      </c>
      <c r="P496" t="s">
        <v>8271</v>
      </c>
      <c r="Q496" s="5">
        <f>(E496/D496)</f>
        <v>1.4406666666666668</v>
      </c>
      <c r="R496" s="12">
        <f>ROUND((E496/N496),2)</f>
        <v>45.98</v>
      </c>
      <c r="S496" t="str">
        <f>LEFT(P496,FIND("/",P496)-1)</f>
        <v>theater</v>
      </c>
      <c r="T496" t="str">
        <f>RIGHT(P496,LEN(P496)-FIND("/",P496))</f>
        <v>plays</v>
      </c>
    </row>
    <row r="497" spans="1:20" ht="42.75" x14ac:dyDescent="0.4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 s="9">
        <f>(((I497/60)/60)/24)+DATE(1970,1,1)</f>
        <v>42109.957638888889</v>
      </c>
      <c r="K497">
        <v>1426528418</v>
      </c>
      <c r="L497" s="10">
        <f>(((K497/60)/60)/24)+DATE(1970,1,1)</f>
        <v>42079.745578703703</v>
      </c>
      <c r="M497" t="b">
        <v>0</v>
      </c>
      <c r="N497">
        <v>76</v>
      </c>
      <c r="O497" t="b">
        <v>1</v>
      </c>
      <c r="P497" t="s">
        <v>8277</v>
      </c>
      <c r="Q497" s="5">
        <f>(E497/D497)</f>
        <v>1.4400583333333332</v>
      </c>
      <c r="R497" s="12">
        <f>ROUND((E497/N497),2)</f>
        <v>22.74</v>
      </c>
      <c r="S497" t="str">
        <f>LEFT(P497,FIND("/",P497)-1)</f>
        <v>music</v>
      </c>
      <c r="T497" t="str">
        <f>RIGHT(P497,LEN(P497)-FIND("/",P497))</f>
        <v>metal</v>
      </c>
    </row>
    <row r="498" spans="1:20" ht="42.75" x14ac:dyDescent="0.4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 s="9">
        <f>(((I498/60)/60)/24)+DATE(1970,1,1)</f>
        <v>42181.875</v>
      </c>
      <c r="K498">
        <v>1431718575</v>
      </c>
      <c r="L498" s="10">
        <f>(((K498/60)/60)/24)+DATE(1970,1,1)</f>
        <v>42139.816840277781</v>
      </c>
      <c r="M498" t="b">
        <v>0</v>
      </c>
      <c r="N498">
        <v>22</v>
      </c>
      <c r="O498" t="b">
        <v>1</v>
      </c>
      <c r="P498" t="s">
        <v>8271</v>
      </c>
      <c r="Q498" s="5">
        <f>(E498/D498)</f>
        <v>1.44</v>
      </c>
      <c r="R498" s="12">
        <f>ROUND((E498/N498),2)</f>
        <v>22.91</v>
      </c>
      <c r="S498" t="str">
        <f>LEFT(P498,FIND("/",P498)-1)</f>
        <v>theater</v>
      </c>
      <c r="T498" t="str">
        <f>RIGHT(P498,LEN(P498)-FIND("/",P498))</f>
        <v>plays</v>
      </c>
    </row>
    <row r="499" spans="1:20" ht="42.75" x14ac:dyDescent="0.4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 s="9">
        <f>(((I499/60)/60)/24)+DATE(1970,1,1)</f>
        <v>40937.649201388893</v>
      </c>
      <c r="K499">
        <v>1325432091</v>
      </c>
      <c r="L499" s="10">
        <f>(((K499/60)/60)/24)+DATE(1970,1,1)</f>
        <v>40909.649201388893</v>
      </c>
      <c r="M499" t="b">
        <v>0</v>
      </c>
      <c r="N499">
        <v>41</v>
      </c>
      <c r="O499" t="b">
        <v>1</v>
      </c>
      <c r="P499" t="s">
        <v>8274</v>
      </c>
      <c r="Q499" s="5">
        <f>(E499/D499)</f>
        <v>1.4394736842105262</v>
      </c>
      <c r="R499" s="12">
        <f>ROUND((E499/N499),2)</f>
        <v>66.709999999999994</v>
      </c>
      <c r="S499" t="str">
        <f>LEFT(P499,FIND("/",P499)-1)</f>
        <v>publishing</v>
      </c>
      <c r="T499" t="str">
        <f>RIGHT(P499,LEN(P499)-FIND("/",P499))</f>
        <v>nonfiction</v>
      </c>
    </row>
    <row r="500" spans="1:20" ht="42.75" x14ac:dyDescent="0.4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 s="9">
        <f>(((I500/60)/60)/24)+DATE(1970,1,1)</f>
        <v>42288.041666666672</v>
      </c>
      <c r="K500">
        <v>1441339242</v>
      </c>
      <c r="L500" s="10">
        <f>(((K500/60)/60)/24)+DATE(1970,1,1)</f>
        <v>42251.16715277778</v>
      </c>
      <c r="M500" t="b">
        <v>1</v>
      </c>
      <c r="N500">
        <v>1251</v>
      </c>
      <c r="O500" t="b">
        <v>1</v>
      </c>
      <c r="P500" t="s">
        <v>8301</v>
      </c>
      <c r="Q500" s="5">
        <f>(E500/D500)</f>
        <v>1.436523076923077</v>
      </c>
      <c r="R500" s="12">
        <f>ROUND((E500/N500),2)</f>
        <v>74.64</v>
      </c>
      <c r="S500" t="str">
        <f>LEFT(P500,FIND("/",P500)-1)</f>
        <v>technology</v>
      </c>
      <c r="T500" t="str">
        <f>RIGHT(P500,LEN(P500)-FIND("/",P500))</f>
        <v>space exploration</v>
      </c>
    </row>
    <row r="501" spans="1:20" ht="42.75" x14ac:dyDescent="0.4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 s="9">
        <f>(((I501/60)/60)/24)+DATE(1970,1,1)</f>
        <v>42400.915972222225</v>
      </c>
      <c r="K501">
        <v>1450880854</v>
      </c>
      <c r="L501" s="10">
        <f>(((K501/60)/60)/24)+DATE(1970,1,1)</f>
        <v>42361.602476851855</v>
      </c>
      <c r="M501" t="b">
        <v>0</v>
      </c>
      <c r="N501">
        <v>375</v>
      </c>
      <c r="O501" t="b">
        <v>1</v>
      </c>
      <c r="P501" t="s">
        <v>8295</v>
      </c>
      <c r="Q501" s="5">
        <f>(E501/D501)</f>
        <v>1.4345666666666668</v>
      </c>
      <c r="R501" s="12">
        <f>ROUND((E501/N501),2)</f>
        <v>114.77</v>
      </c>
      <c r="S501" t="str">
        <f>LEFT(P501,FIND("/",P501)-1)</f>
        <v>technology</v>
      </c>
      <c r="T501" t="str">
        <f>RIGHT(P501,LEN(P501)-FIND("/",P501))</f>
        <v>hardware</v>
      </c>
    </row>
    <row r="502" spans="1:20" ht="42.75" x14ac:dyDescent="0.4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 s="9">
        <f>(((I502/60)/60)/24)+DATE(1970,1,1)</f>
        <v>42797.459398148145</v>
      </c>
      <c r="K502">
        <v>1487329292</v>
      </c>
      <c r="L502" s="10">
        <f>(((K502/60)/60)/24)+DATE(1970,1,1)</f>
        <v>42783.459398148145</v>
      </c>
      <c r="M502" t="b">
        <v>0</v>
      </c>
      <c r="N502">
        <v>25</v>
      </c>
      <c r="O502" t="b">
        <v>1</v>
      </c>
      <c r="P502" t="s">
        <v>8303</v>
      </c>
      <c r="Q502" s="5">
        <f>(E502/D502)</f>
        <v>1.4333333333333333</v>
      </c>
      <c r="R502" s="12">
        <f>ROUND((E502/N502),2)</f>
        <v>51.6</v>
      </c>
      <c r="S502" t="str">
        <f>LEFT(P502,FIND("/",P502)-1)</f>
        <v>theater</v>
      </c>
      <c r="T502" t="str">
        <f>RIGHT(P502,LEN(P502)-FIND("/",P502))</f>
        <v>spaces</v>
      </c>
    </row>
    <row r="503" spans="1:20" ht="42.75" x14ac:dyDescent="0.4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 s="9">
        <f>(((I503/60)/60)/24)+DATE(1970,1,1)</f>
        <v>42190.651817129634</v>
      </c>
      <c r="K503">
        <v>1433518717</v>
      </c>
      <c r="L503" s="10">
        <f>(((K503/60)/60)/24)+DATE(1970,1,1)</f>
        <v>42160.651817129634</v>
      </c>
      <c r="M503" t="b">
        <v>0</v>
      </c>
      <c r="N503">
        <v>20</v>
      </c>
      <c r="O503" t="b">
        <v>1</v>
      </c>
      <c r="P503" t="s">
        <v>8271</v>
      </c>
      <c r="Q503" s="5">
        <f>(E503/D503)</f>
        <v>1.4333333333333333</v>
      </c>
      <c r="R503" s="12">
        <f>ROUND((E503/N503),2)</f>
        <v>21.5</v>
      </c>
      <c r="S503" t="str">
        <f>LEFT(P503,FIND("/",P503)-1)</f>
        <v>theater</v>
      </c>
      <c r="T503" t="str">
        <f>RIGHT(P503,LEN(P503)-FIND("/",P503))</f>
        <v>plays</v>
      </c>
    </row>
    <row r="504" spans="1:20" ht="42.75" x14ac:dyDescent="0.4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 s="9">
        <f>(((I504/60)/60)/24)+DATE(1970,1,1)</f>
        <v>41909.166666666664</v>
      </c>
      <c r="K504">
        <v>1409884821</v>
      </c>
      <c r="L504" s="10">
        <f>(((K504/60)/60)/24)+DATE(1970,1,1)</f>
        <v>41887.111354166671</v>
      </c>
      <c r="M504" t="b">
        <v>0</v>
      </c>
      <c r="N504">
        <v>59</v>
      </c>
      <c r="O504" t="b">
        <v>1</v>
      </c>
      <c r="P504" t="s">
        <v>8305</v>
      </c>
      <c r="Q504" s="5">
        <f>(E504/D504)</f>
        <v>1.4319999999999999</v>
      </c>
      <c r="R504" s="12">
        <f>ROUND((E504/N504),2)</f>
        <v>48.54</v>
      </c>
      <c r="S504" t="str">
        <f>LEFT(P504,FIND("/",P504)-1)</f>
        <v>theater</v>
      </c>
      <c r="T504" t="str">
        <f>RIGHT(P504,LEN(P504)-FIND("/",P504))</f>
        <v>musical</v>
      </c>
    </row>
    <row r="505" spans="1:20" ht="28.5" x14ac:dyDescent="0.4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 s="9">
        <f>(((I505/60)/60)/24)+DATE(1970,1,1)</f>
        <v>41004.750231481477</v>
      </c>
      <c r="K505">
        <v>1331060420</v>
      </c>
      <c r="L505" s="10">
        <f>(((K505/60)/60)/24)+DATE(1970,1,1)</f>
        <v>40974.791898148149</v>
      </c>
      <c r="M505" t="b">
        <v>0</v>
      </c>
      <c r="N505">
        <v>48</v>
      </c>
      <c r="O505" t="b">
        <v>1</v>
      </c>
      <c r="P505" t="s">
        <v>8292</v>
      </c>
      <c r="Q505" s="5">
        <f>(E505/D505)</f>
        <v>1.4286666666666668</v>
      </c>
      <c r="R505" s="12">
        <f>ROUND((E505/N505),2)</f>
        <v>44.65</v>
      </c>
      <c r="S505" t="str">
        <f>LEFT(P505,FIND("/",P505)-1)</f>
        <v>music</v>
      </c>
      <c r="T505" t="str">
        <f>RIGHT(P505,LEN(P505)-FIND("/",P505))</f>
        <v>pop</v>
      </c>
    </row>
    <row r="506" spans="1:20" ht="42.75" x14ac:dyDescent="0.4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 s="9">
        <f>(((I506/60)/60)/24)+DATE(1970,1,1)</f>
        <v>40606.539664351854</v>
      </c>
      <c r="K506">
        <v>1296651427</v>
      </c>
      <c r="L506" s="10">
        <f>(((K506/60)/60)/24)+DATE(1970,1,1)</f>
        <v>40576.539664351854</v>
      </c>
      <c r="M506" t="b">
        <v>0</v>
      </c>
      <c r="N506">
        <v>20</v>
      </c>
      <c r="O506" t="b">
        <v>1</v>
      </c>
      <c r="P506" t="s">
        <v>8276</v>
      </c>
      <c r="Q506" s="5">
        <f>(E506/D506)</f>
        <v>1.4285714285714286</v>
      </c>
      <c r="R506" s="12">
        <f>ROUND((E506/N506),2)</f>
        <v>25</v>
      </c>
      <c r="S506" t="str">
        <f>LEFT(P506,FIND("/",P506)-1)</f>
        <v>music</v>
      </c>
      <c r="T506" t="str">
        <f>RIGHT(P506,LEN(P506)-FIND("/",P506))</f>
        <v>rock</v>
      </c>
    </row>
    <row r="507" spans="1:20" ht="42.75" x14ac:dyDescent="0.4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 s="9">
        <f>(((I507/60)/60)/24)+DATE(1970,1,1)</f>
        <v>41040.657638888886</v>
      </c>
      <c r="K507">
        <v>1331774434</v>
      </c>
      <c r="L507" s="10">
        <f>(((K507/60)/60)/24)+DATE(1970,1,1)</f>
        <v>40983.055949074071</v>
      </c>
      <c r="M507" t="b">
        <v>0</v>
      </c>
      <c r="N507">
        <v>44</v>
      </c>
      <c r="O507" t="b">
        <v>1</v>
      </c>
      <c r="P507" t="s">
        <v>8276</v>
      </c>
      <c r="Q507" s="5">
        <f>(E507/D507)</f>
        <v>1.4279999999999999</v>
      </c>
      <c r="R507" s="12">
        <f>ROUND((E507/N507),2)</f>
        <v>162.27000000000001</v>
      </c>
      <c r="S507" t="str">
        <f>LEFT(P507,FIND("/",P507)-1)</f>
        <v>music</v>
      </c>
      <c r="T507" t="str">
        <f>RIGHT(P507,LEN(P507)-FIND("/",P507))</f>
        <v>rock</v>
      </c>
    </row>
    <row r="508" spans="1:20" ht="42.75" x14ac:dyDescent="0.4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 s="9">
        <f>(((I508/60)/60)/24)+DATE(1970,1,1)</f>
        <v>42195.875</v>
      </c>
      <c r="K508">
        <v>1434440227</v>
      </c>
      <c r="L508" s="10">
        <f>(((K508/60)/60)/24)+DATE(1970,1,1)</f>
        <v>42171.317442129628</v>
      </c>
      <c r="M508" t="b">
        <v>0</v>
      </c>
      <c r="N508">
        <v>13</v>
      </c>
      <c r="O508" t="b">
        <v>1</v>
      </c>
      <c r="P508" t="s">
        <v>8271</v>
      </c>
      <c r="Q508" s="5">
        <f>(E508/D508)</f>
        <v>1.4266666666666667</v>
      </c>
      <c r="R508" s="12">
        <f>ROUND((E508/N508),2)</f>
        <v>164.62</v>
      </c>
      <c r="S508" t="str">
        <f>LEFT(P508,FIND("/",P508)-1)</f>
        <v>theater</v>
      </c>
      <c r="T508" t="str">
        <f>RIGHT(P508,LEN(P508)-FIND("/",P508))</f>
        <v>plays</v>
      </c>
    </row>
    <row r="509" spans="1:20" ht="28.5" x14ac:dyDescent="0.4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 s="9">
        <f>(((I509/60)/60)/24)+DATE(1970,1,1)</f>
        <v>42796.600497685184</v>
      </c>
      <c r="K509">
        <v>1485872683</v>
      </c>
      <c r="L509" s="10">
        <f>(((K509/60)/60)/24)+DATE(1970,1,1)</f>
        <v>42766.600497685184</v>
      </c>
      <c r="M509" t="b">
        <v>0</v>
      </c>
      <c r="N509">
        <v>79</v>
      </c>
      <c r="O509" t="b">
        <v>1</v>
      </c>
      <c r="P509" t="s">
        <v>8265</v>
      </c>
      <c r="Q509" s="5">
        <f>(E509/D509)</f>
        <v>1.4260827250608272</v>
      </c>
      <c r="R509">
        <f>ROUND((E509/N509),2)</f>
        <v>185.48</v>
      </c>
      <c r="S509" t="str">
        <f>LEFT(P509,FIND("/",P509)-1)</f>
        <v>film &amp; video</v>
      </c>
      <c r="T509" t="str">
        <f>RIGHT(P509,LEN(P509)-FIND("/",P509))</f>
        <v>television</v>
      </c>
    </row>
    <row r="510" spans="1:20" ht="42.75" x14ac:dyDescent="0.4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 s="9">
        <f>(((I510/60)/60)/24)+DATE(1970,1,1)</f>
        <v>41847.59542824074</v>
      </c>
      <c r="K510">
        <v>1403878645</v>
      </c>
      <c r="L510" s="10">
        <f>(((K510/60)/60)/24)+DATE(1970,1,1)</f>
        <v>41817.59542824074</v>
      </c>
      <c r="M510" t="b">
        <v>0</v>
      </c>
      <c r="N510">
        <v>27</v>
      </c>
      <c r="O510" t="b">
        <v>1</v>
      </c>
      <c r="P510" t="s">
        <v>8271</v>
      </c>
      <c r="Q510" s="5">
        <f>(E510/D510)</f>
        <v>1.4236363636363636</v>
      </c>
      <c r="R510" s="12">
        <f>ROUND((E510/N510),2)</f>
        <v>29</v>
      </c>
      <c r="S510" t="str">
        <f>LEFT(P510,FIND("/",P510)-1)</f>
        <v>theater</v>
      </c>
      <c r="T510" t="str">
        <f>RIGHT(P510,LEN(P510)-FIND("/",P510))</f>
        <v>plays</v>
      </c>
    </row>
    <row r="511" spans="1:20" ht="28.5" x14ac:dyDescent="0.4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 s="9">
        <f>(((I511/60)/60)/24)+DATE(1970,1,1)</f>
        <v>42098.265335648146</v>
      </c>
      <c r="K511">
        <v>1425540125</v>
      </c>
      <c r="L511" s="10">
        <f>(((K511/60)/60)/24)+DATE(1970,1,1)</f>
        <v>42068.307002314818</v>
      </c>
      <c r="M511" t="b">
        <v>0</v>
      </c>
      <c r="N511">
        <v>44</v>
      </c>
      <c r="O511" t="b">
        <v>1</v>
      </c>
      <c r="P511" t="s">
        <v>8265</v>
      </c>
      <c r="Q511" s="5">
        <f>(E511/D511)</f>
        <v>1.4215</v>
      </c>
      <c r="R511">
        <f>ROUND((E511/N511),2)</f>
        <v>193.84</v>
      </c>
      <c r="S511" t="str">
        <f>LEFT(P511,FIND("/",P511)-1)</f>
        <v>film &amp; video</v>
      </c>
      <c r="T511" t="str">
        <f>RIGHT(P511,LEN(P511)-FIND("/",P511))</f>
        <v>television</v>
      </c>
    </row>
    <row r="512" spans="1:20" ht="42.75" x14ac:dyDescent="0.4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 s="9">
        <f>(((I512/60)/60)/24)+DATE(1970,1,1)</f>
        <v>42001.639189814814</v>
      </c>
      <c r="K512">
        <v>1417188026</v>
      </c>
      <c r="L512" s="10">
        <f>(((K512/60)/60)/24)+DATE(1970,1,1)</f>
        <v>41971.639189814814</v>
      </c>
      <c r="M512" t="b">
        <v>0</v>
      </c>
      <c r="N512">
        <v>169</v>
      </c>
      <c r="O512" t="b">
        <v>1</v>
      </c>
      <c r="P512" t="s">
        <v>8265</v>
      </c>
      <c r="Q512" s="5">
        <f>(E512/D512)</f>
        <v>1.4185714285714286</v>
      </c>
      <c r="R512">
        <f>ROUND((E512/N512),2)</f>
        <v>117.51</v>
      </c>
      <c r="S512" t="str">
        <f>LEFT(P512,FIND("/",P512)-1)</f>
        <v>film &amp; video</v>
      </c>
      <c r="T512" t="str">
        <f>RIGHT(P512,LEN(P512)-FIND("/",P512))</f>
        <v>television</v>
      </c>
    </row>
    <row r="513" spans="1:20" ht="42.75" x14ac:dyDescent="0.4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 s="9">
        <f>(((I513/60)/60)/24)+DATE(1970,1,1)</f>
        <v>42313.58121527778</v>
      </c>
      <c r="K513">
        <v>1444913817</v>
      </c>
      <c r="L513" s="10">
        <f>(((K513/60)/60)/24)+DATE(1970,1,1)</f>
        <v>42292.539548611108</v>
      </c>
      <c r="M513" t="b">
        <v>0</v>
      </c>
      <c r="N513">
        <v>43</v>
      </c>
      <c r="O513" t="b">
        <v>1</v>
      </c>
      <c r="P513" t="s">
        <v>8269</v>
      </c>
      <c r="Q513" s="5">
        <f>(E513/D513)</f>
        <v>1.4165000000000001</v>
      </c>
      <c r="R513" s="12">
        <f>ROUND((E513/N513),2)</f>
        <v>65.88</v>
      </c>
      <c r="S513" t="str">
        <f>LEFT(P513,FIND("/",P513)-1)</f>
        <v>film &amp; video</v>
      </c>
      <c r="T513" t="str">
        <f>RIGHT(P513,LEN(P513)-FIND("/",P513))</f>
        <v>documentary</v>
      </c>
    </row>
    <row r="514" spans="1:20" ht="42.75" x14ac:dyDescent="0.4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 s="9">
        <f>(((I514/60)/60)/24)+DATE(1970,1,1)</f>
        <v>42218.666666666672</v>
      </c>
      <c r="K514">
        <v>1435921992</v>
      </c>
      <c r="L514" s="10">
        <f>(((K514/60)/60)/24)+DATE(1970,1,1)</f>
        <v>42188.467499999999</v>
      </c>
      <c r="M514" t="b">
        <v>0</v>
      </c>
      <c r="N514">
        <v>169</v>
      </c>
      <c r="O514" t="b">
        <v>1</v>
      </c>
      <c r="P514" t="s">
        <v>8271</v>
      </c>
      <c r="Q514" s="5">
        <f>(E514/D514)</f>
        <v>1.4156666666666666</v>
      </c>
      <c r="R514" s="12">
        <f>ROUND((E514/N514),2)</f>
        <v>25.13</v>
      </c>
      <c r="S514" t="str">
        <f>LEFT(P514,FIND("/",P514)-1)</f>
        <v>theater</v>
      </c>
      <c r="T514" t="str">
        <f>RIGHT(P514,LEN(P514)-FIND("/",P514))</f>
        <v>plays</v>
      </c>
    </row>
    <row r="515" spans="1:20" ht="28.5" x14ac:dyDescent="0.4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 s="9">
        <f>(((I515/60)/60)/24)+DATE(1970,1,1)</f>
        <v>41556.435613425929</v>
      </c>
      <c r="K515">
        <v>1378722437</v>
      </c>
      <c r="L515" s="10">
        <f>(((K515/60)/60)/24)+DATE(1970,1,1)</f>
        <v>41526.435613425929</v>
      </c>
      <c r="M515" t="b">
        <v>0</v>
      </c>
      <c r="N515">
        <v>32</v>
      </c>
      <c r="O515" t="b">
        <v>1</v>
      </c>
      <c r="P515" t="s">
        <v>8292</v>
      </c>
      <c r="Q515" s="5">
        <f>(E515/D515)</f>
        <v>1.4155</v>
      </c>
      <c r="R515" s="12">
        <f>ROUND((E515/N515),2)</f>
        <v>88.47</v>
      </c>
      <c r="S515" t="str">
        <f>LEFT(P515,FIND("/",P515)-1)</f>
        <v>music</v>
      </c>
      <c r="T515" t="str">
        <f>RIGHT(P515,LEN(P515)-FIND("/",P515))</f>
        <v>pop</v>
      </c>
    </row>
    <row r="516" spans="1:20" ht="42.75" x14ac:dyDescent="0.4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 s="9">
        <f>(((I516/60)/60)/24)+DATE(1970,1,1)</f>
        <v>42392.719814814816</v>
      </c>
      <c r="K516">
        <v>1451409392</v>
      </c>
      <c r="L516" s="10">
        <f>(((K516/60)/60)/24)+DATE(1970,1,1)</f>
        <v>42367.719814814816</v>
      </c>
      <c r="M516" t="b">
        <v>0</v>
      </c>
      <c r="N516">
        <v>49</v>
      </c>
      <c r="O516" t="b">
        <v>1</v>
      </c>
      <c r="P516" t="s">
        <v>8269</v>
      </c>
      <c r="Q516" s="5">
        <f>(E516/D516)</f>
        <v>1.415</v>
      </c>
      <c r="R516" s="12">
        <f>ROUND((E516/N516),2)</f>
        <v>115.51</v>
      </c>
      <c r="S516" t="str">
        <f>LEFT(P516,FIND("/",P516)-1)</f>
        <v>film &amp; video</v>
      </c>
      <c r="T516" t="str">
        <f>RIGHT(P516,LEN(P516)-FIND("/",P516))</f>
        <v>documentary</v>
      </c>
    </row>
    <row r="517" spans="1:20" ht="42.75" x14ac:dyDescent="0.4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 s="9">
        <f>(((I517/60)/60)/24)+DATE(1970,1,1)</f>
        <v>42236.618518518517</v>
      </c>
      <c r="K517">
        <v>1436885440</v>
      </c>
      <c r="L517" s="10">
        <f>(((K517/60)/60)/24)+DATE(1970,1,1)</f>
        <v>42199.618518518517</v>
      </c>
      <c r="M517" t="b">
        <v>0</v>
      </c>
      <c r="N517">
        <v>1107</v>
      </c>
      <c r="O517" t="b">
        <v>1</v>
      </c>
      <c r="P517" t="s">
        <v>8273</v>
      </c>
      <c r="Q517" s="5">
        <f>(E517/D517)</f>
        <v>1.4144600000000001</v>
      </c>
      <c r="R517" s="12">
        <f>ROUND((E517/N517),2)</f>
        <v>95.83</v>
      </c>
      <c r="S517" t="str">
        <f>LEFT(P517,FIND("/",P517)-1)</f>
        <v>technology</v>
      </c>
      <c r="T517" t="str">
        <f>RIGHT(P517,LEN(P517)-FIND("/",P517))</f>
        <v>wearables</v>
      </c>
    </row>
    <row r="518" spans="1:20" ht="28.5" x14ac:dyDescent="0.4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 s="9">
        <f>(((I518/60)/60)/24)+DATE(1970,1,1)</f>
        <v>42604.290972222225</v>
      </c>
      <c r="K518">
        <v>1468444125</v>
      </c>
      <c r="L518" s="10">
        <f>(((K518/60)/60)/24)+DATE(1970,1,1)</f>
        <v>42564.881076388891</v>
      </c>
      <c r="M518" t="b">
        <v>1</v>
      </c>
      <c r="N518">
        <v>577</v>
      </c>
      <c r="O518" t="b">
        <v>1</v>
      </c>
      <c r="P518" t="s">
        <v>8301</v>
      </c>
      <c r="Q518" s="5">
        <f>(E518/D518)</f>
        <v>1.4132510432681749</v>
      </c>
      <c r="R518" s="12">
        <f>ROUND((E518/N518),2)</f>
        <v>55.76</v>
      </c>
      <c r="S518" t="str">
        <f>LEFT(P518,FIND("/",P518)-1)</f>
        <v>technology</v>
      </c>
      <c r="T518" t="str">
        <f>RIGHT(P518,LEN(P518)-FIND("/",P518))</f>
        <v>space exploration</v>
      </c>
    </row>
    <row r="519" spans="1:20" ht="57" x14ac:dyDescent="0.4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 s="9">
        <f>(((I519/60)/60)/24)+DATE(1970,1,1)</f>
        <v>42443.008946759262</v>
      </c>
      <c r="K519">
        <v>1456189973</v>
      </c>
      <c r="L519" s="10">
        <f>(((K519/60)/60)/24)+DATE(1970,1,1)</f>
        <v>42423.050613425927</v>
      </c>
      <c r="M519" t="b">
        <v>0</v>
      </c>
      <c r="N519">
        <v>23</v>
      </c>
      <c r="O519" t="b">
        <v>1</v>
      </c>
      <c r="P519" t="s">
        <v>8271</v>
      </c>
      <c r="Q519" s="5">
        <f>(E519/D519)</f>
        <v>1.411764705882353</v>
      </c>
      <c r="R519" s="12">
        <f>ROUND((E519/N519),2)</f>
        <v>52.17</v>
      </c>
      <c r="S519" t="str">
        <f>LEFT(P519,FIND("/",P519)-1)</f>
        <v>theater</v>
      </c>
      <c r="T519" t="str">
        <f>RIGHT(P519,LEN(P519)-FIND("/",P519))</f>
        <v>plays</v>
      </c>
    </row>
    <row r="520" spans="1:20" ht="28.5" x14ac:dyDescent="0.4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 s="9">
        <f>(((I520/60)/60)/24)+DATE(1970,1,1)</f>
        <v>42097.576249999998</v>
      </c>
      <c r="K520">
        <v>1425908988</v>
      </c>
      <c r="L520" s="10">
        <f>(((K520/60)/60)/24)+DATE(1970,1,1)</f>
        <v>42072.576249999998</v>
      </c>
      <c r="M520" t="b">
        <v>0</v>
      </c>
      <c r="N520">
        <v>27</v>
      </c>
      <c r="O520" t="b">
        <v>1</v>
      </c>
      <c r="P520" t="s">
        <v>8271</v>
      </c>
      <c r="Q520" s="5">
        <f>(E520/D520)</f>
        <v>1.4115384615384616</v>
      </c>
      <c r="R520" s="12">
        <f>ROUND((E520/N520),2)</f>
        <v>67.959999999999994</v>
      </c>
      <c r="S520" t="str">
        <f>LEFT(P520,FIND("/",P520)-1)</f>
        <v>theater</v>
      </c>
      <c r="T520" t="str">
        <f>RIGHT(P520,LEN(P520)-FIND("/",P520))</f>
        <v>plays</v>
      </c>
    </row>
    <row r="521" spans="1:20" ht="42.75" x14ac:dyDescent="0.4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 s="9">
        <f>(((I521/60)/60)/24)+DATE(1970,1,1)</f>
        <v>40966.678506944445</v>
      </c>
      <c r="K521">
        <v>1327767423</v>
      </c>
      <c r="L521" s="10">
        <f>(((K521/60)/60)/24)+DATE(1970,1,1)</f>
        <v>40936.678506944445</v>
      </c>
      <c r="M521" t="b">
        <v>0</v>
      </c>
      <c r="N521">
        <v>207</v>
      </c>
      <c r="O521" t="b">
        <v>1</v>
      </c>
      <c r="P521" t="s">
        <v>8297</v>
      </c>
      <c r="Q521" s="5">
        <f>(E521/D521)</f>
        <v>1.4108235294117648</v>
      </c>
      <c r="R521" s="12">
        <f>ROUND((E521/N521),2)</f>
        <v>57.93</v>
      </c>
      <c r="S521" t="str">
        <f>LEFT(P521,FIND("/",P521)-1)</f>
        <v>games</v>
      </c>
      <c r="T521" t="str">
        <f>RIGHT(P521,LEN(P521)-FIND("/",P521))</f>
        <v>tabletop games</v>
      </c>
    </row>
    <row r="522" spans="1:20" ht="28.5" x14ac:dyDescent="0.4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 s="9">
        <f>(((I522/60)/60)/24)+DATE(1970,1,1)</f>
        <v>40761.625</v>
      </c>
      <c r="K522">
        <v>1311963128</v>
      </c>
      <c r="L522" s="10">
        <f>(((K522/60)/60)/24)+DATE(1970,1,1)</f>
        <v>40753.758425925924</v>
      </c>
      <c r="M522" t="b">
        <v>0</v>
      </c>
      <c r="N522">
        <v>78</v>
      </c>
      <c r="O522" t="b">
        <v>1</v>
      </c>
      <c r="P522" t="s">
        <v>8266</v>
      </c>
      <c r="Q522" s="5">
        <f>(E522/D522)</f>
        <v>1.41</v>
      </c>
      <c r="R522">
        <f>ROUND((E522/N522),2)</f>
        <v>90.38</v>
      </c>
      <c r="S522" t="str">
        <f>LEFT(P522,FIND("/",P522)-1)</f>
        <v>film &amp; video</v>
      </c>
      <c r="T522" t="str">
        <f>RIGHT(P522,LEN(P522)-FIND("/",P522))</f>
        <v>shorts</v>
      </c>
    </row>
    <row r="523" spans="1:20" x14ac:dyDescent="0.4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 s="9">
        <f>(((I523/60)/60)/24)+DATE(1970,1,1)</f>
        <v>40943.738935185182</v>
      </c>
      <c r="K523">
        <v>1326217444</v>
      </c>
      <c r="L523" s="10">
        <f>(((K523/60)/60)/24)+DATE(1970,1,1)</f>
        <v>40918.738935185182</v>
      </c>
      <c r="M523" t="b">
        <v>0</v>
      </c>
      <c r="N523">
        <v>22</v>
      </c>
      <c r="O523" t="b">
        <v>1</v>
      </c>
      <c r="P523" t="s">
        <v>8266</v>
      </c>
      <c r="Q523" s="5">
        <f>(E523/D523)</f>
        <v>1.4044444444444444</v>
      </c>
      <c r="R523">
        <f>ROUND((E523/N523),2)</f>
        <v>28.73</v>
      </c>
      <c r="S523" t="str">
        <f>LEFT(P523,FIND("/",P523)-1)</f>
        <v>film &amp; video</v>
      </c>
      <c r="T523" t="str">
        <f>RIGHT(P523,LEN(P523)-FIND("/",P523))</f>
        <v>shorts</v>
      </c>
    </row>
    <row r="524" spans="1:20" ht="28.5" x14ac:dyDescent="0.4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 s="9">
        <f>(((I524/60)/60)/24)+DATE(1970,1,1)</f>
        <v>42047.249305555553</v>
      </c>
      <c r="K524">
        <v>1421081857</v>
      </c>
      <c r="L524" s="10">
        <f>(((K524/60)/60)/24)+DATE(1970,1,1)</f>
        <v>42016.706678240742</v>
      </c>
      <c r="M524" t="b">
        <v>0</v>
      </c>
      <c r="N524">
        <v>55</v>
      </c>
      <c r="O524" t="b">
        <v>1</v>
      </c>
      <c r="P524" t="s">
        <v>8271</v>
      </c>
      <c r="Q524" s="5">
        <f>(E524/D524)</f>
        <v>1.4019999999999999</v>
      </c>
      <c r="R524" s="12">
        <f>ROUND((E524/N524),2)</f>
        <v>50.98</v>
      </c>
      <c r="S524" t="str">
        <f>LEFT(P524,FIND("/",P524)-1)</f>
        <v>theater</v>
      </c>
      <c r="T524" t="str">
        <f>RIGHT(P524,LEN(P524)-FIND("/",P524))</f>
        <v>plays</v>
      </c>
    </row>
    <row r="525" spans="1:20" ht="42.75" x14ac:dyDescent="0.4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 s="9">
        <f>(((I525/60)/60)/24)+DATE(1970,1,1)</f>
        <v>42095.165972222225</v>
      </c>
      <c r="K525">
        <v>1424727712</v>
      </c>
      <c r="L525" s="10">
        <f>(((K525/60)/60)/24)+DATE(1970,1,1)</f>
        <v>42058.904074074075</v>
      </c>
      <c r="M525" t="b">
        <v>0</v>
      </c>
      <c r="N525">
        <v>34</v>
      </c>
      <c r="O525" t="b">
        <v>1</v>
      </c>
      <c r="P525" t="s">
        <v>8271</v>
      </c>
      <c r="Q525" s="5">
        <f>(E525/D525)</f>
        <v>1.4013333333333333</v>
      </c>
      <c r="R525" s="12">
        <f>ROUND((E525/N525),2)</f>
        <v>61.82</v>
      </c>
      <c r="S525" t="str">
        <f>LEFT(P525,FIND("/",P525)-1)</f>
        <v>theater</v>
      </c>
      <c r="T525" t="str">
        <f>RIGHT(P525,LEN(P525)-FIND("/",P525))</f>
        <v>plays</v>
      </c>
    </row>
    <row r="526" spans="1:20" ht="42.75" x14ac:dyDescent="0.4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 s="9">
        <f>(((I526/60)/60)/24)+DATE(1970,1,1)</f>
        <v>42004.880648148144</v>
      </c>
      <c r="K526">
        <v>1414872488</v>
      </c>
      <c r="L526" s="10">
        <f>(((K526/60)/60)/24)+DATE(1970,1,1)</f>
        <v>41944.83898148148</v>
      </c>
      <c r="M526" t="b">
        <v>0</v>
      </c>
      <c r="N526">
        <v>176</v>
      </c>
      <c r="O526" t="b">
        <v>1</v>
      </c>
      <c r="P526" t="s">
        <v>8295</v>
      </c>
      <c r="Q526" s="5">
        <f>(E526/D526)</f>
        <v>1.4005000000000001</v>
      </c>
      <c r="R526" s="12">
        <f>ROUND((E526/N526),2)</f>
        <v>95.49</v>
      </c>
      <c r="S526" t="str">
        <f>LEFT(P526,FIND("/",P526)-1)</f>
        <v>technology</v>
      </c>
      <c r="T526" t="str">
        <f>RIGHT(P526,LEN(P526)-FIND("/",P526))</f>
        <v>hardware</v>
      </c>
    </row>
    <row r="527" spans="1:20" ht="42.75" x14ac:dyDescent="0.4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 s="9">
        <f>(((I527/60)/60)/24)+DATE(1970,1,1)</f>
        <v>42118.911354166667</v>
      </c>
      <c r="K527">
        <v>1427320341</v>
      </c>
      <c r="L527" s="10">
        <f>(((K527/60)/60)/24)+DATE(1970,1,1)</f>
        <v>42088.911354166667</v>
      </c>
      <c r="M527" t="b">
        <v>0</v>
      </c>
      <c r="N527">
        <v>10</v>
      </c>
      <c r="O527" t="b">
        <v>1</v>
      </c>
      <c r="P527" t="s">
        <v>8271</v>
      </c>
      <c r="Q527" s="5">
        <f>(E527/D527)</f>
        <v>1.4</v>
      </c>
      <c r="R527" s="12">
        <f>ROUND((E527/N527),2)</f>
        <v>35</v>
      </c>
      <c r="S527" t="str">
        <f>LEFT(P527,FIND("/",P527)-1)</f>
        <v>theater</v>
      </c>
      <c r="T527" t="str">
        <f>RIGHT(P527,LEN(P527)-FIND("/",P527))</f>
        <v>plays</v>
      </c>
    </row>
    <row r="528" spans="1:20" ht="42.75" x14ac:dyDescent="0.4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 s="9">
        <f>(((I528/60)/60)/24)+DATE(1970,1,1)</f>
        <v>42505.958333333328</v>
      </c>
      <c r="K528">
        <v>1462285182</v>
      </c>
      <c r="L528" s="10">
        <f>(((K528/60)/60)/24)+DATE(1970,1,1)</f>
        <v>42493.597013888888</v>
      </c>
      <c r="M528" t="b">
        <v>0</v>
      </c>
      <c r="N528">
        <v>3</v>
      </c>
      <c r="O528" t="b">
        <v>1</v>
      </c>
      <c r="P528" t="s">
        <v>8271</v>
      </c>
      <c r="Q528" s="5">
        <f>(E528/D528)</f>
        <v>1.4</v>
      </c>
      <c r="R528" s="12">
        <f>ROUND((E528/N528),2)</f>
        <v>23.33</v>
      </c>
      <c r="S528" t="str">
        <f>LEFT(P528,FIND("/",P528)-1)</f>
        <v>theater</v>
      </c>
      <c r="T528" t="str">
        <f>RIGHT(P528,LEN(P528)-FIND("/",P528))</f>
        <v>plays</v>
      </c>
    </row>
    <row r="529" spans="1:20" ht="42.75" x14ac:dyDescent="0.4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 s="9">
        <f>(((I529/60)/60)/24)+DATE(1970,1,1)</f>
        <v>41898.912187499998</v>
      </c>
      <c r="K529">
        <v>1409090013</v>
      </c>
      <c r="L529" s="10">
        <f>(((K529/60)/60)/24)+DATE(1970,1,1)</f>
        <v>41877.912187499998</v>
      </c>
      <c r="M529" t="b">
        <v>0</v>
      </c>
      <c r="N529">
        <v>82</v>
      </c>
      <c r="O529" t="b">
        <v>1</v>
      </c>
      <c r="P529" t="s">
        <v>8273</v>
      </c>
      <c r="Q529" s="5">
        <f>(E529/D529)</f>
        <v>1.3996</v>
      </c>
      <c r="R529" s="12">
        <f>ROUND((E529/N529),2)</f>
        <v>42.67</v>
      </c>
      <c r="S529" t="str">
        <f>LEFT(P529,FIND("/",P529)-1)</f>
        <v>technology</v>
      </c>
      <c r="T529" t="str">
        <f>RIGHT(P529,LEN(P529)-FIND("/",P529))</f>
        <v>wearables</v>
      </c>
    </row>
    <row r="530" spans="1:20" ht="42.75" x14ac:dyDescent="0.4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 s="9">
        <f>(((I530/60)/60)/24)+DATE(1970,1,1)</f>
        <v>42521.885138888887</v>
      </c>
      <c r="K530">
        <v>1459545276</v>
      </c>
      <c r="L530" s="10">
        <f>(((K530/60)/60)/24)+DATE(1970,1,1)</f>
        <v>42461.885138888887</v>
      </c>
      <c r="M530" t="b">
        <v>0</v>
      </c>
      <c r="N530">
        <v>52</v>
      </c>
      <c r="O530" t="b">
        <v>1</v>
      </c>
      <c r="P530" t="s">
        <v>8292</v>
      </c>
      <c r="Q530" s="5">
        <f>(E530/D530)</f>
        <v>1.3975</v>
      </c>
      <c r="R530" s="12">
        <f>ROUND((E530/N530),2)</f>
        <v>53.75</v>
      </c>
      <c r="S530" t="str">
        <f>LEFT(P530,FIND("/",P530)-1)</f>
        <v>music</v>
      </c>
      <c r="T530" t="str">
        <f>RIGHT(P530,LEN(P530)-FIND("/",P530))</f>
        <v>pop</v>
      </c>
    </row>
    <row r="531" spans="1:20" ht="42.75" x14ac:dyDescent="0.4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 s="9">
        <f>(((I531/60)/60)/24)+DATE(1970,1,1)</f>
        <v>41806.290972222225</v>
      </c>
      <c r="K531">
        <v>1399998418</v>
      </c>
      <c r="L531" s="10">
        <f>(((K531/60)/60)/24)+DATE(1970,1,1)</f>
        <v>41772.685393518521</v>
      </c>
      <c r="M531" t="b">
        <v>0</v>
      </c>
      <c r="N531">
        <v>67</v>
      </c>
      <c r="O531" t="b">
        <v>1</v>
      </c>
      <c r="P531" t="s">
        <v>8271</v>
      </c>
      <c r="Q531" s="5">
        <f>(E531/D531)</f>
        <v>1.3919999999999999</v>
      </c>
      <c r="R531" s="12">
        <f>ROUND((E531/N531),2)</f>
        <v>62.33</v>
      </c>
      <c r="S531" t="str">
        <f>LEFT(P531,FIND("/",P531)-1)</f>
        <v>theater</v>
      </c>
      <c r="T531" t="str">
        <f>RIGHT(P531,LEN(P531)-FIND("/",P531))</f>
        <v>plays</v>
      </c>
    </row>
    <row r="532" spans="1:20" ht="42.75" x14ac:dyDescent="0.4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 s="9">
        <f>(((I532/60)/60)/24)+DATE(1970,1,1)</f>
        <v>41349.769293981481</v>
      </c>
      <c r="K532">
        <v>1360866467</v>
      </c>
      <c r="L532" s="10">
        <f>(((K532/60)/60)/24)+DATE(1970,1,1)</f>
        <v>41319.769293981481</v>
      </c>
      <c r="M532" t="b">
        <v>1</v>
      </c>
      <c r="N532">
        <v>275</v>
      </c>
      <c r="O532" t="b">
        <v>1</v>
      </c>
      <c r="P532" t="s">
        <v>8269</v>
      </c>
      <c r="Q532" s="5">
        <f>(E532/D532)</f>
        <v>1.391</v>
      </c>
      <c r="R532" s="12">
        <f>ROUND((E532/N532),2)</f>
        <v>65.760000000000005</v>
      </c>
      <c r="S532" t="str">
        <f>LEFT(P532,FIND("/",P532)-1)</f>
        <v>film &amp; video</v>
      </c>
      <c r="T532" t="str">
        <f>RIGHT(P532,LEN(P532)-FIND("/",P532))</f>
        <v>documentary</v>
      </c>
    </row>
    <row r="533" spans="1:20" ht="42.75" x14ac:dyDescent="0.4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 s="9">
        <f>(((I533/60)/60)/24)+DATE(1970,1,1)</f>
        <v>42249.180393518516</v>
      </c>
      <c r="K533">
        <v>1438575586</v>
      </c>
      <c r="L533" s="10">
        <f>(((K533/60)/60)/24)+DATE(1970,1,1)</f>
        <v>42219.180393518516</v>
      </c>
      <c r="M533" t="b">
        <v>0</v>
      </c>
      <c r="N533">
        <v>23</v>
      </c>
      <c r="O533" t="b">
        <v>1</v>
      </c>
      <c r="P533" t="s">
        <v>8271</v>
      </c>
      <c r="Q533" s="5">
        <f>(E533/D533)</f>
        <v>1.3906666666666667</v>
      </c>
      <c r="R533" s="12">
        <f>ROUND((E533/N533),2)</f>
        <v>45.35</v>
      </c>
      <c r="S533" t="str">
        <f>LEFT(P533,FIND("/",P533)-1)</f>
        <v>theater</v>
      </c>
      <c r="T533" t="str">
        <f>RIGHT(P533,LEN(P533)-FIND("/",P533))</f>
        <v>plays</v>
      </c>
    </row>
    <row r="534" spans="1:20" ht="42.75" x14ac:dyDescent="0.4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 s="9">
        <f>(((I534/60)/60)/24)+DATE(1970,1,1)</f>
        <v>42672.125</v>
      </c>
      <c r="K534">
        <v>1475248279</v>
      </c>
      <c r="L534" s="10">
        <f>(((K534/60)/60)/24)+DATE(1970,1,1)</f>
        <v>42643.632858796293</v>
      </c>
      <c r="M534" t="b">
        <v>0</v>
      </c>
      <c r="N534">
        <v>12</v>
      </c>
      <c r="O534" t="b">
        <v>1</v>
      </c>
      <c r="P534" t="s">
        <v>8271</v>
      </c>
      <c r="Q534" s="5">
        <f>(E534/D534)</f>
        <v>1.39</v>
      </c>
      <c r="R534" s="12">
        <f>ROUND((E534/N534),2)</f>
        <v>57.92</v>
      </c>
      <c r="S534" t="str">
        <f>LEFT(P534,FIND("/",P534)-1)</f>
        <v>theater</v>
      </c>
      <c r="T534" t="str">
        <f>RIGHT(P534,LEN(P534)-FIND("/",P534))</f>
        <v>plays</v>
      </c>
    </row>
    <row r="535" spans="1:20" ht="57" x14ac:dyDescent="0.4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 s="9">
        <f>(((I535/60)/60)/24)+DATE(1970,1,1)</f>
        <v>41929.830312500002</v>
      </c>
      <c r="K535">
        <v>1410983739</v>
      </c>
      <c r="L535" s="10">
        <f>(((K535/60)/60)/24)+DATE(1970,1,1)</f>
        <v>41899.830312500002</v>
      </c>
      <c r="M535" t="b">
        <v>1</v>
      </c>
      <c r="N535">
        <v>452</v>
      </c>
      <c r="O535" t="b">
        <v>1</v>
      </c>
      <c r="P535" t="s">
        <v>8285</v>
      </c>
      <c r="Q535" s="5">
        <f>(E535/D535)</f>
        <v>1.3896574712643677</v>
      </c>
      <c r="R535" s="12">
        <f>ROUND((E535/N535),2)</f>
        <v>133.74</v>
      </c>
      <c r="S535" t="str">
        <f>LEFT(P535,FIND("/",P535)-1)</f>
        <v>photography</v>
      </c>
      <c r="T535" t="str">
        <f>RIGHT(P535,LEN(P535)-FIND("/",P535))</f>
        <v>photobooks</v>
      </c>
    </row>
    <row r="536" spans="1:20" ht="42.75" x14ac:dyDescent="0.4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 s="9">
        <f>(((I536/60)/60)/24)+DATE(1970,1,1)</f>
        <v>41563.542858796296</v>
      </c>
      <c r="K536">
        <v>1379336503</v>
      </c>
      <c r="L536" s="10">
        <f>(((K536/60)/60)/24)+DATE(1970,1,1)</f>
        <v>41533.542858796296</v>
      </c>
      <c r="M536" t="b">
        <v>1</v>
      </c>
      <c r="N536">
        <v>336</v>
      </c>
      <c r="O536" t="b">
        <v>1</v>
      </c>
      <c r="P536" t="s">
        <v>8288</v>
      </c>
      <c r="Q536" s="5">
        <f>(E536/D536)</f>
        <v>1.3870400000000001</v>
      </c>
      <c r="R536" s="12">
        <f>ROUND((E536/N536),2)</f>
        <v>103.2</v>
      </c>
      <c r="S536" t="str">
        <f>LEFT(P536,FIND("/",P536)-1)</f>
        <v>publishing</v>
      </c>
      <c r="T536" t="str">
        <f>RIGHT(P536,LEN(P536)-FIND("/",P536))</f>
        <v>radio &amp; podcasts</v>
      </c>
    </row>
    <row r="537" spans="1:20" ht="42.75" x14ac:dyDescent="0.4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 s="9">
        <f>(((I537/60)/60)/24)+DATE(1970,1,1)</f>
        <v>42468.625405092593</v>
      </c>
      <c r="K537">
        <v>1457539235</v>
      </c>
      <c r="L537" s="10">
        <f>(((K537/60)/60)/24)+DATE(1970,1,1)</f>
        <v>42438.667071759264</v>
      </c>
      <c r="M537" t="b">
        <v>0</v>
      </c>
      <c r="N537">
        <v>117</v>
      </c>
      <c r="O537" t="b">
        <v>1</v>
      </c>
      <c r="P537" t="s">
        <v>8276</v>
      </c>
      <c r="Q537" s="5">
        <f>(E537/D537)</f>
        <v>1.3864000000000001</v>
      </c>
      <c r="R537" s="12">
        <f>ROUND((E537/N537),2)</f>
        <v>29.62</v>
      </c>
      <c r="S537" t="str">
        <f>LEFT(P537,FIND("/",P537)-1)</f>
        <v>music</v>
      </c>
      <c r="T537" t="str">
        <f>RIGHT(P537,LEN(P537)-FIND("/",P537))</f>
        <v>rock</v>
      </c>
    </row>
    <row r="538" spans="1:20" ht="42.75" x14ac:dyDescent="0.4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 s="9">
        <f>(((I538/60)/60)/24)+DATE(1970,1,1)</f>
        <v>42753.63653935185</v>
      </c>
      <c r="K538">
        <v>1482160597</v>
      </c>
      <c r="L538" s="10">
        <f>(((K538/60)/60)/24)+DATE(1970,1,1)</f>
        <v>42723.63653935185</v>
      </c>
      <c r="M538" t="b">
        <v>0</v>
      </c>
      <c r="N538">
        <v>859</v>
      </c>
      <c r="O538" t="b">
        <v>1</v>
      </c>
      <c r="P538" t="s">
        <v>8276</v>
      </c>
      <c r="Q538" s="5">
        <f>(E538/D538)</f>
        <v>1.3864000000000001</v>
      </c>
      <c r="R538" s="12">
        <f>ROUND((E538/N538),2)</f>
        <v>40.35</v>
      </c>
      <c r="S538" t="str">
        <f>LEFT(P538,FIND("/",P538)-1)</f>
        <v>music</v>
      </c>
      <c r="T538" t="str">
        <f>RIGHT(P538,LEN(P538)-FIND("/",P538))</f>
        <v>rock</v>
      </c>
    </row>
    <row r="539" spans="1:20" ht="28.5" x14ac:dyDescent="0.4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 s="9">
        <f>(((I539/60)/60)/24)+DATE(1970,1,1)</f>
        <v>42215.521087962959</v>
      </c>
      <c r="K539">
        <v>1435667422</v>
      </c>
      <c r="L539" s="10">
        <f>(((K539/60)/60)/24)+DATE(1970,1,1)</f>
        <v>42185.521087962959</v>
      </c>
      <c r="M539" t="b">
        <v>0</v>
      </c>
      <c r="N539">
        <v>46</v>
      </c>
      <c r="O539" t="b">
        <v>1</v>
      </c>
      <c r="P539" t="s">
        <v>8271</v>
      </c>
      <c r="Q539" s="5">
        <f>(E539/D539)</f>
        <v>1.3862051149573753</v>
      </c>
      <c r="R539" s="12">
        <f>ROUND((E539/N539),2)</f>
        <v>116.65</v>
      </c>
      <c r="S539" t="str">
        <f>LEFT(P539,FIND("/",P539)-1)</f>
        <v>theater</v>
      </c>
      <c r="T539" t="str">
        <f>RIGHT(P539,LEN(P539)-FIND("/",P539))</f>
        <v>plays</v>
      </c>
    </row>
    <row r="540" spans="1:20" ht="28.5" x14ac:dyDescent="0.4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 s="9">
        <f>(((I540/60)/60)/24)+DATE(1970,1,1)</f>
        <v>42340.874594907407</v>
      </c>
      <c r="K540">
        <v>1446670765</v>
      </c>
      <c r="L540" s="10">
        <f>(((K540/60)/60)/24)+DATE(1970,1,1)</f>
        <v>42312.874594907407</v>
      </c>
      <c r="M540" t="b">
        <v>0</v>
      </c>
      <c r="N540">
        <v>9</v>
      </c>
      <c r="O540" t="b">
        <v>1</v>
      </c>
      <c r="P540" t="s">
        <v>8271</v>
      </c>
      <c r="Q540" s="5">
        <f>(E540/D540)</f>
        <v>1.385</v>
      </c>
      <c r="R540" s="12">
        <f>ROUND((E540/N540),2)</f>
        <v>30.78</v>
      </c>
      <c r="S540" t="str">
        <f>LEFT(P540,FIND("/",P540)-1)</f>
        <v>theater</v>
      </c>
      <c r="T540" t="str">
        <f>RIGHT(P540,LEN(P540)-FIND("/",P540))</f>
        <v>plays</v>
      </c>
    </row>
    <row r="541" spans="1:20" ht="42.75" x14ac:dyDescent="0.4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 s="9">
        <f>(((I541/60)/60)/24)+DATE(1970,1,1)</f>
        <v>40728.828009259261</v>
      </c>
      <c r="K541">
        <v>1302033140</v>
      </c>
      <c r="L541" s="10">
        <f>(((K541/60)/60)/24)+DATE(1970,1,1)</f>
        <v>40638.828009259261</v>
      </c>
      <c r="M541" t="b">
        <v>1</v>
      </c>
      <c r="N541">
        <v>95</v>
      </c>
      <c r="O541" t="b">
        <v>1</v>
      </c>
      <c r="P541" t="s">
        <v>8295</v>
      </c>
      <c r="Q541" s="5">
        <f>(E541/D541)</f>
        <v>1.3844033333333334</v>
      </c>
      <c r="R541" s="12">
        <f>ROUND((E541/N541),2)</f>
        <v>87.44</v>
      </c>
      <c r="S541" t="str">
        <f>LEFT(P541,FIND("/",P541)-1)</f>
        <v>technology</v>
      </c>
      <c r="T541" t="str">
        <f>RIGHT(P541,LEN(P541)-FIND("/",P541))</f>
        <v>hardware</v>
      </c>
    </row>
    <row r="542" spans="1:20" ht="42.75" x14ac:dyDescent="0.4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 s="9">
        <f>(((I542/60)/60)/24)+DATE(1970,1,1)</f>
        <v>41826.771597222221</v>
      </c>
      <c r="K542">
        <v>1402079466</v>
      </c>
      <c r="L542" s="10">
        <f>(((K542/60)/60)/24)+DATE(1970,1,1)</f>
        <v>41796.771597222221</v>
      </c>
      <c r="M542" t="b">
        <v>0</v>
      </c>
      <c r="N542">
        <v>80</v>
      </c>
      <c r="O542" t="b">
        <v>1</v>
      </c>
      <c r="P542" t="s">
        <v>8271</v>
      </c>
      <c r="Q542" s="5">
        <f>(E542/D542)</f>
        <v>1.3833333333333333</v>
      </c>
      <c r="R542" s="12">
        <f>ROUND((E542/N542),2)</f>
        <v>51.88</v>
      </c>
      <c r="S542" t="str">
        <f>LEFT(P542,FIND("/",P542)-1)</f>
        <v>theater</v>
      </c>
      <c r="T542" t="str">
        <f>RIGHT(P542,LEN(P542)-FIND("/",P542))</f>
        <v>plays</v>
      </c>
    </row>
    <row r="543" spans="1:20" ht="42.75" x14ac:dyDescent="0.4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 s="9">
        <f>(((I543/60)/60)/24)+DATE(1970,1,1)</f>
        <v>42166.675196759257</v>
      </c>
      <c r="K543">
        <v>1431447137</v>
      </c>
      <c r="L543" s="10">
        <f>(((K543/60)/60)/24)+DATE(1970,1,1)</f>
        <v>42136.675196759257</v>
      </c>
      <c r="M543" t="b">
        <v>0</v>
      </c>
      <c r="N543">
        <v>17</v>
      </c>
      <c r="O543" t="b">
        <v>1</v>
      </c>
      <c r="P543" t="s">
        <v>8271</v>
      </c>
      <c r="Q543" s="5">
        <f>(E543/D543)</f>
        <v>1.3819999999999999</v>
      </c>
      <c r="R543" s="12">
        <f>ROUND((E543/N543),2)</f>
        <v>81.290000000000006</v>
      </c>
      <c r="S543" t="str">
        <f>LEFT(P543,FIND("/",P543)-1)</f>
        <v>theater</v>
      </c>
      <c r="T543" t="str">
        <f>RIGHT(P543,LEN(P543)-FIND("/",P543))</f>
        <v>plays</v>
      </c>
    </row>
    <row r="544" spans="1:20" ht="42.75" x14ac:dyDescent="0.4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 s="9">
        <f>(((I544/60)/60)/24)+DATE(1970,1,1)</f>
        <v>42710.974004629628</v>
      </c>
      <c r="K544">
        <v>1478906554</v>
      </c>
      <c r="L544" s="10">
        <f>(((K544/60)/60)/24)+DATE(1970,1,1)</f>
        <v>42685.974004629628</v>
      </c>
      <c r="M544" t="b">
        <v>0</v>
      </c>
      <c r="N544">
        <v>38</v>
      </c>
      <c r="O544" t="b">
        <v>1</v>
      </c>
      <c r="P544" t="s">
        <v>8271</v>
      </c>
      <c r="Q544" s="5">
        <f>(E544/D544)</f>
        <v>1.3816666666666666</v>
      </c>
      <c r="R544" s="12">
        <f>ROUND((E544/N544),2)</f>
        <v>109.08</v>
      </c>
      <c r="S544" t="str">
        <f>LEFT(P544,FIND("/",P544)-1)</f>
        <v>theater</v>
      </c>
      <c r="T544" t="str">
        <f>RIGHT(P544,LEN(P544)-FIND("/",P544))</f>
        <v>plays</v>
      </c>
    </row>
    <row r="545" spans="1:20" ht="42.75" x14ac:dyDescent="0.4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 s="9">
        <f>(((I545/60)/60)/24)+DATE(1970,1,1)</f>
        <v>42414</v>
      </c>
      <c r="K545">
        <v>1454638202</v>
      </c>
      <c r="L545" s="10">
        <f>(((K545/60)/60)/24)+DATE(1970,1,1)</f>
        <v>42405.090300925927</v>
      </c>
      <c r="M545" t="b">
        <v>0</v>
      </c>
      <c r="N545">
        <v>34</v>
      </c>
      <c r="O545" t="b">
        <v>1</v>
      </c>
      <c r="P545" t="s">
        <v>8271</v>
      </c>
      <c r="Q545" s="5">
        <f>(E545/D545)</f>
        <v>1.38</v>
      </c>
      <c r="R545" s="12">
        <f>ROUND((E545/N545),2)</f>
        <v>28.41</v>
      </c>
      <c r="S545" t="str">
        <f>LEFT(P545,FIND("/",P545)-1)</f>
        <v>theater</v>
      </c>
      <c r="T545" t="str">
        <f>RIGHT(P545,LEN(P545)-FIND("/",P545))</f>
        <v>plays</v>
      </c>
    </row>
    <row r="546" spans="1:20" ht="42.75" x14ac:dyDescent="0.4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 s="9">
        <f>(((I546/60)/60)/24)+DATE(1970,1,1)</f>
        <v>41258.650196759263</v>
      </c>
      <c r="K546">
        <v>1352993777</v>
      </c>
      <c r="L546" s="10">
        <f>(((K546/60)/60)/24)+DATE(1970,1,1)</f>
        <v>41228.650196759263</v>
      </c>
      <c r="M546" t="b">
        <v>0</v>
      </c>
      <c r="N546">
        <v>209</v>
      </c>
      <c r="O546" t="b">
        <v>1</v>
      </c>
      <c r="P546" t="s">
        <v>8276</v>
      </c>
      <c r="Q546" s="5">
        <f>(E546/D546)</f>
        <v>1.3792666666666666</v>
      </c>
      <c r="R546" s="12">
        <f>ROUND((E546/N546),2)</f>
        <v>98.99</v>
      </c>
      <c r="S546" t="str">
        <f>LEFT(P546,FIND("/",P546)-1)</f>
        <v>music</v>
      </c>
      <c r="T546" t="str">
        <f>RIGHT(P546,LEN(P546)-FIND("/",P546))</f>
        <v>rock</v>
      </c>
    </row>
    <row r="547" spans="1:20" ht="42.75" x14ac:dyDescent="0.4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 s="9">
        <f>(((I547/60)/60)/24)+DATE(1970,1,1)</f>
        <v>41571.988067129627</v>
      </c>
      <c r="K547">
        <v>1380238969</v>
      </c>
      <c r="L547" s="10">
        <f>(((K547/60)/60)/24)+DATE(1970,1,1)</f>
        <v>41543.988067129627</v>
      </c>
      <c r="M547" t="b">
        <v>1</v>
      </c>
      <c r="N547">
        <v>141</v>
      </c>
      <c r="O547" t="b">
        <v>1</v>
      </c>
      <c r="P547" t="s">
        <v>8276</v>
      </c>
      <c r="Q547" s="5">
        <f>(E547/D547)</f>
        <v>1.3765714285714286</v>
      </c>
      <c r="R547" s="12">
        <f>ROUND((E547/N547),2)</f>
        <v>34.17</v>
      </c>
      <c r="S547" t="str">
        <f>LEFT(P547,FIND("/",P547)-1)</f>
        <v>music</v>
      </c>
      <c r="T547" t="str">
        <f>RIGHT(P547,LEN(P547)-FIND("/",P547))</f>
        <v>rock</v>
      </c>
    </row>
    <row r="548" spans="1:20" ht="42.75" x14ac:dyDescent="0.4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 s="9">
        <f>(((I548/60)/60)/24)+DATE(1970,1,1)</f>
        <v>42430.999305555553</v>
      </c>
      <c r="K548">
        <v>1455063886</v>
      </c>
      <c r="L548" s="10">
        <f>(((K548/60)/60)/24)+DATE(1970,1,1)</f>
        <v>42410.017199074078</v>
      </c>
      <c r="M548" t="b">
        <v>0</v>
      </c>
      <c r="N548">
        <v>17</v>
      </c>
      <c r="O548" t="b">
        <v>1</v>
      </c>
      <c r="P548" t="s">
        <v>8271</v>
      </c>
      <c r="Q548" s="5">
        <f>(E548/D548)</f>
        <v>1.3757142857142857</v>
      </c>
      <c r="R548" s="12">
        <f>ROUND((E548/N548),2)</f>
        <v>28.32</v>
      </c>
      <c r="S548" t="str">
        <f>LEFT(P548,FIND("/",P548)-1)</f>
        <v>theater</v>
      </c>
      <c r="T548" t="str">
        <f>RIGHT(P548,LEN(P548)-FIND("/",P548))</f>
        <v>plays</v>
      </c>
    </row>
    <row r="549" spans="1:20" ht="42.75" x14ac:dyDescent="0.4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 s="9">
        <f>(((I549/60)/60)/24)+DATE(1970,1,1)</f>
        <v>41062.071134259262</v>
      </c>
      <c r="K549">
        <v>1336009346</v>
      </c>
      <c r="L549" s="10">
        <f>(((K549/60)/60)/24)+DATE(1970,1,1)</f>
        <v>41032.071134259262</v>
      </c>
      <c r="M549" t="b">
        <v>1</v>
      </c>
      <c r="N549">
        <v>82</v>
      </c>
      <c r="O549" t="b">
        <v>1</v>
      </c>
      <c r="P549" t="s">
        <v>8269</v>
      </c>
      <c r="Q549" s="5">
        <f>(E549/D549)</f>
        <v>1.3746666666666667</v>
      </c>
      <c r="R549" s="12">
        <f>ROUND((E549/N549),2)</f>
        <v>50.29</v>
      </c>
      <c r="S549" t="str">
        <f>LEFT(P549,FIND("/",P549)-1)</f>
        <v>film &amp; video</v>
      </c>
      <c r="T549" t="str">
        <f>RIGHT(P549,LEN(P549)-FIND("/",P549))</f>
        <v>documentary</v>
      </c>
    </row>
    <row r="550" spans="1:20" ht="28.5" x14ac:dyDescent="0.4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 s="9">
        <f>(((I550/60)/60)/24)+DATE(1970,1,1)</f>
        <v>40832.918749999997</v>
      </c>
      <c r="K550">
        <v>1316194540</v>
      </c>
      <c r="L550" s="10">
        <f>(((K550/60)/60)/24)+DATE(1970,1,1)</f>
        <v>40802.733101851853</v>
      </c>
      <c r="M550" t="b">
        <v>0</v>
      </c>
      <c r="N550">
        <v>34</v>
      </c>
      <c r="O550" t="b">
        <v>1</v>
      </c>
      <c r="P550" t="s">
        <v>8292</v>
      </c>
      <c r="Q550" s="5">
        <f>(E550/D550)</f>
        <v>1.37416</v>
      </c>
      <c r="R550" s="12">
        <f>ROUND((E550/N550),2)</f>
        <v>40.42</v>
      </c>
      <c r="S550" t="str">
        <f>LEFT(P550,FIND("/",P550)-1)</f>
        <v>music</v>
      </c>
      <c r="T550" t="str">
        <f>RIGHT(P550,LEN(P550)-FIND("/",P550))</f>
        <v>pop</v>
      </c>
    </row>
    <row r="551" spans="1:20" ht="28.5" x14ac:dyDescent="0.4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 s="9">
        <f>(((I551/60)/60)/24)+DATE(1970,1,1)</f>
        <v>42804.621712962966</v>
      </c>
      <c r="K551">
        <v>1486565716</v>
      </c>
      <c r="L551" s="10">
        <f>(((K551/60)/60)/24)+DATE(1970,1,1)</f>
        <v>42774.621712962966</v>
      </c>
      <c r="M551" t="b">
        <v>0</v>
      </c>
      <c r="N551">
        <v>79</v>
      </c>
      <c r="O551" t="b">
        <v>1</v>
      </c>
      <c r="P551" t="s">
        <v>8297</v>
      </c>
      <c r="Q551" s="5">
        <f>(E551/D551)</f>
        <v>1.3740000000000001</v>
      </c>
      <c r="R551" s="12">
        <f>ROUND((E551/N551),2)</f>
        <v>69.569999999999993</v>
      </c>
      <c r="S551" t="str">
        <f>LEFT(P551,FIND("/",P551)-1)</f>
        <v>games</v>
      </c>
      <c r="T551" t="str">
        <f>RIGHT(P551,LEN(P551)-FIND("/",P551))</f>
        <v>tabletop games</v>
      </c>
    </row>
    <row r="552" spans="1:20" ht="42.75" x14ac:dyDescent="0.4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 s="9">
        <f>(((I552/60)/60)/24)+DATE(1970,1,1)</f>
        <v>41769.165972222225</v>
      </c>
      <c r="K552">
        <v>1398448389</v>
      </c>
      <c r="L552" s="10">
        <f>(((K552/60)/60)/24)+DATE(1970,1,1)</f>
        <v>41754.745243055557</v>
      </c>
      <c r="M552" t="b">
        <v>1</v>
      </c>
      <c r="N552">
        <v>71</v>
      </c>
      <c r="O552" t="b">
        <v>1</v>
      </c>
      <c r="P552" t="s">
        <v>8288</v>
      </c>
      <c r="Q552" s="5">
        <f>(E552/D552)</f>
        <v>1.37375</v>
      </c>
      <c r="R552" s="12">
        <f>ROUND((E552/N552),2)</f>
        <v>30.96</v>
      </c>
      <c r="S552" t="str">
        <f>LEFT(P552,FIND("/",P552)-1)</f>
        <v>publishing</v>
      </c>
      <c r="T552" t="str">
        <f>RIGHT(P552,LEN(P552)-FIND("/",P552))</f>
        <v>radio &amp; podcasts</v>
      </c>
    </row>
    <row r="553" spans="1:20" ht="42.75" x14ac:dyDescent="0.4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 s="9">
        <f>(((I553/60)/60)/24)+DATE(1970,1,1)</f>
        <v>40979.207638888889</v>
      </c>
      <c r="K553">
        <v>1326810211</v>
      </c>
      <c r="L553" s="10">
        <f>(((K553/60)/60)/24)+DATE(1970,1,1)</f>
        <v>40925.599664351852</v>
      </c>
      <c r="M553" t="b">
        <v>0</v>
      </c>
      <c r="N553">
        <v>23</v>
      </c>
      <c r="O553" t="b">
        <v>1</v>
      </c>
      <c r="P553" t="s">
        <v>8276</v>
      </c>
      <c r="Q553" s="5">
        <f>(E553/D553)</f>
        <v>1.3711066666666665</v>
      </c>
      <c r="R553" s="12">
        <f>ROUND((E553/N553),2)</f>
        <v>89.42</v>
      </c>
      <c r="S553" t="str">
        <f>LEFT(P553,FIND("/",P553)-1)</f>
        <v>music</v>
      </c>
      <c r="T553" t="str">
        <f>RIGHT(P553,LEN(P553)-FIND("/",P553))</f>
        <v>rock</v>
      </c>
    </row>
    <row r="554" spans="1:20" ht="42.75" x14ac:dyDescent="0.4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 s="9">
        <f>(((I554/60)/60)/24)+DATE(1970,1,1)</f>
        <v>42519.061793981484</v>
      </c>
      <c r="K554">
        <v>1462325339</v>
      </c>
      <c r="L554" s="10">
        <f>(((K554/60)/60)/24)+DATE(1970,1,1)</f>
        <v>42494.061793981484</v>
      </c>
      <c r="M554" t="b">
        <v>0</v>
      </c>
      <c r="N554">
        <v>42</v>
      </c>
      <c r="O554" t="b">
        <v>1</v>
      </c>
      <c r="P554" t="s">
        <v>8301</v>
      </c>
      <c r="Q554" s="5">
        <f>(E554/D554)</f>
        <v>1.3700934579439252</v>
      </c>
      <c r="R554" s="12">
        <f>ROUND((E554/N554),2)</f>
        <v>34.9</v>
      </c>
      <c r="S554" t="str">
        <f>LEFT(P554,FIND("/",P554)-1)</f>
        <v>technology</v>
      </c>
      <c r="T554" t="str">
        <f>RIGHT(P554,LEN(P554)-FIND("/",P554))</f>
        <v>space exploration</v>
      </c>
    </row>
    <row r="555" spans="1:20" ht="42.75" x14ac:dyDescent="0.4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 s="9">
        <f>(((I555/60)/60)/24)+DATE(1970,1,1)</f>
        <v>42208.125</v>
      </c>
      <c r="K555">
        <v>1434931811</v>
      </c>
      <c r="L555" s="10">
        <f>(((K555/60)/60)/24)+DATE(1970,1,1)</f>
        <v>42177.007071759261</v>
      </c>
      <c r="M555" t="b">
        <v>0</v>
      </c>
      <c r="N555">
        <v>182</v>
      </c>
      <c r="O555" t="b">
        <v>1</v>
      </c>
      <c r="P555" t="s">
        <v>8265</v>
      </c>
      <c r="Q555" s="5">
        <f>(E555/D555)</f>
        <v>1.3685882352941177</v>
      </c>
      <c r="R555">
        <f>ROUND((E555/N555),2)</f>
        <v>63.92</v>
      </c>
      <c r="S555" t="str">
        <f>LEFT(P555,FIND("/",P555)-1)</f>
        <v>film &amp; video</v>
      </c>
      <c r="T555" t="str">
        <f>RIGHT(P555,LEN(P555)-FIND("/",P555))</f>
        <v>television</v>
      </c>
    </row>
    <row r="556" spans="1:20" ht="42.75" x14ac:dyDescent="0.4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 s="9">
        <f>(((I556/60)/60)/24)+DATE(1970,1,1)</f>
        <v>42573.862777777773</v>
      </c>
      <c r="K556">
        <v>1466628144</v>
      </c>
      <c r="L556" s="10">
        <f>(((K556/60)/60)/24)+DATE(1970,1,1)</f>
        <v>42543.862777777773</v>
      </c>
      <c r="M556" t="b">
        <v>0</v>
      </c>
      <c r="N556">
        <v>15</v>
      </c>
      <c r="O556" t="b">
        <v>1</v>
      </c>
      <c r="P556" t="s">
        <v>8269</v>
      </c>
      <c r="Q556" s="5">
        <f>(E556/D556)</f>
        <v>1.3680000000000001</v>
      </c>
      <c r="R556" s="12">
        <f>ROUND((E556/N556),2)</f>
        <v>45.6</v>
      </c>
      <c r="S556" t="str">
        <f>LEFT(P556,FIND("/",P556)-1)</f>
        <v>film &amp; video</v>
      </c>
      <c r="T556" t="str">
        <f>RIGHT(P556,LEN(P556)-FIND("/",P556))</f>
        <v>documentary</v>
      </c>
    </row>
    <row r="557" spans="1:20" ht="28.5" x14ac:dyDescent="0.4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 s="9">
        <f>(((I557/60)/60)/24)+DATE(1970,1,1)</f>
        <v>41104.221562500003</v>
      </c>
      <c r="K557">
        <v>1339651143</v>
      </c>
      <c r="L557" s="10">
        <f>(((K557/60)/60)/24)+DATE(1970,1,1)</f>
        <v>41074.221562500003</v>
      </c>
      <c r="M557" t="b">
        <v>0</v>
      </c>
      <c r="N557">
        <v>38</v>
      </c>
      <c r="O557" t="b">
        <v>1</v>
      </c>
      <c r="P557" t="s">
        <v>8279</v>
      </c>
      <c r="Q557" s="5">
        <f>(E557/D557)</f>
        <v>1.3680000000000001</v>
      </c>
      <c r="R557" s="12">
        <f>ROUND((E557/N557),2)</f>
        <v>54</v>
      </c>
      <c r="S557" t="str">
        <f>LEFT(P557,FIND("/",P557)-1)</f>
        <v>music</v>
      </c>
      <c r="T557" t="str">
        <f>RIGHT(P557,LEN(P557)-FIND("/",P557))</f>
        <v>indie rock</v>
      </c>
    </row>
    <row r="558" spans="1:20" ht="42.75" x14ac:dyDescent="0.4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 s="9">
        <f>(((I558/60)/60)/24)+DATE(1970,1,1)</f>
        <v>41090.165972222225</v>
      </c>
      <c r="K558">
        <v>1339704141</v>
      </c>
      <c r="L558" s="10">
        <f>(((K558/60)/60)/24)+DATE(1970,1,1)</f>
        <v>41074.834965277776</v>
      </c>
      <c r="M558" t="b">
        <v>0</v>
      </c>
      <c r="N558">
        <v>27</v>
      </c>
      <c r="O558" t="b">
        <v>1</v>
      </c>
      <c r="P558" t="s">
        <v>8279</v>
      </c>
      <c r="Q558" s="5">
        <f>(E558/D558)</f>
        <v>1.3666666666666667</v>
      </c>
      <c r="R558" s="12">
        <f>ROUND((E558/N558),2)</f>
        <v>30.37</v>
      </c>
      <c r="S558" t="str">
        <f>LEFT(P558,FIND("/",P558)-1)</f>
        <v>music</v>
      </c>
      <c r="T558" t="str">
        <f>RIGHT(P558,LEN(P558)-FIND("/",P558))</f>
        <v>indie rock</v>
      </c>
    </row>
    <row r="559" spans="1:20" ht="42.75" x14ac:dyDescent="0.4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 s="9">
        <f>(((I559/60)/60)/24)+DATE(1970,1,1)</f>
        <v>42158.1875</v>
      </c>
      <c r="K559">
        <v>1430604395</v>
      </c>
      <c r="L559" s="10">
        <f>(((K559/60)/60)/24)+DATE(1970,1,1)</f>
        <v>42126.92123842593</v>
      </c>
      <c r="M559" t="b">
        <v>0</v>
      </c>
      <c r="N559">
        <v>78</v>
      </c>
      <c r="O559" t="b">
        <v>1</v>
      </c>
      <c r="P559" t="s">
        <v>8276</v>
      </c>
      <c r="Q559" s="5">
        <f>(E559/D559)</f>
        <v>1.36625</v>
      </c>
      <c r="R559" s="12">
        <f>ROUND((E559/N559),2)</f>
        <v>70.06</v>
      </c>
      <c r="S559" t="str">
        <f>LEFT(P559,FIND("/",P559)-1)</f>
        <v>music</v>
      </c>
      <c r="T559" t="str">
        <f>RIGHT(P559,LEN(P559)-FIND("/",P559))</f>
        <v>rock</v>
      </c>
    </row>
    <row r="560" spans="1:20" ht="42.75" x14ac:dyDescent="0.4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 s="9">
        <f>(((I560/60)/60)/24)+DATE(1970,1,1)</f>
        <v>40701.637511574074</v>
      </c>
      <c r="K560">
        <v>1304867881</v>
      </c>
      <c r="L560" s="10">
        <f>(((K560/60)/60)/24)+DATE(1970,1,1)</f>
        <v>40671.637511574074</v>
      </c>
      <c r="M560" t="b">
        <v>0</v>
      </c>
      <c r="N560">
        <v>26</v>
      </c>
      <c r="O560" t="b">
        <v>1</v>
      </c>
      <c r="P560" t="s">
        <v>8279</v>
      </c>
      <c r="Q560" s="5">
        <f>(E560/D560)</f>
        <v>1.3660000000000001</v>
      </c>
      <c r="R560" s="12">
        <f>ROUND((E560/N560),2)</f>
        <v>26.27</v>
      </c>
      <c r="S560" t="str">
        <f>LEFT(P560,FIND("/",P560)-1)</f>
        <v>music</v>
      </c>
      <c r="T560" t="str">
        <f>RIGHT(P560,LEN(P560)-FIND("/",P560))</f>
        <v>indie rock</v>
      </c>
    </row>
    <row r="561" spans="1:20" ht="42.75" x14ac:dyDescent="0.4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 s="9">
        <f>(((I561/60)/60)/24)+DATE(1970,1,1)</f>
        <v>42085.333333333328</v>
      </c>
      <c r="K561">
        <v>1424669929</v>
      </c>
      <c r="L561" s="10">
        <f>(((K561/60)/60)/24)+DATE(1970,1,1)</f>
        <v>42058.235289351855</v>
      </c>
      <c r="M561" t="b">
        <v>1</v>
      </c>
      <c r="N561">
        <v>34</v>
      </c>
      <c r="O561" t="b">
        <v>1</v>
      </c>
      <c r="P561" t="s">
        <v>8269</v>
      </c>
      <c r="Q561" s="5">
        <f>(E561/D561)</f>
        <v>1.3640000000000001</v>
      </c>
      <c r="R561" s="12">
        <f>ROUND((E561/N561),2)</f>
        <v>160.47</v>
      </c>
      <c r="S561" t="str">
        <f>LEFT(P561,FIND("/",P561)-1)</f>
        <v>film &amp; video</v>
      </c>
      <c r="T561" t="str">
        <f>RIGHT(P561,LEN(P561)-FIND("/",P561))</f>
        <v>documentary</v>
      </c>
    </row>
    <row r="562" spans="1:20" ht="42.75" x14ac:dyDescent="0.4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 s="9">
        <f>(((I562/60)/60)/24)+DATE(1970,1,1)</f>
        <v>42521.689745370371</v>
      </c>
      <c r="K562">
        <v>1459528394</v>
      </c>
      <c r="L562" s="10">
        <f>(((K562/60)/60)/24)+DATE(1970,1,1)</f>
        <v>42461.689745370371</v>
      </c>
      <c r="M562" t="b">
        <v>0</v>
      </c>
      <c r="N562">
        <v>27</v>
      </c>
      <c r="O562" t="b">
        <v>1</v>
      </c>
      <c r="P562" t="s">
        <v>8271</v>
      </c>
      <c r="Q562" s="5">
        <f>(E562/D562)</f>
        <v>1.3633666666666666</v>
      </c>
      <c r="R562" s="12">
        <f>ROUND((E562/N562),2)</f>
        <v>15.15</v>
      </c>
      <c r="S562" t="str">
        <f>LEFT(P562,FIND("/",P562)-1)</f>
        <v>theater</v>
      </c>
      <c r="T562" t="str">
        <f>RIGHT(P562,LEN(P562)-FIND("/",P562))</f>
        <v>plays</v>
      </c>
    </row>
    <row r="563" spans="1:20" ht="28.5" x14ac:dyDescent="0.4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 s="9">
        <f>(((I563/60)/60)/24)+DATE(1970,1,1)</f>
        <v>42705.207638888889</v>
      </c>
      <c r="K563">
        <v>1477996325</v>
      </c>
      <c r="L563" s="10">
        <f>(((K563/60)/60)/24)+DATE(1970,1,1)</f>
        <v>42675.438946759255</v>
      </c>
      <c r="M563" t="b">
        <v>1</v>
      </c>
      <c r="N563">
        <v>379</v>
      </c>
      <c r="O563" t="b">
        <v>1</v>
      </c>
      <c r="P563" t="s">
        <v>8295</v>
      </c>
      <c r="Q563" s="5">
        <f>(E563/D563)</f>
        <v>1.362168</v>
      </c>
      <c r="R563" s="12">
        <f>ROUND((E563/N563),2)</f>
        <v>449.26</v>
      </c>
      <c r="S563" t="str">
        <f>LEFT(P563,FIND("/",P563)-1)</f>
        <v>technology</v>
      </c>
      <c r="T563" t="str">
        <f>RIGHT(P563,LEN(P563)-FIND("/",P563))</f>
        <v>hardware</v>
      </c>
    </row>
    <row r="564" spans="1:20" ht="42.75" x14ac:dyDescent="0.4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 s="9">
        <f>(((I564/60)/60)/24)+DATE(1970,1,1)</f>
        <v>42123.743773148148</v>
      </c>
      <c r="K564">
        <v>1428515462</v>
      </c>
      <c r="L564" s="10">
        <f>(((K564/60)/60)/24)+DATE(1970,1,1)</f>
        <v>42102.743773148148</v>
      </c>
      <c r="M564" t="b">
        <v>0</v>
      </c>
      <c r="N564">
        <v>88</v>
      </c>
      <c r="O564" t="b">
        <v>1</v>
      </c>
      <c r="P564" t="s">
        <v>8271</v>
      </c>
      <c r="Q564" s="5">
        <f>(E564/D564)</f>
        <v>1.3616666666666666</v>
      </c>
      <c r="R564" s="12">
        <f>ROUND((E564/N564),2)</f>
        <v>46.42</v>
      </c>
      <c r="S564" t="str">
        <f>LEFT(P564,FIND("/",P564)-1)</f>
        <v>theater</v>
      </c>
      <c r="T564" t="str">
        <f>RIGHT(P564,LEN(P564)-FIND("/",P564))</f>
        <v>plays</v>
      </c>
    </row>
    <row r="565" spans="1:20" ht="42.75" x14ac:dyDescent="0.4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 s="9">
        <f>(((I565/60)/60)/24)+DATE(1970,1,1)</f>
        <v>42252.165972222225</v>
      </c>
      <c r="K565">
        <v>1436968366</v>
      </c>
      <c r="L565" s="10">
        <f>(((K565/60)/60)/24)+DATE(1970,1,1)</f>
        <v>42200.578310185185</v>
      </c>
      <c r="M565" t="b">
        <v>0</v>
      </c>
      <c r="N565">
        <v>227</v>
      </c>
      <c r="O565" t="b">
        <v>1</v>
      </c>
      <c r="P565" t="s">
        <v>8274</v>
      </c>
      <c r="Q565" s="5">
        <f>(E565/D565)</f>
        <v>1.3613999999999999</v>
      </c>
      <c r="R565" s="12">
        <f>ROUND((E565/N565),2)</f>
        <v>59.97</v>
      </c>
      <c r="S565" t="str">
        <f>LEFT(P565,FIND("/",P565)-1)</f>
        <v>publishing</v>
      </c>
      <c r="T565" t="str">
        <f>RIGHT(P565,LEN(P565)-FIND("/",P565))</f>
        <v>nonfiction</v>
      </c>
    </row>
    <row r="566" spans="1:20" ht="42.75" x14ac:dyDescent="0.4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 s="9">
        <f>(((I566/60)/60)/24)+DATE(1970,1,1)</f>
        <v>40668.868611111109</v>
      </c>
      <c r="K566">
        <v>1302036648</v>
      </c>
      <c r="L566" s="10">
        <f>(((K566/60)/60)/24)+DATE(1970,1,1)</f>
        <v>40638.868611111109</v>
      </c>
      <c r="M566" t="b">
        <v>0</v>
      </c>
      <c r="N566">
        <v>38</v>
      </c>
      <c r="O566" t="b">
        <v>1</v>
      </c>
      <c r="P566" t="s">
        <v>8279</v>
      </c>
      <c r="Q566" s="5">
        <f>(E566/D566)</f>
        <v>1.36</v>
      </c>
      <c r="R566" s="12">
        <f>ROUND((E566/N566),2)</f>
        <v>35.79</v>
      </c>
      <c r="S566" t="str">
        <f>LEFT(P566,FIND("/",P566)-1)</f>
        <v>music</v>
      </c>
      <c r="T566" t="str">
        <f>RIGHT(P566,LEN(P566)-FIND("/",P566))</f>
        <v>indie rock</v>
      </c>
    </row>
    <row r="567" spans="1:20" ht="42.75" x14ac:dyDescent="0.4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 s="9">
        <f>(((I567/60)/60)/24)+DATE(1970,1,1)</f>
        <v>42426</v>
      </c>
      <c r="K567">
        <v>1454337589</v>
      </c>
      <c r="L567" s="10">
        <f>(((K567/60)/60)/24)+DATE(1970,1,1)</f>
        <v>42401.610983796301</v>
      </c>
      <c r="M567" t="b">
        <v>0</v>
      </c>
      <c r="N567">
        <v>20</v>
      </c>
      <c r="O567" t="b">
        <v>1</v>
      </c>
      <c r="P567" t="s">
        <v>8271</v>
      </c>
      <c r="Q567" s="5">
        <f>(E567/D567)</f>
        <v>1.36</v>
      </c>
      <c r="R567" s="12">
        <f>ROUND((E567/N567),2)</f>
        <v>13.6</v>
      </c>
      <c r="S567" t="str">
        <f>LEFT(P567,FIND("/",P567)-1)</f>
        <v>theater</v>
      </c>
      <c r="T567" t="str">
        <f>RIGHT(P567,LEN(P567)-FIND("/",P567))</f>
        <v>plays</v>
      </c>
    </row>
    <row r="568" spans="1:20" ht="42.75" x14ac:dyDescent="0.4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 s="9">
        <f>(((I568/60)/60)/24)+DATE(1970,1,1)</f>
        <v>42102.370381944449</v>
      </c>
      <c r="K568">
        <v>1425891201</v>
      </c>
      <c r="L568" s="10">
        <f>(((K568/60)/60)/24)+DATE(1970,1,1)</f>
        <v>42072.370381944449</v>
      </c>
      <c r="M568" t="b">
        <v>0</v>
      </c>
      <c r="N568">
        <v>51</v>
      </c>
      <c r="O568" t="b">
        <v>1</v>
      </c>
      <c r="P568" t="s">
        <v>8271</v>
      </c>
      <c r="Q568" s="5">
        <f>(E568/D568)</f>
        <v>1.36</v>
      </c>
      <c r="R568" s="12">
        <f>ROUND((E568/N568),2)</f>
        <v>66.67</v>
      </c>
      <c r="S568" t="str">
        <f>LEFT(P568,FIND("/",P568)-1)</f>
        <v>theater</v>
      </c>
      <c r="T568" t="str">
        <f>RIGHT(P568,LEN(P568)-FIND("/",P568))</f>
        <v>plays</v>
      </c>
    </row>
    <row r="569" spans="1:20" ht="42.75" x14ac:dyDescent="0.4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 s="9">
        <f>(((I569/60)/60)/24)+DATE(1970,1,1)</f>
        <v>42738.919201388882</v>
      </c>
      <c r="K569">
        <v>1480629819</v>
      </c>
      <c r="L569" s="10">
        <f>(((K569/60)/60)/24)+DATE(1970,1,1)</f>
        <v>42705.919201388882</v>
      </c>
      <c r="M569" t="b">
        <v>0</v>
      </c>
      <c r="N569">
        <v>284</v>
      </c>
      <c r="O569" t="b">
        <v>1</v>
      </c>
      <c r="P569" t="s">
        <v>8285</v>
      </c>
      <c r="Q569" s="5">
        <f>(E569/D569)</f>
        <v>1.359861</v>
      </c>
      <c r="R569" s="12">
        <f>ROUND((E569/N569),2)</f>
        <v>95.76</v>
      </c>
      <c r="S569" t="str">
        <f>LEFT(P569,FIND("/",P569)-1)</f>
        <v>photography</v>
      </c>
      <c r="T569" t="str">
        <f>RIGHT(P569,LEN(P569)-FIND("/",P569))</f>
        <v>photobooks</v>
      </c>
    </row>
    <row r="570" spans="1:20" ht="57" x14ac:dyDescent="0.4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 s="9">
        <f>(((I570/60)/60)/24)+DATE(1970,1,1)</f>
        <v>40425.043749999997</v>
      </c>
      <c r="K570">
        <v>1277433980</v>
      </c>
      <c r="L570" s="10">
        <f>(((K570/60)/60)/24)+DATE(1970,1,1)</f>
        <v>40354.11550925926</v>
      </c>
      <c r="M570" t="b">
        <v>0</v>
      </c>
      <c r="N570">
        <v>104</v>
      </c>
      <c r="O570" t="b">
        <v>1</v>
      </c>
      <c r="P570" t="s">
        <v>8279</v>
      </c>
      <c r="Q570" s="5">
        <f>(E570/D570)</f>
        <v>1.3576026666666667</v>
      </c>
      <c r="R570" s="12">
        <f>ROUND((E570/N570),2)</f>
        <v>97.9</v>
      </c>
      <c r="S570" t="str">
        <f>LEFT(P570,FIND("/",P570)-1)</f>
        <v>music</v>
      </c>
      <c r="T570" t="str">
        <f>RIGHT(P570,LEN(P570)-FIND("/",P570))</f>
        <v>indie rock</v>
      </c>
    </row>
    <row r="571" spans="1:20" ht="42.75" x14ac:dyDescent="0.4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 s="9">
        <f>(((I571/60)/60)/24)+DATE(1970,1,1)</f>
        <v>41240.5</v>
      </c>
      <c r="K571">
        <v>1350967535</v>
      </c>
      <c r="L571" s="10">
        <f>(((K571/60)/60)/24)+DATE(1970,1,1)</f>
        <v>41205.198321759257</v>
      </c>
      <c r="M571" t="b">
        <v>0</v>
      </c>
      <c r="N571">
        <v>26</v>
      </c>
      <c r="O571" t="b">
        <v>1</v>
      </c>
      <c r="P571" t="s">
        <v>8279</v>
      </c>
      <c r="Q571" s="5">
        <f>(E571/D571)</f>
        <v>1.351</v>
      </c>
      <c r="R571" s="12">
        <f>ROUND((E571/N571),2)</f>
        <v>51.96</v>
      </c>
      <c r="S571" t="str">
        <f>LEFT(P571,FIND("/",P571)-1)</f>
        <v>music</v>
      </c>
      <c r="T571" t="str">
        <f>RIGHT(P571,LEN(P571)-FIND("/",P571))</f>
        <v>indie rock</v>
      </c>
    </row>
    <row r="572" spans="1:20" ht="28.5" x14ac:dyDescent="0.4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 s="9">
        <f>(((I572/60)/60)/24)+DATE(1970,1,1)</f>
        <v>41882.665798611109</v>
      </c>
      <c r="K572">
        <v>1406908725</v>
      </c>
      <c r="L572" s="10">
        <f>(((K572/60)/60)/24)+DATE(1970,1,1)</f>
        <v>41852.665798611109</v>
      </c>
      <c r="M572" t="b">
        <v>0</v>
      </c>
      <c r="N572">
        <v>13</v>
      </c>
      <c r="O572" t="b">
        <v>1</v>
      </c>
      <c r="P572" t="s">
        <v>8285</v>
      </c>
      <c r="Q572" s="5">
        <f>(E572/D572)</f>
        <v>1.35</v>
      </c>
      <c r="R572" s="12">
        <f>ROUND((E572/N572),2)</f>
        <v>51.92</v>
      </c>
      <c r="S572" t="str">
        <f>LEFT(P572,FIND("/",P572)-1)</f>
        <v>photography</v>
      </c>
      <c r="T572" t="str">
        <f>RIGHT(P572,LEN(P572)-FIND("/",P572))</f>
        <v>photobooks</v>
      </c>
    </row>
    <row r="573" spans="1:20" ht="57" x14ac:dyDescent="0.4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 s="9">
        <f>(((I573/60)/60)/24)+DATE(1970,1,1)</f>
        <v>42358.375</v>
      </c>
      <c r="K573">
        <v>1445415653</v>
      </c>
      <c r="L573" s="10">
        <f>(((K573/60)/60)/24)+DATE(1970,1,1)</f>
        <v>42298.34783564815</v>
      </c>
      <c r="M573" t="b">
        <v>0</v>
      </c>
      <c r="N573">
        <v>170</v>
      </c>
      <c r="O573" t="b">
        <v>1</v>
      </c>
      <c r="P573" t="s">
        <v>8285</v>
      </c>
      <c r="Q573" s="5">
        <f>(E573/D573)</f>
        <v>1.35</v>
      </c>
      <c r="R573" s="12">
        <f>ROUND((E573/N573),2)</f>
        <v>79.41</v>
      </c>
      <c r="S573" t="str">
        <f>LEFT(P573,FIND("/",P573)-1)</f>
        <v>photography</v>
      </c>
      <c r="T573" t="str">
        <f>RIGHT(P573,LEN(P573)-FIND("/",P573))</f>
        <v>photobooks</v>
      </c>
    </row>
    <row r="574" spans="1:20" ht="42.75" x14ac:dyDescent="0.4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 s="9">
        <f>(((I574/60)/60)/24)+DATE(1970,1,1)</f>
        <v>42522.789583333331</v>
      </c>
      <c r="K574">
        <v>1461427938</v>
      </c>
      <c r="L574" s="10">
        <f>(((K574/60)/60)/24)+DATE(1970,1,1)</f>
        <v>42483.675208333334</v>
      </c>
      <c r="M574" t="b">
        <v>0</v>
      </c>
      <c r="N574">
        <v>24</v>
      </c>
      <c r="O574" t="b">
        <v>1</v>
      </c>
      <c r="P574" t="s">
        <v>8271</v>
      </c>
      <c r="Q574" s="5">
        <f>(E574/D574)</f>
        <v>1.35</v>
      </c>
      <c r="R574" s="12">
        <f>ROUND((E574/N574),2)</f>
        <v>168.75</v>
      </c>
      <c r="S574" t="str">
        <f>LEFT(P574,FIND("/",P574)-1)</f>
        <v>theater</v>
      </c>
      <c r="T574" t="str">
        <f>RIGHT(P574,LEN(P574)-FIND("/",P574))</f>
        <v>plays</v>
      </c>
    </row>
    <row r="575" spans="1:20" ht="42.75" x14ac:dyDescent="0.4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 s="9">
        <f>(((I575/60)/60)/24)+DATE(1970,1,1)</f>
        <v>40971.319062499999</v>
      </c>
      <c r="K575">
        <v>1326872367</v>
      </c>
      <c r="L575" s="10">
        <f>(((K575/60)/60)/24)+DATE(1970,1,1)</f>
        <v>40926.319062499999</v>
      </c>
      <c r="M575" t="b">
        <v>0</v>
      </c>
      <c r="N575">
        <v>57</v>
      </c>
      <c r="O575" t="b">
        <v>1</v>
      </c>
      <c r="P575" t="s">
        <v>8276</v>
      </c>
      <c r="Q575" s="5">
        <f>(E575/D575)</f>
        <v>1.3489</v>
      </c>
      <c r="R575" s="12">
        <f>ROUND((E575/N575),2)</f>
        <v>59.16</v>
      </c>
      <c r="S575" t="str">
        <f>LEFT(P575,FIND("/",P575)-1)</f>
        <v>music</v>
      </c>
      <c r="T575" t="str">
        <f>RIGHT(P575,LEN(P575)-FIND("/",P575))</f>
        <v>rock</v>
      </c>
    </row>
    <row r="576" spans="1:20" ht="42.75" x14ac:dyDescent="0.4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 s="9">
        <f>(((I576/60)/60)/24)+DATE(1970,1,1)</f>
        <v>42300.767303240747</v>
      </c>
      <c r="K576">
        <v>1443464695</v>
      </c>
      <c r="L576" s="10">
        <f>(((K576/60)/60)/24)+DATE(1970,1,1)</f>
        <v>42275.767303240747</v>
      </c>
      <c r="M576" t="b">
        <v>1</v>
      </c>
      <c r="N576">
        <v>874</v>
      </c>
      <c r="O576" t="b">
        <v>1</v>
      </c>
      <c r="P576" t="s">
        <v>8285</v>
      </c>
      <c r="Q576" s="5">
        <f>(E576/D576)</f>
        <v>1.3482571428571428</v>
      </c>
      <c r="R576" s="12">
        <f>ROUND((E576/N576),2)</f>
        <v>53.99</v>
      </c>
      <c r="S576" t="str">
        <f>LEFT(P576,FIND("/",P576)-1)</f>
        <v>photography</v>
      </c>
      <c r="T576" t="str">
        <f>RIGHT(P576,LEN(P576)-FIND("/",P576))</f>
        <v>photobooks</v>
      </c>
    </row>
    <row r="577" spans="1:20" ht="42.75" x14ac:dyDescent="0.4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 s="9">
        <f>(((I577/60)/60)/24)+DATE(1970,1,1)</f>
        <v>42660.676388888889</v>
      </c>
      <c r="K577">
        <v>1474469117</v>
      </c>
      <c r="L577" s="10">
        <f>(((K577/60)/60)/24)+DATE(1970,1,1)</f>
        <v>42634.614780092597</v>
      </c>
      <c r="M577" t="b">
        <v>0</v>
      </c>
      <c r="N577">
        <v>112</v>
      </c>
      <c r="O577" t="b">
        <v>1</v>
      </c>
      <c r="P577" t="s">
        <v>8276</v>
      </c>
      <c r="Q577" s="5">
        <f>(E577/D577)</f>
        <v>1.348074</v>
      </c>
      <c r="R577" s="12">
        <f>ROUND((E577/N577),2)</f>
        <v>60.18</v>
      </c>
      <c r="S577" t="str">
        <f>LEFT(P577,FIND("/",P577)-1)</f>
        <v>music</v>
      </c>
      <c r="T577" t="str">
        <f>RIGHT(P577,LEN(P577)-FIND("/",P577))</f>
        <v>rock</v>
      </c>
    </row>
    <row r="578" spans="1:20" ht="28.5" x14ac:dyDescent="0.4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 s="9">
        <f>(((I578/60)/60)/24)+DATE(1970,1,1)</f>
        <v>42388.207638888889</v>
      </c>
      <c r="K578">
        <v>1452030730</v>
      </c>
      <c r="L578" s="10">
        <f>(((K578/60)/60)/24)+DATE(1970,1,1)</f>
        <v>42374.911226851851</v>
      </c>
      <c r="M578" t="b">
        <v>0</v>
      </c>
      <c r="N578">
        <v>18</v>
      </c>
      <c r="O578" t="b">
        <v>1</v>
      </c>
      <c r="P578" t="s">
        <v>8271</v>
      </c>
      <c r="Q578" s="5">
        <f>(E578/D578)</f>
        <v>1.3467833333333334</v>
      </c>
      <c r="R578" s="12">
        <f>ROUND((E578/N578),2)</f>
        <v>89.79</v>
      </c>
      <c r="S578" t="str">
        <f>LEFT(P578,FIND("/",P578)-1)</f>
        <v>theater</v>
      </c>
      <c r="T578" t="str">
        <f>RIGHT(P578,LEN(P578)-FIND("/",P578))</f>
        <v>plays</v>
      </c>
    </row>
    <row r="579" spans="1:20" ht="28.5" x14ac:dyDescent="0.4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 s="9">
        <f>(((I579/60)/60)/24)+DATE(1970,1,1)</f>
        <v>40748.839537037034</v>
      </c>
      <c r="K579">
        <v>1308946136</v>
      </c>
      <c r="L579" s="10">
        <f>(((K579/60)/60)/24)+DATE(1970,1,1)</f>
        <v>40718.839537037034</v>
      </c>
      <c r="M579" t="b">
        <v>0</v>
      </c>
      <c r="N579">
        <v>17</v>
      </c>
      <c r="O579" t="b">
        <v>1</v>
      </c>
      <c r="P579" t="s">
        <v>8279</v>
      </c>
      <c r="Q579" s="5">
        <f>(E579/D579)</f>
        <v>1.3461099999999999</v>
      </c>
      <c r="R579" s="12">
        <f>ROUND((E579/N579),2)</f>
        <v>79.180000000000007</v>
      </c>
      <c r="S579" t="str">
        <f>LEFT(P579,FIND("/",P579)-1)</f>
        <v>music</v>
      </c>
      <c r="T579" t="str">
        <f>RIGHT(P579,LEN(P579)-FIND("/",P579))</f>
        <v>indie rock</v>
      </c>
    </row>
    <row r="580" spans="1:20" ht="42.75" x14ac:dyDescent="0.4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 s="9">
        <f>(((I580/60)/60)/24)+DATE(1970,1,1)</f>
        <v>41867.34579861111</v>
      </c>
      <c r="K580">
        <v>1406362677</v>
      </c>
      <c r="L580" s="10">
        <f>(((K580/60)/60)/24)+DATE(1970,1,1)</f>
        <v>41846.34579861111</v>
      </c>
      <c r="M580" t="b">
        <v>0</v>
      </c>
      <c r="N580">
        <v>480</v>
      </c>
      <c r="O580" t="b">
        <v>1</v>
      </c>
      <c r="P580" t="s">
        <v>8297</v>
      </c>
      <c r="Q580" s="5">
        <f>(E580/D580)</f>
        <v>1.3444929411764706</v>
      </c>
      <c r="R580" s="12">
        <f>ROUND((E580/N580),2)</f>
        <v>23.81</v>
      </c>
      <c r="S580" t="str">
        <f>LEFT(P580,FIND("/",P580)-1)</f>
        <v>games</v>
      </c>
      <c r="T580" t="str">
        <f>RIGHT(P580,LEN(P580)-FIND("/",P580))</f>
        <v>tabletop games</v>
      </c>
    </row>
    <row r="581" spans="1:20" ht="42.75" x14ac:dyDescent="0.4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 s="9">
        <f>(((I581/60)/60)/24)+DATE(1970,1,1)</f>
        <v>40286.290972222225</v>
      </c>
      <c r="K581">
        <v>1268459318</v>
      </c>
      <c r="L581" s="10">
        <f>(((K581/60)/60)/24)+DATE(1970,1,1)</f>
        <v>40250.242106481484</v>
      </c>
      <c r="M581" t="b">
        <v>0</v>
      </c>
      <c r="N581">
        <v>54</v>
      </c>
      <c r="O581" t="b">
        <v>1</v>
      </c>
      <c r="P581" t="s">
        <v>8276</v>
      </c>
      <c r="Q581" s="5">
        <f>(E581/D581)</f>
        <v>1.3438124999999999</v>
      </c>
      <c r="R581" s="12">
        <f>ROUND((E581/N581),2)</f>
        <v>39.82</v>
      </c>
      <c r="S581" t="str">
        <f>LEFT(P581,FIND("/",P581)-1)</f>
        <v>music</v>
      </c>
      <c r="T581" t="str">
        <f>RIGHT(P581,LEN(P581)-FIND("/",P581))</f>
        <v>rock</v>
      </c>
    </row>
    <row r="582" spans="1:20" ht="57" x14ac:dyDescent="0.4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 s="9">
        <f>(((I582/60)/60)/24)+DATE(1970,1,1)</f>
        <v>40467.152083333334</v>
      </c>
      <c r="K582">
        <v>1284042614</v>
      </c>
      <c r="L582" s="10">
        <f>(((K582/60)/60)/24)+DATE(1970,1,1)</f>
        <v>40430.604328703703</v>
      </c>
      <c r="M582" t="b">
        <v>1</v>
      </c>
      <c r="N582">
        <v>62</v>
      </c>
      <c r="O582" t="b">
        <v>1</v>
      </c>
      <c r="P582" t="s">
        <v>8269</v>
      </c>
      <c r="Q582" s="5">
        <f>(E582/D582)</f>
        <v>1.341</v>
      </c>
      <c r="R582" s="12">
        <f>ROUND((E582/N582),2)</f>
        <v>108.15</v>
      </c>
      <c r="S582" t="str">
        <f>LEFT(P582,FIND("/",P582)-1)</f>
        <v>film &amp; video</v>
      </c>
      <c r="T582" t="str">
        <f>RIGHT(P582,LEN(P582)-FIND("/",P582))</f>
        <v>documentary</v>
      </c>
    </row>
    <row r="583" spans="1:20" ht="42.75" x14ac:dyDescent="0.4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 s="9">
        <f>(((I583/60)/60)/24)+DATE(1970,1,1)</f>
        <v>41799.208333333336</v>
      </c>
      <c r="K583">
        <v>1399666342</v>
      </c>
      <c r="L583" s="10">
        <f>(((K583/60)/60)/24)+DATE(1970,1,1)</f>
        <v>41768.841921296298</v>
      </c>
      <c r="M583" t="b">
        <v>0</v>
      </c>
      <c r="N583">
        <v>38</v>
      </c>
      <c r="O583" t="b">
        <v>1</v>
      </c>
      <c r="P583" t="s">
        <v>8276</v>
      </c>
      <c r="Q583" s="5">
        <f>(E583/D583)</f>
        <v>1.3405</v>
      </c>
      <c r="R583" s="12">
        <f>ROUND((E583/N583),2)</f>
        <v>70.55</v>
      </c>
      <c r="S583" t="str">
        <f>LEFT(P583,FIND("/",P583)-1)</f>
        <v>music</v>
      </c>
      <c r="T583" t="str">
        <f>RIGHT(P583,LEN(P583)-FIND("/",P583))</f>
        <v>rock</v>
      </c>
    </row>
    <row r="584" spans="1:20" ht="42.75" x14ac:dyDescent="0.4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 s="9">
        <f>(((I584/60)/60)/24)+DATE(1970,1,1)</f>
        <v>41403.690266203703</v>
      </c>
      <c r="K584">
        <v>1365525239</v>
      </c>
      <c r="L584" s="10">
        <f>(((K584/60)/60)/24)+DATE(1970,1,1)</f>
        <v>41373.690266203703</v>
      </c>
      <c r="M584" t="b">
        <v>0</v>
      </c>
      <c r="N584">
        <v>75</v>
      </c>
      <c r="O584" t="b">
        <v>1</v>
      </c>
      <c r="P584" t="s">
        <v>8279</v>
      </c>
      <c r="Q584" s="5">
        <f>(E584/D584)</f>
        <v>1.3367142857142857</v>
      </c>
      <c r="R584" s="12">
        <f>ROUND((E584/N584),2)</f>
        <v>62.38</v>
      </c>
      <c r="S584" t="str">
        <f>LEFT(P584,FIND("/",P584)-1)</f>
        <v>music</v>
      </c>
      <c r="T584" t="str">
        <f>RIGHT(P584,LEN(P584)-FIND("/",P584))</f>
        <v>indie rock</v>
      </c>
    </row>
    <row r="585" spans="1:20" ht="28.5" x14ac:dyDescent="0.4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 s="9">
        <f>(((I585/60)/60)/24)+DATE(1970,1,1)</f>
        <v>41446.146944444445</v>
      </c>
      <c r="K585">
        <v>1369193496</v>
      </c>
      <c r="L585" s="10">
        <f>(((K585/60)/60)/24)+DATE(1970,1,1)</f>
        <v>41416.146944444445</v>
      </c>
      <c r="M585" t="b">
        <v>1</v>
      </c>
      <c r="N585">
        <v>211</v>
      </c>
      <c r="O585" t="b">
        <v>1</v>
      </c>
      <c r="P585" t="s">
        <v>8279</v>
      </c>
      <c r="Q585" s="5">
        <f>(E585/D585)</f>
        <v>1.336044</v>
      </c>
      <c r="R585" s="12">
        <f>ROUND((E585/N585),2)</f>
        <v>31.66</v>
      </c>
      <c r="S585" t="str">
        <f>LEFT(P585,FIND("/",P585)-1)</f>
        <v>music</v>
      </c>
      <c r="T585" t="str">
        <f>RIGHT(P585,LEN(P585)-FIND("/",P585))</f>
        <v>indie rock</v>
      </c>
    </row>
    <row r="586" spans="1:20" ht="28.5" x14ac:dyDescent="0.4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 s="9">
        <f>(((I586/60)/60)/24)+DATE(1970,1,1)</f>
        <v>41344</v>
      </c>
      <c r="K586">
        <v>1359946188</v>
      </c>
      <c r="L586" s="10">
        <f>(((K586/60)/60)/24)+DATE(1970,1,1)</f>
        <v>41309.11791666667</v>
      </c>
      <c r="M586" t="b">
        <v>0</v>
      </c>
      <c r="N586">
        <v>42</v>
      </c>
      <c r="O586" t="b">
        <v>1</v>
      </c>
      <c r="P586" t="s">
        <v>8274</v>
      </c>
      <c r="Q586" s="5">
        <f>(E586/D586)</f>
        <v>1.3360000000000001</v>
      </c>
      <c r="R586" s="12">
        <f>ROUND((E586/N586),2)</f>
        <v>31.81</v>
      </c>
      <c r="S586" t="str">
        <f>LEFT(P586,FIND("/",P586)-1)</f>
        <v>publishing</v>
      </c>
      <c r="T586" t="str">
        <f>RIGHT(P586,LEN(P586)-FIND("/",P586))</f>
        <v>nonfiction</v>
      </c>
    </row>
    <row r="587" spans="1:20" ht="42.75" x14ac:dyDescent="0.4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 s="9">
        <f>(((I587/60)/60)/24)+DATE(1970,1,1)</f>
        <v>42367.958333333328</v>
      </c>
      <c r="K587">
        <v>1448914500</v>
      </c>
      <c r="L587" s="10">
        <f>(((K587/60)/60)/24)+DATE(1970,1,1)</f>
        <v>42338.84375</v>
      </c>
      <c r="M587" t="b">
        <v>0</v>
      </c>
      <c r="N587">
        <v>15</v>
      </c>
      <c r="O587" t="b">
        <v>1</v>
      </c>
      <c r="P587" t="s">
        <v>8298</v>
      </c>
      <c r="Q587" s="5">
        <f>(E587/D587)</f>
        <v>1.335</v>
      </c>
      <c r="R587" s="12">
        <f>ROUND((E587/N587),2)</f>
        <v>53.4</v>
      </c>
      <c r="S587" t="str">
        <f>LEFT(P587,FIND("/",P587)-1)</f>
        <v>food</v>
      </c>
      <c r="T587" t="str">
        <f>RIGHT(P587,LEN(P587)-FIND("/",P587))</f>
        <v>small batch</v>
      </c>
    </row>
    <row r="588" spans="1:20" ht="28.5" x14ac:dyDescent="0.4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 s="9">
        <f>(((I588/60)/60)/24)+DATE(1970,1,1)</f>
        <v>41750.165972222225</v>
      </c>
      <c r="K588">
        <v>1394127585</v>
      </c>
      <c r="L588" s="10">
        <f>(((K588/60)/60)/24)+DATE(1970,1,1)</f>
        <v>41704.735937500001</v>
      </c>
      <c r="M588" t="b">
        <v>1</v>
      </c>
      <c r="N588">
        <v>454</v>
      </c>
      <c r="O588" t="b">
        <v>1</v>
      </c>
      <c r="P588" t="s">
        <v>8295</v>
      </c>
      <c r="Q588" s="5">
        <f>(E588/D588)</f>
        <v>1.3348307999999998</v>
      </c>
      <c r="R588" s="12">
        <f>ROUND((E588/N588),2)</f>
        <v>73.5</v>
      </c>
      <c r="S588" t="str">
        <f>LEFT(P588,FIND("/",P588)-1)</f>
        <v>technology</v>
      </c>
      <c r="T588" t="str">
        <f>RIGHT(P588,LEN(P588)-FIND("/",P588))</f>
        <v>hardware</v>
      </c>
    </row>
    <row r="589" spans="1:20" ht="28.5" x14ac:dyDescent="0.4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 s="9">
        <f>(((I589/60)/60)/24)+DATE(1970,1,1)</f>
        <v>40926.958333333336</v>
      </c>
      <c r="K589">
        <v>1323221761</v>
      </c>
      <c r="L589" s="10">
        <f>(((K589/60)/60)/24)+DATE(1970,1,1)</f>
        <v>40884.066678240742</v>
      </c>
      <c r="M589" t="b">
        <v>1</v>
      </c>
      <c r="N589">
        <v>52</v>
      </c>
      <c r="O589" t="b">
        <v>1</v>
      </c>
      <c r="P589" t="s">
        <v>8271</v>
      </c>
      <c r="Q589" s="5">
        <f>(E589/D589)</f>
        <v>1.3348133333333334</v>
      </c>
      <c r="R589" s="12">
        <f>ROUND((E589/N589),2)</f>
        <v>38.5</v>
      </c>
      <c r="S589" t="str">
        <f>LEFT(P589,FIND("/",P589)-1)</f>
        <v>theater</v>
      </c>
      <c r="T589" t="str">
        <f>RIGHT(P589,LEN(P589)-FIND("/",P589))</f>
        <v>plays</v>
      </c>
    </row>
    <row r="590" spans="1:20" ht="42.75" x14ac:dyDescent="0.4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 s="9">
        <f>(((I590/60)/60)/24)+DATE(1970,1,1)</f>
        <v>41676.709305555552</v>
      </c>
      <c r="K590">
        <v>1389891684</v>
      </c>
      <c r="L590" s="10">
        <f>(((K590/60)/60)/24)+DATE(1970,1,1)</f>
        <v>41655.709305555552</v>
      </c>
      <c r="M590" t="b">
        <v>0</v>
      </c>
      <c r="N590">
        <v>19</v>
      </c>
      <c r="O590" t="b">
        <v>1</v>
      </c>
      <c r="P590" t="s">
        <v>8276</v>
      </c>
      <c r="Q590" s="5">
        <f>(E590/D590)</f>
        <v>1.3346666666666667</v>
      </c>
      <c r="R590" s="12">
        <f>ROUND((E590/N590),2)</f>
        <v>52.68</v>
      </c>
      <c r="S590" t="str">
        <f>LEFT(P590,FIND("/",P590)-1)</f>
        <v>music</v>
      </c>
      <c r="T590" t="str">
        <f>RIGHT(P590,LEN(P590)-FIND("/",P590))</f>
        <v>rock</v>
      </c>
    </row>
    <row r="591" spans="1:20" ht="42.75" x14ac:dyDescent="0.4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 s="9">
        <f>(((I591/60)/60)/24)+DATE(1970,1,1)</f>
        <v>42583.290972222225</v>
      </c>
      <c r="K591">
        <v>1466185176</v>
      </c>
      <c r="L591" s="10">
        <f>(((K591/60)/60)/24)+DATE(1970,1,1)</f>
        <v>42538.73583333334</v>
      </c>
      <c r="M591" t="b">
        <v>0</v>
      </c>
      <c r="N591">
        <v>70</v>
      </c>
      <c r="O591" t="b">
        <v>1</v>
      </c>
      <c r="P591" t="s">
        <v>8271</v>
      </c>
      <c r="Q591" s="5">
        <f>(E591/D591)</f>
        <v>1.3346666666666667</v>
      </c>
      <c r="R591" s="12">
        <f>ROUND((E591/N591),2)</f>
        <v>57.2</v>
      </c>
      <c r="S591" t="str">
        <f>LEFT(P591,FIND("/",P591)-1)</f>
        <v>theater</v>
      </c>
      <c r="T591" t="str">
        <f>RIGHT(P591,LEN(P591)-FIND("/",P591))</f>
        <v>plays</v>
      </c>
    </row>
    <row r="592" spans="1:20" ht="28.5" x14ac:dyDescent="0.4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 s="9">
        <f>(((I592/60)/60)/24)+DATE(1970,1,1)</f>
        <v>41118.083333333336</v>
      </c>
      <c r="K592">
        <v>1342545994</v>
      </c>
      <c r="L592" s="10">
        <f>(((K592/60)/60)/24)+DATE(1970,1,1)</f>
        <v>41107.726782407408</v>
      </c>
      <c r="M592" t="b">
        <v>0</v>
      </c>
      <c r="N592">
        <v>16</v>
      </c>
      <c r="O592" t="b">
        <v>1</v>
      </c>
      <c r="P592" t="s">
        <v>8279</v>
      </c>
      <c r="Q592" s="5">
        <f>(E592/D592)</f>
        <v>1.3344333333333334</v>
      </c>
      <c r="R592" s="12">
        <f>ROUND((E592/N592),2)</f>
        <v>25.02</v>
      </c>
      <c r="S592" t="str">
        <f>LEFT(P592,FIND("/",P592)-1)</f>
        <v>music</v>
      </c>
      <c r="T592" t="str">
        <f>RIGHT(P592,LEN(P592)-FIND("/",P592))</f>
        <v>indie rock</v>
      </c>
    </row>
    <row r="593" spans="1:20" ht="42.75" x14ac:dyDescent="0.4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 s="9">
        <f>(((I593/60)/60)/24)+DATE(1970,1,1)</f>
        <v>42378.025011574078</v>
      </c>
      <c r="K593">
        <v>1447115761</v>
      </c>
      <c r="L593" s="10">
        <f>(((K593/60)/60)/24)+DATE(1970,1,1)</f>
        <v>42318.025011574078</v>
      </c>
      <c r="M593" t="b">
        <v>0</v>
      </c>
      <c r="N593">
        <v>14</v>
      </c>
      <c r="O593" t="b">
        <v>1</v>
      </c>
      <c r="P593" t="s">
        <v>8265</v>
      </c>
      <c r="Q593" s="5">
        <f>(E593/D593)</f>
        <v>1.3333333333333333</v>
      </c>
      <c r="R593">
        <f>ROUND((E593/N593),2)</f>
        <v>57.14</v>
      </c>
      <c r="S593" t="str">
        <f>LEFT(P593,FIND("/",P593)-1)</f>
        <v>film &amp; video</v>
      </c>
      <c r="T593" t="str">
        <f>RIGHT(P593,LEN(P593)-FIND("/",P593))</f>
        <v>television</v>
      </c>
    </row>
    <row r="594" spans="1:20" ht="42.75" x14ac:dyDescent="0.4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 s="9">
        <f>(((I594/60)/60)/24)+DATE(1970,1,1)</f>
        <v>41897.18618055556</v>
      </c>
      <c r="K594">
        <v>1408940886</v>
      </c>
      <c r="L594" s="10">
        <f>(((K594/60)/60)/24)+DATE(1970,1,1)</f>
        <v>41876.18618055556</v>
      </c>
      <c r="M594" t="b">
        <v>0</v>
      </c>
      <c r="N594">
        <v>23</v>
      </c>
      <c r="O594" t="b">
        <v>1</v>
      </c>
      <c r="P594" t="s">
        <v>8276</v>
      </c>
      <c r="Q594" s="5">
        <f>(E594/D594)</f>
        <v>1.3333333333333333</v>
      </c>
      <c r="R594" s="12">
        <f>ROUND((E594/N594),2)</f>
        <v>86.96</v>
      </c>
      <c r="S594" t="str">
        <f>LEFT(P594,FIND("/",P594)-1)</f>
        <v>music</v>
      </c>
      <c r="T594" t="str">
        <f>RIGHT(P594,LEN(P594)-FIND("/",P594))</f>
        <v>rock</v>
      </c>
    </row>
    <row r="595" spans="1:20" ht="42.75" x14ac:dyDescent="0.4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 s="9">
        <f>(((I595/60)/60)/24)+DATE(1970,1,1)</f>
        <v>42088.90006944444</v>
      </c>
      <c r="K595">
        <v>1424730966</v>
      </c>
      <c r="L595" s="10">
        <f>(((K595/60)/60)/24)+DATE(1970,1,1)</f>
        <v>42058.941736111112</v>
      </c>
      <c r="M595" t="b">
        <v>0</v>
      </c>
      <c r="N595">
        <v>42</v>
      </c>
      <c r="O595" t="b">
        <v>1</v>
      </c>
      <c r="P595" t="s">
        <v>8279</v>
      </c>
      <c r="Q595" s="5">
        <f>(E595/D595)</f>
        <v>1.3333333333333333</v>
      </c>
      <c r="R595" s="12">
        <f>ROUND((E595/N595),2)</f>
        <v>28.57</v>
      </c>
      <c r="S595" t="str">
        <f>LEFT(P595,FIND("/",P595)-1)</f>
        <v>music</v>
      </c>
      <c r="T595" t="str">
        <f>RIGHT(P595,LEN(P595)-FIND("/",P595))</f>
        <v>indie rock</v>
      </c>
    </row>
    <row r="596" spans="1:20" ht="28.5" x14ac:dyDescent="0.4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 s="9">
        <f>(((I596/60)/60)/24)+DATE(1970,1,1)</f>
        <v>41833.457326388889</v>
      </c>
      <c r="K596">
        <v>1402657113</v>
      </c>
      <c r="L596" s="10">
        <f>(((K596/60)/60)/24)+DATE(1970,1,1)</f>
        <v>41803.457326388889</v>
      </c>
      <c r="M596" t="b">
        <v>0</v>
      </c>
      <c r="N596">
        <v>55</v>
      </c>
      <c r="O596" t="b">
        <v>1</v>
      </c>
      <c r="P596" t="s">
        <v>8305</v>
      </c>
      <c r="Q596" s="5">
        <f>(E596/D596)</f>
        <v>1.3333333333333333</v>
      </c>
      <c r="R596" s="12">
        <f>ROUND((E596/N596),2)</f>
        <v>36.36</v>
      </c>
      <c r="S596" t="str">
        <f>LEFT(P596,FIND("/",P596)-1)</f>
        <v>theater</v>
      </c>
      <c r="T596" t="str">
        <f>RIGHT(P596,LEN(P596)-FIND("/",P596))</f>
        <v>musical</v>
      </c>
    </row>
    <row r="597" spans="1:20" ht="42.75" x14ac:dyDescent="0.4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 s="9">
        <f>(((I597/60)/60)/24)+DATE(1970,1,1)</f>
        <v>41922.458333333336</v>
      </c>
      <c r="K597">
        <v>1411019409</v>
      </c>
      <c r="L597" s="10">
        <f>(((K597/60)/60)/24)+DATE(1970,1,1)</f>
        <v>41900.243159722224</v>
      </c>
      <c r="M597" t="b">
        <v>0</v>
      </c>
      <c r="N597">
        <v>13</v>
      </c>
      <c r="O597" t="b">
        <v>1</v>
      </c>
      <c r="P597" t="s">
        <v>8271</v>
      </c>
      <c r="Q597" s="5">
        <f>(E597/D597)</f>
        <v>1.3320000000000001</v>
      </c>
      <c r="R597" s="12">
        <f>ROUND((E597/N597),2)</f>
        <v>51.23</v>
      </c>
      <c r="S597" t="str">
        <f>LEFT(P597,FIND("/",P597)-1)</f>
        <v>theater</v>
      </c>
      <c r="T597" t="str">
        <f>RIGHT(P597,LEN(P597)-FIND("/",P597))</f>
        <v>plays</v>
      </c>
    </row>
    <row r="598" spans="1:20" ht="42.75" x14ac:dyDescent="0.4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 s="9">
        <f>(((I598/60)/60)/24)+DATE(1970,1,1)</f>
        <v>41433.000856481485</v>
      </c>
      <c r="K598">
        <v>1368057674</v>
      </c>
      <c r="L598" s="10">
        <f>(((K598/60)/60)/24)+DATE(1970,1,1)</f>
        <v>41403.000856481485</v>
      </c>
      <c r="M598" t="b">
        <v>0</v>
      </c>
      <c r="N598">
        <v>25</v>
      </c>
      <c r="O598" t="b">
        <v>1</v>
      </c>
      <c r="P598" t="s">
        <v>8276</v>
      </c>
      <c r="Q598" s="5">
        <f>(E598/D598)</f>
        <v>1.3315375</v>
      </c>
      <c r="R598" s="12">
        <f>ROUND((E598/N598),2)</f>
        <v>42.61</v>
      </c>
      <c r="S598" t="str">
        <f>LEFT(P598,FIND("/",P598)-1)</f>
        <v>music</v>
      </c>
      <c r="T598" t="str">
        <f>RIGHT(P598,LEN(P598)-FIND("/",P598))</f>
        <v>rock</v>
      </c>
    </row>
    <row r="599" spans="1:20" ht="42.75" x14ac:dyDescent="0.4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 s="9">
        <f>(((I599/60)/60)/24)+DATE(1970,1,1)</f>
        <v>41579</v>
      </c>
      <c r="K599">
        <v>1378080409</v>
      </c>
      <c r="L599" s="10">
        <f>(((K599/60)/60)/24)+DATE(1970,1,1)</f>
        <v>41519.004733796297</v>
      </c>
      <c r="M599" t="b">
        <v>1</v>
      </c>
      <c r="N599">
        <v>665</v>
      </c>
      <c r="O599" t="b">
        <v>1</v>
      </c>
      <c r="P599" t="s">
        <v>8269</v>
      </c>
      <c r="Q599" s="5">
        <f>(E599/D599)</f>
        <v>1.3310911999999999</v>
      </c>
      <c r="R599" s="12">
        <f>ROUND((E599/N599),2)</f>
        <v>100.08</v>
      </c>
      <c r="S599" t="str">
        <f>LEFT(P599,FIND("/",P599)-1)</f>
        <v>film &amp; video</v>
      </c>
      <c r="T599" t="str">
        <f>RIGHT(P599,LEN(P599)-FIND("/",P599))</f>
        <v>documentary</v>
      </c>
    </row>
    <row r="600" spans="1:20" ht="42.75" x14ac:dyDescent="0.4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 s="9">
        <f>(((I600/60)/60)/24)+DATE(1970,1,1)</f>
        <v>42786.368078703701</v>
      </c>
      <c r="K600">
        <v>1485161402</v>
      </c>
      <c r="L600" s="10">
        <f>(((K600/60)/60)/24)+DATE(1970,1,1)</f>
        <v>42758.368078703701</v>
      </c>
      <c r="M600" t="b">
        <v>0</v>
      </c>
      <c r="N600">
        <v>25</v>
      </c>
      <c r="O600" t="b">
        <v>1</v>
      </c>
      <c r="P600" t="s">
        <v>8271</v>
      </c>
      <c r="Q600" s="5">
        <f>(E600/D600)</f>
        <v>1.3304200000000002</v>
      </c>
      <c r="R600" s="12">
        <f>ROUND((E600/N600),2)</f>
        <v>26.61</v>
      </c>
      <c r="S600" t="str">
        <f>LEFT(P600,FIND("/",P600)-1)</f>
        <v>theater</v>
      </c>
      <c r="T600" t="str">
        <f>RIGHT(P600,LEN(P600)-FIND("/",P600))</f>
        <v>plays</v>
      </c>
    </row>
    <row r="601" spans="1:20" ht="42.75" x14ac:dyDescent="0.4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 s="9">
        <f>(((I601/60)/60)/24)+DATE(1970,1,1)</f>
        <v>42008.552847222221</v>
      </c>
      <c r="K601">
        <v>1415193366</v>
      </c>
      <c r="L601" s="10">
        <f>(((K601/60)/60)/24)+DATE(1970,1,1)</f>
        <v>41948.552847222221</v>
      </c>
      <c r="M601" t="b">
        <v>0</v>
      </c>
      <c r="N601">
        <v>31</v>
      </c>
      <c r="O601" t="b">
        <v>1</v>
      </c>
      <c r="P601" t="s">
        <v>8271</v>
      </c>
      <c r="Q601" s="5">
        <f>(E601/D601)</f>
        <v>1.33</v>
      </c>
      <c r="R601" s="12">
        <f>ROUND((E601/N601),2)</f>
        <v>42.9</v>
      </c>
      <c r="S601" t="str">
        <f>LEFT(P601,FIND("/",P601)-1)</f>
        <v>theater</v>
      </c>
      <c r="T601" t="str">
        <f>RIGHT(P601,LEN(P601)-FIND("/",P601))</f>
        <v>plays</v>
      </c>
    </row>
    <row r="602" spans="1:20" ht="42.75" x14ac:dyDescent="0.4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 s="9">
        <f>(((I602/60)/60)/24)+DATE(1970,1,1)</f>
        <v>42322.555555555555</v>
      </c>
      <c r="K602">
        <v>1444911600</v>
      </c>
      <c r="L602" s="10">
        <f>(((K602/60)/60)/24)+DATE(1970,1,1)</f>
        <v>42292.513888888891</v>
      </c>
      <c r="M602" t="b">
        <v>0</v>
      </c>
      <c r="N602">
        <v>651</v>
      </c>
      <c r="O602" t="b">
        <v>1</v>
      </c>
      <c r="P602" t="s">
        <v>8297</v>
      </c>
      <c r="Q602" s="5">
        <f>(E602/D602)</f>
        <v>1.3289249999999999</v>
      </c>
      <c r="R602" s="12">
        <f>ROUND((E602/N602),2)</f>
        <v>81.650000000000006</v>
      </c>
      <c r="S602" t="str">
        <f>LEFT(P602,FIND("/",P602)-1)</f>
        <v>games</v>
      </c>
      <c r="T602" t="str">
        <f>RIGHT(P602,LEN(P602)-FIND("/",P602))</f>
        <v>tabletop games</v>
      </c>
    </row>
    <row r="603" spans="1:20" ht="42.75" x14ac:dyDescent="0.4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 s="9">
        <f>(((I603/60)/60)/24)+DATE(1970,1,1)</f>
        <v>41342.311562499999</v>
      </c>
      <c r="K603">
        <v>1360222119</v>
      </c>
      <c r="L603" s="10">
        <f>(((K603/60)/60)/24)+DATE(1970,1,1)</f>
        <v>41312.311562499999</v>
      </c>
      <c r="M603" t="b">
        <v>0</v>
      </c>
      <c r="N603">
        <v>73</v>
      </c>
      <c r="O603" t="b">
        <v>1</v>
      </c>
      <c r="P603" t="s">
        <v>8280</v>
      </c>
      <c r="Q603" s="5">
        <f>(E603/D603)</f>
        <v>1.3286666666666667</v>
      </c>
      <c r="R603" s="12">
        <f>ROUND((E603/N603),2)</f>
        <v>27.3</v>
      </c>
      <c r="S603" t="str">
        <f>LEFT(P603,FIND("/",P603)-1)</f>
        <v>music</v>
      </c>
      <c r="T603" t="str">
        <f>RIGHT(P603,LEN(P603)-FIND("/",P603))</f>
        <v>electronic music</v>
      </c>
    </row>
    <row r="604" spans="1:20" ht="42.75" x14ac:dyDescent="0.4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 s="9">
        <f>(((I604/60)/60)/24)+DATE(1970,1,1)</f>
        <v>41873.155729166669</v>
      </c>
      <c r="K604">
        <v>1406087055</v>
      </c>
      <c r="L604" s="10">
        <f>(((K604/60)/60)/24)+DATE(1970,1,1)</f>
        <v>41843.155729166669</v>
      </c>
      <c r="M604" t="b">
        <v>0</v>
      </c>
      <c r="N604">
        <v>64</v>
      </c>
      <c r="O604" t="b">
        <v>1</v>
      </c>
      <c r="P604" t="s">
        <v>8303</v>
      </c>
      <c r="Q604" s="5">
        <f>(E604/D604)</f>
        <v>1.3270650000000002</v>
      </c>
      <c r="R604" s="12">
        <f>ROUND((E604/N604),2)</f>
        <v>82.94</v>
      </c>
      <c r="S604" t="str">
        <f>LEFT(P604,FIND("/",P604)-1)</f>
        <v>theater</v>
      </c>
      <c r="T604" t="str">
        <f>RIGHT(P604,LEN(P604)-FIND("/",P604))</f>
        <v>spaces</v>
      </c>
    </row>
    <row r="605" spans="1:20" ht="42.75" x14ac:dyDescent="0.4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 s="9">
        <f>(((I605/60)/60)/24)+DATE(1970,1,1)</f>
        <v>42462.993900462956</v>
      </c>
      <c r="K605">
        <v>1454460673</v>
      </c>
      <c r="L605" s="10">
        <f>(((K605/60)/60)/24)+DATE(1970,1,1)</f>
        <v>42403.035567129627</v>
      </c>
      <c r="M605" t="b">
        <v>0</v>
      </c>
      <c r="N605">
        <v>11</v>
      </c>
      <c r="O605" t="b">
        <v>1</v>
      </c>
      <c r="P605" t="s">
        <v>8305</v>
      </c>
      <c r="Q605" s="5">
        <f>(E605/D605)</f>
        <v>1.3260000000000001</v>
      </c>
      <c r="R605" s="12">
        <f>ROUND((E605/N605),2)</f>
        <v>120.55</v>
      </c>
      <c r="S605" t="str">
        <f>LEFT(P605,FIND("/",P605)-1)</f>
        <v>theater</v>
      </c>
      <c r="T605" t="str">
        <f>RIGHT(P605,LEN(P605)-FIND("/",P605))</f>
        <v>musical</v>
      </c>
    </row>
    <row r="606" spans="1:20" ht="42.75" x14ac:dyDescent="0.4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 s="9">
        <f>(((I606/60)/60)/24)+DATE(1970,1,1)</f>
        <v>42513.916666666672</v>
      </c>
      <c r="K606">
        <v>1461527631</v>
      </c>
      <c r="L606" s="10">
        <f>(((K606/60)/60)/24)+DATE(1970,1,1)</f>
        <v>42484.829062500001</v>
      </c>
      <c r="M606" t="b">
        <v>1</v>
      </c>
      <c r="N606">
        <v>110</v>
      </c>
      <c r="O606" t="b">
        <v>1</v>
      </c>
      <c r="P606" t="s">
        <v>8285</v>
      </c>
      <c r="Q606" s="5">
        <f>(E606/D606)</f>
        <v>1.3242499999999999</v>
      </c>
      <c r="R606" s="12">
        <f>ROUND((E606/N606),2)</f>
        <v>48.15</v>
      </c>
      <c r="S606" t="str">
        <f>LEFT(P606,FIND("/",P606)-1)</f>
        <v>photography</v>
      </c>
      <c r="T606" t="str">
        <f>RIGHT(P606,LEN(P606)-FIND("/",P606))</f>
        <v>photobooks</v>
      </c>
    </row>
    <row r="607" spans="1:20" x14ac:dyDescent="0.4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 s="9">
        <f>(((I607/60)/60)/24)+DATE(1970,1,1)</f>
        <v>42187.152777777781</v>
      </c>
      <c r="K607">
        <v>1434650084</v>
      </c>
      <c r="L607" s="10">
        <f>(((K607/60)/60)/24)+DATE(1970,1,1)</f>
        <v>42173.746342592596</v>
      </c>
      <c r="M607" t="b">
        <v>0</v>
      </c>
      <c r="N607">
        <v>63</v>
      </c>
      <c r="O607" t="b">
        <v>1</v>
      </c>
      <c r="P607" t="s">
        <v>8279</v>
      </c>
      <c r="Q607" s="5">
        <f>(E607/D607)</f>
        <v>1.3236666666666668</v>
      </c>
      <c r="R607" s="12">
        <f>ROUND((E607/N607),2)</f>
        <v>63.03</v>
      </c>
      <c r="S607" t="str">
        <f>LEFT(P607,FIND("/",P607)-1)</f>
        <v>music</v>
      </c>
      <c r="T607" t="str">
        <f>RIGHT(P607,LEN(P607)-FIND("/",P607))</f>
        <v>indie rock</v>
      </c>
    </row>
    <row r="608" spans="1:20" ht="42.75" x14ac:dyDescent="0.4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 s="9">
        <f>(((I608/60)/60)/24)+DATE(1970,1,1)</f>
        <v>41261.597222222219</v>
      </c>
      <c r="K608">
        <v>1352524767</v>
      </c>
      <c r="L608" s="10">
        <f>(((K608/60)/60)/24)+DATE(1970,1,1)</f>
        <v>41223.22184027778</v>
      </c>
      <c r="M608" t="b">
        <v>0</v>
      </c>
      <c r="N608">
        <v>107</v>
      </c>
      <c r="O608" t="b">
        <v>1</v>
      </c>
      <c r="P608" t="s">
        <v>8292</v>
      </c>
      <c r="Q608" s="5">
        <f>(E608/D608)</f>
        <v>1.3223333333333334</v>
      </c>
      <c r="R608" s="12">
        <f>ROUND((E608/N608),2)</f>
        <v>74.150000000000006</v>
      </c>
      <c r="S608" t="str">
        <f>LEFT(P608,FIND("/",P608)-1)</f>
        <v>music</v>
      </c>
      <c r="T608" t="str">
        <f>RIGHT(P608,LEN(P608)-FIND("/",P608))</f>
        <v>pop</v>
      </c>
    </row>
    <row r="609" spans="1:20" ht="42.75" x14ac:dyDescent="0.4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 s="9">
        <f>(((I609/60)/60)/24)+DATE(1970,1,1)</f>
        <v>42163.159722222219</v>
      </c>
      <c r="K609">
        <v>1429306520</v>
      </c>
      <c r="L609" s="10">
        <f>(((K609/60)/60)/24)+DATE(1970,1,1)</f>
        <v>42111.899537037039</v>
      </c>
      <c r="M609" t="b">
        <v>0</v>
      </c>
      <c r="N609">
        <v>44</v>
      </c>
      <c r="O609" t="b">
        <v>1</v>
      </c>
      <c r="P609" t="s">
        <v>8276</v>
      </c>
      <c r="Q609" s="5">
        <f>(E609/D609)</f>
        <v>1.3220000000000001</v>
      </c>
      <c r="R609" s="12">
        <f>ROUND((E609/N609),2)</f>
        <v>75.11</v>
      </c>
      <c r="S609" t="str">
        <f>LEFT(P609,FIND("/",P609)-1)</f>
        <v>music</v>
      </c>
      <c r="T609" t="str">
        <f>RIGHT(P609,LEN(P609)-FIND("/",P609))</f>
        <v>rock</v>
      </c>
    </row>
    <row r="610" spans="1:20" ht="28.5" x14ac:dyDescent="0.4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 s="9">
        <f>(((I610/60)/60)/24)+DATE(1970,1,1)</f>
        <v>40884.745266203703</v>
      </c>
      <c r="K610">
        <v>1320688391</v>
      </c>
      <c r="L610" s="10">
        <f>(((K610/60)/60)/24)+DATE(1970,1,1)</f>
        <v>40854.745266203703</v>
      </c>
      <c r="M610" t="b">
        <v>0</v>
      </c>
      <c r="N610">
        <v>265</v>
      </c>
      <c r="O610" t="b">
        <v>1</v>
      </c>
      <c r="P610" t="s">
        <v>8274</v>
      </c>
      <c r="Q610" s="5">
        <f>(E610/D610)</f>
        <v>1.3219000000000001</v>
      </c>
      <c r="R610" s="12">
        <f>ROUND((E610/N610),2)</f>
        <v>99.77</v>
      </c>
      <c r="S610" t="str">
        <f>LEFT(P610,FIND("/",P610)-1)</f>
        <v>publishing</v>
      </c>
      <c r="T610" t="str">
        <f>RIGHT(P610,LEN(P610)-FIND("/",P610))</f>
        <v>nonfiction</v>
      </c>
    </row>
    <row r="611" spans="1:20" ht="42.75" x14ac:dyDescent="0.4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 s="9">
        <f>(((I611/60)/60)/24)+DATE(1970,1,1)</f>
        <v>41007.76363425926</v>
      </c>
      <c r="K611">
        <v>1331320778</v>
      </c>
      <c r="L611" s="10">
        <f>(((K611/60)/60)/24)+DATE(1970,1,1)</f>
        <v>40977.805300925924</v>
      </c>
      <c r="M611" t="b">
        <v>0</v>
      </c>
      <c r="N611">
        <v>153</v>
      </c>
      <c r="O611" t="b">
        <v>1</v>
      </c>
      <c r="P611" t="s">
        <v>8274</v>
      </c>
      <c r="Q611" s="5">
        <f>(E611/D611)</f>
        <v>1.3202400000000001</v>
      </c>
      <c r="R611" s="12">
        <f>ROUND((E611/N611),2)</f>
        <v>215.73</v>
      </c>
      <c r="S611" t="str">
        <f>LEFT(P611,FIND("/",P611)-1)</f>
        <v>publishing</v>
      </c>
      <c r="T611" t="str">
        <f>RIGHT(P611,LEN(P611)-FIND("/",P611))</f>
        <v>nonfiction</v>
      </c>
    </row>
    <row r="612" spans="1:20" ht="42.75" x14ac:dyDescent="0.4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 s="9">
        <f>(((I612/60)/60)/24)+DATE(1970,1,1)</f>
        <v>42198.041666666672</v>
      </c>
      <c r="K612">
        <v>1434997018</v>
      </c>
      <c r="L612" s="10">
        <f>(((K612/60)/60)/24)+DATE(1970,1,1)</f>
        <v>42177.761782407411</v>
      </c>
      <c r="M612" t="b">
        <v>0</v>
      </c>
      <c r="N612">
        <v>18</v>
      </c>
      <c r="O612" t="b">
        <v>1</v>
      </c>
      <c r="P612" t="s">
        <v>8271</v>
      </c>
      <c r="Q612" s="5">
        <f>(E612/D612)</f>
        <v>1.32</v>
      </c>
      <c r="R612" s="12">
        <f>ROUND((E612/N612),2)</f>
        <v>36.67</v>
      </c>
      <c r="S612" t="str">
        <f>LEFT(P612,FIND("/",P612)-1)</f>
        <v>theater</v>
      </c>
      <c r="T612" t="str">
        <f>RIGHT(P612,LEN(P612)-FIND("/",P612))</f>
        <v>plays</v>
      </c>
    </row>
    <row r="613" spans="1:20" ht="42.75" x14ac:dyDescent="0.4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 s="9">
        <f>(((I613/60)/60)/24)+DATE(1970,1,1)</f>
        <v>42102.738067129627</v>
      </c>
      <c r="K613">
        <v>1425922969</v>
      </c>
      <c r="L613" s="10">
        <f>(((K613/60)/60)/24)+DATE(1970,1,1)</f>
        <v>42072.738067129627</v>
      </c>
      <c r="M613" t="b">
        <v>1</v>
      </c>
      <c r="N613">
        <v>942</v>
      </c>
      <c r="O613" t="b">
        <v>1</v>
      </c>
      <c r="P613" t="s">
        <v>8269</v>
      </c>
      <c r="Q613" s="5">
        <f>(E613/D613)</f>
        <v>1.3193789333333332</v>
      </c>
      <c r="R613" s="12">
        <f>ROUND((E613/N613),2)</f>
        <v>105.05</v>
      </c>
      <c r="S613" t="str">
        <f>LEFT(P613,FIND("/",P613)-1)</f>
        <v>film &amp; video</v>
      </c>
      <c r="T613" t="str">
        <f>RIGHT(P613,LEN(P613)-FIND("/",P613))</f>
        <v>documentary</v>
      </c>
    </row>
    <row r="614" spans="1:20" ht="42.75" x14ac:dyDescent="0.4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 s="9">
        <f>(((I614/60)/60)/24)+DATE(1970,1,1)</f>
        <v>41862.852627314816</v>
      </c>
      <c r="K614">
        <v>1405196867</v>
      </c>
      <c r="L614" s="10">
        <f>(((K614/60)/60)/24)+DATE(1970,1,1)</f>
        <v>41832.852627314816</v>
      </c>
      <c r="M614" t="b">
        <v>0</v>
      </c>
      <c r="N614">
        <v>27</v>
      </c>
      <c r="O614" t="b">
        <v>1</v>
      </c>
      <c r="P614" t="s">
        <v>8273</v>
      </c>
      <c r="Q614" s="5">
        <f>(E614/D614)</f>
        <v>1.3187625000000001</v>
      </c>
      <c r="R614" s="12">
        <f>ROUND((E614/N614),2)</f>
        <v>39.07</v>
      </c>
      <c r="S614" t="str">
        <f>LEFT(P614,FIND("/",P614)-1)</f>
        <v>technology</v>
      </c>
      <c r="T614" t="str">
        <f>RIGHT(P614,LEN(P614)-FIND("/",P614))</f>
        <v>wearables</v>
      </c>
    </row>
    <row r="615" spans="1:20" ht="28.5" x14ac:dyDescent="0.4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 s="9">
        <f>(((I615/60)/60)/24)+DATE(1970,1,1)</f>
        <v>40808.770011574074</v>
      </c>
      <c r="K615">
        <v>1314124129</v>
      </c>
      <c r="L615" s="10">
        <f>(((K615/60)/60)/24)+DATE(1970,1,1)</f>
        <v>40778.770011574074</v>
      </c>
      <c r="M615" t="b">
        <v>0</v>
      </c>
      <c r="N615">
        <v>56</v>
      </c>
      <c r="O615" t="b">
        <v>1</v>
      </c>
      <c r="P615" t="s">
        <v>8276</v>
      </c>
      <c r="Q615" s="5">
        <f>(E615/D615)</f>
        <v>1.3183333333333334</v>
      </c>
      <c r="R615" s="12">
        <f>ROUND((E615/N615),2)</f>
        <v>70.63</v>
      </c>
      <c r="S615" t="str">
        <f>LEFT(P615,FIND("/",P615)-1)</f>
        <v>music</v>
      </c>
      <c r="T615" t="str">
        <f>RIGHT(P615,LEN(P615)-FIND("/",P615))</f>
        <v>rock</v>
      </c>
    </row>
    <row r="616" spans="1:20" ht="42.75" x14ac:dyDescent="0.4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 s="9">
        <f>(((I616/60)/60)/24)+DATE(1970,1,1)</f>
        <v>42164.840335648143</v>
      </c>
      <c r="K616">
        <v>1428696605</v>
      </c>
      <c r="L616" s="10">
        <f>(((K616/60)/60)/24)+DATE(1970,1,1)</f>
        <v>42104.840335648143</v>
      </c>
      <c r="M616" t="b">
        <v>0</v>
      </c>
      <c r="N616">
        <v>25</v>
      </c>
      <c r="O616" t="b">
        <v>1</v>
      </c>
      <c r="P616" t="s">
        <v>8285</v>
      </c>
      <c r="Q616" s="5">
        <f>(E616/D616)</f>
        <v>1.3180000000000001</v>
      </c>
      <c r="R616" s="12">
        <f>ROUND((E616/N616),2)</f>
        <v>105.44</v>
      </c>
      <c r="S616" t="str">
        <f>LEFT(P616,FIND("/",P616)-1)</f>
        <v>photography</v>
      </c>
      <c r="T616" t="str">
        <f>RIGHT(P616,LEN(P616)-FIND("/",P616))</f>
        <v>photobooks</v>
      </c>
    </row>
    <row r="617" spans="1:20" ht="42.75" x14ac:dyDescent="0.4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 s="9">
        <f>(((I617/60)/60)/24)+DATE(1970,1,1)</f>
        <v>41768.864803240744</v>
      </c>
      <c r="K617">
        <v>1397076319</v>
      </c>
      <c r="L617" s="10">
        <f>(((K617/60)/60)/24)+DATE(1970,1,1)</f>
        <v>41738.864803240744</v>
      </c>
      <c r="M617" t="b">
        <v>1</v>
      </c>
      <c r="N617">
        <v>848</v>
      </c>
      <c r="O617" t="b">
        <v>1</v>
      </c>
      <c r="P617" t="s">
        <v>8295</v>
      </c>
      <c r="Q617" s="5">
        <f>(E617/D617)</f>
        <v>1.3166833333333334</v>
      </c>
      <c r="R617" s="12">
        <f>ROUND((E617/N617),2)</f>
        <v>46.58</v>
      </c>
      <c r="S617" t="str">
        <f>LEFT(P617,FIND("/",P617)-1)</f>
        <v>technology</v>
      </c>
      <c r="T617" t="str">
        <f>RIGHT(P617,LEN(P617)-FIND("/",P617))</f>
        <v>hardware</v>
      </c>
    </row>
    <row r="618" spans="1:20" ht="42.75" x14ac:dyDescent="0.4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 s="9">
        <f>(((I618/60)/60)/24)+DATE(1970,1,1)</f>
        <v>41815.452534722222</v>
      </c>
      <c r="K618">
        <v>1401101499</v>
      </c>
      <c r="L618" s="10">
        <f>(((K618/60)/60)/24)+DATE(1970,1,1)</f>
        <v>41785.452534722222</v>
      </c>
      <c r="M618" t="b">
        <v>1</v>
      </c>
      <c r="N618">
        <v>165</v>
      </c>
      <c r="O618" t="b">
        <v>1</v>
      </c>
      <c r="P618" t="s">
        <v>8269</v>
      </c>
      <c r="Q618" s="5">
        <f>(E618/D618)</f>
        <v>1.3162883248730965</v>
      </c>
      <c r="R618" s="12">
        <f>ROUND((E618/N618),2)</f>
        <v>78.58</v>
      </c>
      <c r="S618" t="str">
        <f>LEFT(P618,FIND("/",P618)-1)</f>
        <v>film &amp; video</v>
      </c>
      <c r="T618" t="str">
        <f>RIGHT(P618,LEN(P618)-FIND("/",P618))</f>
        <v>documentary</v>
      </c>
    </row>
    <row r="619" spans="1:20" ht="42.75" x14ac:dyDescent="0.4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 s="9">
        <f>(((I619/60)/60)/24)+DATE(1970,1,1)</f>
        <v>42083.662627314814</v>
      </c>
      <c r="K619">
        <v>1424278451</v>
      </c>
      <c r="L619" s="10">
        <f>(((K619/60)/60)/24)+DATE(1970,1,1)</f>
        <v>42053.704293981486</v>
      </c>
      <c r="M619" t="b">
        <v>0</v>
      </c>
      <c r="N619">
        <v>320</v>
      </c>
      <c r="O619" t="b">
        <v>1</v>
      </c>
      <c r="P619" t="s">
        <v>8303</v>
      </c>
      <c r="Q619" s="5">
        <f>(E619/D619)</f>
        <v>1.3144</v>
      </c>
      <c r="R619" s="12">
        <f>ROUND((E619/N619),2)</f>
        <v>164.3</v>
      </c>
      <c r="S619" t="str">
        <f>LEFT(P619,FIND("/",P619)-1)</f>
        <v>theater</v>
      </c>
      <c r="T619" t="str">
        <f>RIGHT(P619,LEN(P619)-FIND("/",P619))</f>
        <v>spaces</v>
      </c>
    </row>
    <row r="620" spans="1:20" ht="42.75" x14ac:dyDescent="0.4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 s="9">
        <f>(((I620/60)/60)/24)+DATE(1970,1,1)</f>
        <v>40965.005104166667</v>
      </c>
      <c r="K620">
        <v>1327622841</v>
      </c>
      <c r="L620" s="10">
        <f>(((K620/60)/60)/24)+DATE(1970,1,1)</f>
        <v>40935.005104166667</v>
      </c>
      <c r="M620" t="b">
        <v>0</v>
      </c>
      <c r="N620">
        <v>21</v>
      </c>
      <c r="O620" t="b">
        <v>1</v>
      </c>
      <c r="P620" t="s">
        <v>8266</v>
      </c>
      <c r="Q620" s="5">
        <f>(E620/D620)</f>
        <v>1.3142857142857143</v>
      </c>
      <c r="R620">
        <f>ROUND((E620/N620),2)</f>
        <v>21.9</v>
      </c>
      <c r="S620" t="str">
        <f>LEFT(P620,FIND("/",P620)-1)</f>
        <v>film &amp; video</v>
      </c>
      <c r="T620" t="str">
        <f>RIGHT(P620,LEN(P620)-FIND("/",P620))</f>
        <v>shorts</v>
      </c>
    </row>
    <row r="621" spans="1:20" ht="42.75" x14ac:dyDescent="0.4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 s="9">
        <f>(((I621/60)/60)/24)+DATE(1970,1,1)</f>
        <v>41468.75</v>
      </c>
      <c r="K621">
        <v>1370568560</v>
      </c>
      <c r="L621" s="10">
        <f>(((K621/60)/60)/24)+DATE(1970,1,1)</f>
        <v>41432.062037037038</v>
      </c>
      <c r="M621" t="b">
        <v>1</v>
      </c>
      <c r="N621">
        <v>143</v>
      </c>
      <c r="O621" t="b">
        <v>1</v>
      </c>
      <c r="P621" t="s">
        <v>8303</v>
      </c>
      <c r="Q621" s="5">
        <f>(E621/D621)</f>
        <v>1.3138181818181818</v>
      </c>
      <c r="R621" s="12">
        <f>ROUND((E621/N621),2)</f>
        <v>50.53</v>
      </c>
      <c r="S621" t="str">
        <f>LEFT(P621,FIND("/",P621)-1)</f>
        <v>theater</v>
      </c>
      <c r="T621" t="str">
        <f>RIGHT(P621,LEN(P621)-FIND("/",P621))</f>
        <v>spaces</v>
      </c>
    </row>
    <row r="622" spans="1:20" ht="42.75" x14ac:dyDescent="0.4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 s="9">
        <f>(((I622/60)/60)/24)+DATE(1970,1,1)</f>
        <v>42167.875</v>
      </c>
      <c r="K622">
        <v>1431435122</v>
      </c>
      <c r="L622" s="10">
        <f>(((K622/60)/60)/24)+DATE(1970,1,1)</f>
        <v>42136.536134259266</v>
      </c>
      <c r="M622" t="b">
        <v>1</v>
      </c>
      <c r="N622">
        <v>163</v>
      </c>
      <c r="O622" t="b">
        <v>1</v>
      </c>
      <c r="P622" t="s">
        <v>8271</v>
      </c>
      <c r="Q622" s="5">
        <f>(E622/D622)</f>
        <v>1.3128333333333333</v>
      </c>
      <c r="R622" s="12">
        <f>ROUND((E622/N622),2)</f>
        <v>48.33</v>
      </c>
      <c r="S622" t="str">
        <f>LEFT(P622,FIND("/",P622)-1)</f>
        <v>theater</v>
      </c>
      <c r="T622" t="str">
        <f>RIGHT(P622,LEN(P622)-FIND("/",P622))</f>
        <v>plays</v>
      </c>
    </row>
    <row r="623" spans="1:20" ht="42.75" x14ac:dyDescent="0.4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 s="9">
        <f>(((I623/60)/60)/24)+DATE(1970,1,1)</f>
        <v>42722.771493055552</v>
      </c>
      <c r="K623">
        <v>1479493857</v>
      </c>
      <c r="L623" s="10">
        <f>(((K623/60)/60)/24)+DATE(1970,1,1)</f>
        <v>42692.771493055552</v>
      </c>
      <c r="M623" t="b">
        <v>0</v>
      </c>
      <c r="N623">
        <v>48</v>
      </c>
      <c r="O623" t="b">
        <v>1</v>
      </c>
      <c r="P623" t="s">
        <v>8295</v>
      </c>
      <c r="Q623" s="5">
        <f>(E623/D623)</f>
        <v>1.3120499999999999</v>
      </c>
      <c r="R623" s="12">
        <f>ROUND((E623/N623),2)</f>
        <v>546.69000000000005</v>
      </c>
      <c r="S623" t="str">
        <f>LEFT(P623,FIND("/",P623)-1)</f>
        <v>technology</v>
      </c>
      <c r="T623" t="str">
        <f>RIGHT(P623,LEN(P623)-FIND("/",P623))</f>
        <v>hardware</v>
      </c>
    </row>
    <row r="624" spans="1:20" ht="42.75" x14ac:dyDescent="0.4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 s="9">
        <f>(((I624/60)/60)/24)+DATE(1970,1,1)</f>
        <v>42494.165972222225</v>
      </c>
      <c r="K624">
        <v>1459711917</v>
      </c>
      <c r="L624" s="10">
        <f>(((K624/60)/60)/24)+DATE(1970,1,1)</f>
        <v>42463.81385416667</v>
      </c>
      <c r="M624" t="b">
        <v>1</v>
      </c>
      <c r="N624">
        <v>26</v>
      </c>
      <c r="O624" t="b">
        <v>1</v>
      </c>
      <c r="P624" t="s">
        <v>8271</v>
      </c>
      <c r="Q624" s="5">
        <f>(E624/D624)</f>
        <v>1.3120000000000001</v>
      </c>
      <c r="R624" s="12">
        <f>ROUND((E624/N624),2)</f>
        <v>50.46</v>
      </c>
      <c r="S624" t="str">
        <f>LEFT(P624,FIND("/",P624)-1)</f>
        <v>theater</v>
      </c>
      <c r="T624" t="str">
        <f>RIGHT(P624,LEN(P624)-FIND("/",P624))</f>
        <v>plays</v>
      </c>
    </row>
    <row r="625" spans="1:20" ht="42.75" x14ac:dyDescent="0.4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 s="9">
        <f>(((I625/60)/60)/24)+DATE(1970,1,1)</f>
        <v>42734.74324074074</v>
      </c>
      <c r="K625">
        <v>1479232216</v>
      </c>
      <c r="L625" s="10">
        <f>(((K625/60)/60)/24)+DATE(1970,1,1)</f>
        <v>42689.74324074074</v>
      </c>
      <c r="M625" t="b">
        <v>0</v>
      </c>
      <c r="N625">
        <v>74</v>
      </c>
      <c r="O625" t="b">
        <v>1</v>
      </c>
      <c r="P625" t="s">
        <v>8301</v>
      </c>
      <c r="Q625" s="5">
        <f>(E625/D625)</f>
        <v>1.3118399999999999</v>
      </c>
      <c r="R625" s="12">
        <f>ROUND((E625/N625),2)</f>
        <v>26.59</v>
      </c>
      <c r="S625" t="str">
        <f>LEFT(P625,FIND("/",P625)-1)</f>
        <v>technology</v>
      </c>
      <c r="T625" t="str">
        <f>RIGHT(P625,LEN(P625)-FIND("/",P625))</f>
        <v>space exploration</v>
      </c>
    </row>
    <row r="626" spans="1:20" ht="28.5" x14ac:dyDescent="0.4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 s="9">
        <f>(((I626/60)/60)/24)+DATE(1970,1,1)</f>
        <v>41913.166666666664</v>
      </c>
      <c r="K626">
        <v>1410278284</v>
      </c>
      <c r="L626" s="10">
        <f>(((K626/60)/60)/24)+DATE(1970,1,1)</f>
        <v>41891.665324074071</v>
      </c>
      <c r="M626" t="b">
        <v>1</v>
      </c>
      <c r="N626">
        <v>57</v>
      </c>
      <c r="O626" t="b">
        <v>1</v>
      </c>
      <c r="P626" t="s">
        <v>8271</v>
      </c>
      <c r="Q626" s="5">
        <f>(E626/D626)</f>
        <v>1.3116666666666668</v>
      </c>
      <c r="R626" s="12">
        <f>ROUND((E626/N626),2)</f>
        <v>41.42</v>
      </c>
      <c r="S626" t="str">
        <f>LEFT(P626,FIND("/",P626)-1)</f>
        <v>theater</v>
      </c>
      <c r="T626" t="str">
        <f>RIGHT(P626,LEN(P626)-FIND("/",P626))</f>
        <v>plays</v>
      </c>
    </row>
    <row r="627" spans="1:20" ht="42.75" x14ac:dyDescent="0.4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 s="9">
        <f>(((I627/60)/60)/24)+DATE(1970,1,1)</f>
        <v>41456.165972222225</v>
      </c>
      <c r="K627">
        <v>1369770292</v>
      </c>
      <c r="L627" s="10">
        <f>(((K627/60)/60)/24)+DATE(1970,1,1)</f>
        <v>41422.822824074072</v>
      </c>
      <c r="M627" t="b">
        <v>0</v>
      </c>
      <c r="N627">
        <v>75</v>
      </c>
      <c r="O627" t="b">
        <v>1</v>
      </c>
      <c r="P627" t="s">
        <v>8276</v>
      </c>
      <c r="Q627" s="5">
        <f>(E627/D627)</f>
        <v>1.3101818181818181</v>
      </c>
      <c r="R627" s="12">
        <f>ROUND((E627/N627),2)</f>
        <v>96.08</v>
      </c>
      <c r="S627" t="str">
        <f>LEFT(P627,FIND("/",P627)-1)</f>
        <v>music</v>
      </c>
      <c r="T627" t="str">
        <f>RIGHT(P627,LEN(P627)-FIND("/",P627))</f>
        <v>rock</v>
      </c>
    </row>
    <row r="628" spans="1:20" ht="42.75" x14ac:dyDescent="0.4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 s="9">
        <f>(((I628/60)/60)/24)+DATE(1970,1,1)</f>
        <v>41784.957638888889</v>
      </c>
      <c r="K628">
        <v>1398388068</v>
      </c>
      <c r="L628" s="10">
        <f>(((K628/60)/60)/24)+DATE(1970,1,1)</f>
        <v>41754.047083333331</v>
      </c>
      <c r="M628" t="b">
        <v>0</v>
      </c>
      <c r="N628">
        <v>217</v>
      </c>
      <c r="O628" t="b">
        <v>1</v>
      </c>
      <c r="P628" t="s">
        <v>8265</v>
      </c>
      <c r="Q628" s="5">
        <f>(E628/D628)</f>
        <v>1.3098000000000001</v>
      </c>
      <c r="R628">
        <f>ROUND((E628/N628),2)</f>
        <v>150.9</v>
      </c>
      <c r="S628" t="str">
        <f>LEFT(P628,FIND("/",P628)-1)</f>
        <v>film &amp; video</v>
      </c>
      <c r="T628" t="str">
        <f>RIGHT(P628,LEN(P628)-FIND("/",P628))</f>
        <v>television</v>
      </c>
    </row>
    <row r="629" spans="1:20" ht="42.75" x14ac:dyDescent="0.4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 s="9">
        <f>(((I629/60)/60)/24)+DATE(1970,1,1)</f>
        <v>41835.208333333336</v>
      </c>
      <c r="K629">
        <v>1402934629</v>
      </c>
      <c r="L629" s="10">
        <f>(((K629/60)/60)/24)+DATE(1970,1,1)</f>
        <v>41806.669317129628</v>
      </c>
      <c r="M629" t="b">
        <v>0</v>
      </c>
      <c r="N629">
        <v>21</v>
      </c>
      <c r="O629" t="b">
        <v>1</v>
      </c>
      <c r="P629" t="s">
        <v>8305</v>
      </c>
      <c r="Q629" s="5">
        <f>(E629/D629)</f>
        <v>1.3083333333333333</v>
      </c>
      <c r="R629" s="12">
        <f>ROUND((E629/N629),2)</f>
        <v>112.14</v>
      </c>
      <c r="S629" t="str">
        <f>LEFT(P629,FIND("/",P629)-1)</f>
        <v>theater</v>
      </c>
      <c r="T629" t="str">
        <f>RIGHT(P629,LEN(P629)-FIND("/",P629))</f>
        <v>musical</v>
      </c>
    </row>
    <row r="630" spans="1:20" ht="42.75" x14ac:dyDescent="0.4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 s="9">
        <f>(((I630/60)/60)/24)+DATE(1970,1,1)</f>
        <v>41592.249305555553</v>
      </c>
      <c r="K630">
        <v>1381445253</v>
      </c>
      <c r="L630" s="10">
        <f>(((K630/60)/60)/24)+DATE(1970,1,1)</f>
        <v>41557.949687500004</v>
      </c>
      <c r="M630" t="b">
        <v>0</v>
      </c>
      <c r="N630">
        <v>26</v>
      </c>
      <c r="O630" t="b">
        <v>1</v>
      </c>
      <c r="P630" t="s">
        <v>8266</v>
      </c>
      <c r="Q630" s="5">
        <f>(E630/D630)</f>
        <v>1.3076923076923077</v>
      </c>
      <c r="R630">
        <f>ROUND((E630/N630),2)</f>
        <v>65.38</v>
      </c>
      <c r="S630" t="str">
        <f>LEFT(P630,FIND("/",P630)-1)</f>
        <v>film &amp; video</v>
      </c>
      <c r="T630" t="str">
        <f>RIGHT(P630,LEN(P630)-FIND("/",P630))</f>
        <v>shorts</v>
      </c>
    </row>
    <row r="631" spans="1:20" ht="42.75" x14ac:dyDescent="0.4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 s="9">
        <f>(((I631/60)/60)/24)+DATE(1970,1,1)</f>
        <v>40802.889247685183</v>
      </c>
      <c r="K631">
        <v>1312320031</v>
      </c>
      <c r="L631" s="10">
        <f>(((K631/60)/60)/24)+DATE(1970,1,1)</f>
        <v>40757.889247685183</v>
      </c>
      <c r="M631" t="b">
        <v>0</v>
      </c>
      <c r="N631">
        <v>174</v>
      </c>
      <c r="O631" t="b">
        <v>1</v>
      </c>
      <c r="P631" t="s">
        <v>8269</v>
      </c>
      <c r="Q631" s="5">
        <f>(E631/D631)</f>
        <v>1.3065</v>
      </c>
      <c r="R631" s="12">
        <f>ROUND((E631/N631),2)</f>
        <v>45.05</v>
      </c>
      <c r="S631" t="str">
        <f>LEFT(P631,FIND("/",P631)-1)</f>
        <v>film &amp; video</v>
      </c>
      <c r="T631" t="str">
        <f>RIGHT(P631,LEN(P631)-FIND("/",P631))</f>
        <v>documentary</v>
      </c>
    </row>
    <row r="632" spans="1:20" ht="42.75" x14ac:dyDescent="0.4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 s="9">
        <f>(((I632/60)/60)/24)+DATE(1970,1,1)</f>
        <v>41171.185891203706</v>
      </c>
      <c r="K632">
        <v>1342844861</v>
      </c>
      <c r="L632" s="10">
        <f>(((K632/60)/60)/24)+DATE(1970,1,1)</f>
        <v>41111.185891203706</v>
      </c>
      <c r="M632" t="b">
        <v>0</v>
      </c>
      <c r="N632">
        <v>120</v>
      </c>
      <c r="O632" t="b">
        <v>1</v>
      </c>
      <c r="P632" t="s">
        <v>8274</v>
      </c>
      <c r="Q632" s="5">
        <f>(E632/D632)</f>
        <v>1.3065</v>
      </c>
      <c r="R632" s="12">
        <f>ROUND((E632/N632),2)</f>
        <v>43.55</v>
      </c>
      <c r="S632" t="str">
        <f>LEFT(P632,FIND("/",P632)-1)</f>
        <v>publishing</v>
      </c>
      <c r="T632" t="str">
        <f>RIGHT(P632,LEN(P632)-FIND("/",P632))</f>
        <v>nonfiction</v>
      </c>
    </row>
    <row r="633" spans="1:20" ht="42.75" x14ac:dyDescent="0.4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 s="9">
        <f>(((I633/60)/60)/24)+DATE(1970,1,1)</f>
        <v>42004.743148148147</v>
      </c>
      <c r="K633">
        <v>1417456208</v>
      </c>
      <c r="L633" s="10">
        <f>(((K633/60)/60)/24)+DATE(1970,1,1)</f>
        <v>41974.743148148147</v>
      </c>
      <c r="M633" t="b">
        <v>0</v>
      </c>
      <c r="N633">
        <v>12</v>
      </c>
      <c r="O633" t="b">
        <v>1</v>
      </c>
      <c r="P633" t="s">
        <v>8271</v>
      </c>
      <c r="Q633" s="5">
        <f>(E633/D633)</f>
        <v>1.3055555555555556</v>
      </c>
      <c r="R633" s="12">
        <f>ROUND((E633/N633),2)</f>
        <v>97.92</v>
      </c>
      <c r="S633" t="str">
        <f>LEFT(P633,FIND("/",P633)-1)</f>
        <v>theater</v>
      </c>
      <c r="T633" t="str">
        <f>RIGHT(P633,LEN(P633)-FIND("/",P633))</f>
        <v>plays</v>
      </c>
    </row>
    <row r="634" spans="1:20" ht="42.75" x14ac:dyDescent="0.4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 s="9">
        <f>(((I634/60)/60)/24)+DATE(1970,1,1)</f>
        <v>41856.321770833332</v>
      </c>
      <c r="K634">
        <v>1405928601</v>
      </c>
      <c r="L634" s="10">
        <f>(((K634/60)/60)/24)+DATE(1970,1,1)</f>
        <v>41841.321770833332</v>
      </c>
      <c r="M634" t="b">
        <v>0</v>
      </c>
      <c r="N634">
        <v>68</v>
      </c>
      <c r="O634" t="b">
        <v>1</v>
      </c>
      <c r="P634" t="s">
        <v>8265</v>
      </c>
      <c r="Q634" s="5">
        <f>(E634/D634)</f>
        <v>1.3046153846153845</v>
      </c>
      <c r="R634">
        <f>ROUND((E634/N634),2)</f>
        <v>49.88</v>
      </c>
      <c r="S634" t="str">
        <f>LEFT(P634,FIND("/",P634)-1)</f>
        <v>film &amp; video</v>
      </c>
      <c r="T634" t="str">
        <f>RIGHT(P634,LEN(P634)-FIND("/",P634))</f>
        <v>television</v>
      </c>
    </row>
    <row r="635" spans="1:20" ht="42.75" x14ac:dyDescent="0.4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 s="9">
        <f>(((I635/60)/60)/24)+DATE(1970,1,1)</f>
        <v>42582.822916666672</v>
      </c>
      <c r="K635">
        <v>1464815253</v>
      </c>
      <c r="L635" s="10">
        <f>(((K635/60)/60)/24)+DATE(1970,1,1)</f>
        <v>42522.880243055552</v>
      </c>
      <c r="M635" t="b">
        <v>0</v>
      </c>
      <c r="N635">
        <v>70</v>
      </c>
      <c r="O635" t="b">
        <v>1</v>
      </c>
      <c r="P635" t="s">
        <v>8277</v>
      </c>
      <c r="Q635" s="5">
        <f>(E635/D635)</f>
        <v>1.3045</v>
      </c>
      <c r="R635" s="12">
        <f>ROUND((E635/N635),2)</f>
        <v>37.270000000000003</v>
      </c>
      <c r="S635" t="str">
        <f>LEFT(P635,FIND("/",P635)-1)</f>
        <v>music</v>
      </c>
      <c r="T635" t="str">
        <f>RIGHT(P635,LEN(P635)-FIND("/",P635))</f>
        <v>metal</v>
      </c>
    </row>
    <row r="636" spans="1:20" ht="42.75" x14ac:dyDescent="0.4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 s="9">
        <f>(((I636/60)/60)/24)+DATE(1970,1,1)</f>
        <v>42746.208333333328</v>
      </c>
      <c r="K636">
        <v>1482281094</v>
      </c>
      <c r="L636" s="10">
        <f>(((K636/60)/60)/24)+DATE(1970,1,1)</f>
        <v>42725.031180555554</v>
      </c>
      <c r="M636" t="b">
        <v>0</v>
      </c>
      <c r="N636">
        <v>18</v>
      </c>
      <c r="O636" t="b">
        <v>1</v>
      </c>
      <c r="P636" t="s">
        <v>8271</v>
      </c>
      <c r="Q636" s="5">
        <f>(E636/D636)</f>
        <v>1.3041666666666667</v>
      </c>
      <c r="R636" s="12">
        <f>ROUND((E636/N636),2)</f>
        <v>86.94</v>
      </c>
      <c r="S636" t="str">
        <f>LEFT(P636,FIND("/",P636)-1)</f>
        <v>theater</v>
      </c>
      <c r="T636" t="str">
        <f>RIGHT(P636,LEN(P636)-FIND("/",P636))</f>
        <v>plays</v>
      </c>
    </row>
    <row r="637" spans="1:20" ht="42.75" x14ac:dyDescent="0.4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 s="9">
        <f>(((I637/60)/60)/24)+DATE(1970,1,1)</f>
        <v>41634.022418981483</v>
      </c>
      <c r="K637">
        <v>1385425937</v>
      </c>
      <c r="L637" s="10">
        <f>(((K637/60)/60)/24)+DATE(1970,1,1)</f>
        <v>41604.022418981483</v>
      </c>
      <c r="M637" t="b">
        <v>0</v>
      </c>
      <c r="N637">
        <v>242</v>
      </c>
      <c r="O637" t="b">
        <v>1</v>
      </c>
      <c r="P637" t="s">
        <v>8295</v>
      </c>
      <c r="Q637" s="5">
        <f>(E637/D637)</f>
        <v>1.303625</v>
      </c>
      <c r="R637" s="12">
        <f>ROUND((E637/N637),2)</f>
        <v>43.1</v>
      </c>
      <c r="S637" t="str">
        <f>LEFT(P637,FIND("/",P637)-1)</f>
        <v>technology</v>
      </c>
      <c r="T637" t="str">
        <f>RIGHT(P637,LEN(P637)-FIND("/",P637))</f>
        <v>hardware</v>
      </c>
    </row>
    <row r="638" spans="1:20" ht="42.75" x14ac:dyDescent="0.4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 s="9">
        <f>(((I638/60)/60)/24)+DATE(1970,1,1)</f>
        <v>40978.630196759259</v>
      </c>
      <c r="K638">
        <v>1328800049</v>
      </c>
      <c r="L638" s="10">
        <f>(((K638/60)/60)/24)+DATE(1970,1,1)</f>
        <v>40948.630196759259</v>
      </c>
      <c r="M638" t="b">
        <v>1</v>
      </c>
      <c r="N638">
        <v>189</v>
      </c>
      <c r="O638" t="b">
        <v>1</v>
      </c>
      <c r="P638" t="s">
        <v>8269</v>
      </c>
      <c r="Q638" s="5">
        <f>(E638/D638)</f>
        <v>1.3033333333333332</v>
      </c>
      <c r="R638" s="12">
        <f>ROUND((E638/N638),2)</f>
        <v>51.72</v>
      </c>
      <c r="S638" t="str">
        <f>LEFT(P638,FIND("/",P638)-1)</f>
        <v>film &amp; video</v>
      </c>
      <c r="T638" t="str">
        <f>RIGHT(P638,LEN(P638)-FIND("/",P638))</f>
        <v>documentary</v>
      </c>
    </row>
    <row r="639" spans="1:20" ht="42.75" x14ac:dyDescent="0.4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 s="9">
        <f>(((I639/60)/60)/24)+DATE(1970,1,1)</f>
        <v>42596.604826388888</v>
      </c>
      <c r="K639">
        <v>1468593057</v>
      </c>
      <c r="L639" s="10">
        <f>(((K639/60)/60)/24)+DATE(1970,1,1)</f>
        <v>42566.604826388888</v>
      </c>
      <c r="M639" t="b">
        <v>0</v>
      </c>
      <c r="N639">
        <v>64</v>
      </c>
      <c r="O639" t="b">
        <v>1</v>
      </c>
      <c r="P639" t="s">
        <v>8271</v>
      </c>
      <c r="Q639" s="5">
        <f>(E639/D639)</f>
        <v>1.3026666666666666</v>
      </c>
      <c r="R639" s="12">
        <f>ROUND((E639/N639),2)</f>
        <v>61.06</v>
      </c>
      <c r="S639" t="str">
        <f>LEFT(P639,FIND("/",P639)-1)</f>
        <v>theater</v>
      </c>
      <c r="T639" t="str">
        <f>RIGHT(P639,LEN(P639)-FIND("/",P639))</f>
        <v>plays</v>
      </c>
    </row>
    <row r="640" spans="1:20" ht="28.5" x14ac:dyDescent="0.4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 s="9">
        <f>(((I640/60)/60)/24)+DATE(1970,1,1)</f>
        <v>42582.458333333328</v>
      </c>
      <c r="K640">
        <v>1468578920</v>
      </c>
      <c r="L640" s="10">
        <f>(((K640/60)/60)/24)+DATE(1970,1,1)</f>
        <v>42566.441203703704</v>
      </c>
      <c r="M640" t="b">
        <v>0</v>
      </c>
      <c r="N640">
        <v>108</v>
      </c>
      <c r="O640" t="b">
        <v>1</v>
      </c>
      <c r="P640" t="s">
        <v>8271</v>
      </c>
      <c r="Q640" s="5">
        <f>(E640/D640)</f>
        <v>1.3026085714285716</v>
      </c>
      <c r="R640" s="12">
        <f>ROUND((E640/N640),2)</f>
        <v>42.21</v>
      </c>
      <c r="S640" t="str">
        <f>LEFT(P640,FIND("/",P640)-1)</f>
        <v>theater</v>
      </c>
      <c r="T640" t="str">
        <f>RIGHT(P640,LEN(P640)-FIND("/",P640))</f>
        <v>plays</v>
      </c>
    </row>
    <row r="641" spans="1:20" ht="42.75" x14ac:dyDescent="0.4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 s="9">
        <f>(((I641/60)/60)/24)+DATE(1970,1,1)</f>
        <v>42532.807627314818</v>
      </c>
      <c r="K641">
        <v>1463080979</v>
      </c>
      <c r="L641" s="10">
        <f>(((K641/60)/60)/24)+DATE(1970,1,1)</f>
        <v>42502.807627314818</v>
      </c>
      <c r="M641" t="b">
        <v>0</v>
      </c>
      <c r="N641">
        <v>64</v>
      </c>
      <c r="O641" t="b">
        <v>1</v>
      </c>
      <c r="P641" t="s">
        <v>8274</v>
      </c>
      <c r="Q641" s="5">
        <f>(E641/D641)</f>
        <v>1.3025</v>
      </c>
      <c r="R641" s="12">
        <f>ROUND((E641/N641),2)</f>
        <v>24.42</v>
      </c>
      <c r="S641" t="str">
        <f>LEFT(P641,FIND("/",P641)-1)</f>
        <v>publishing</v>
      </c>
      <c r="T641" t="str">
        <f>RIGHT(P641,LEN(P641)-FIND("/",P641))</f>
        <v>nonfiction</v>
      </c>
    </row>
    <row r="642" spans="1:20" ht="42.75" x14ac:dyDescent="0.4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 s="9">
        <f>(((I642/60)/60)/24)+DATE(1970,1,1)</f>
        <v>42587.165972222225</v>
      </c>
      <c r="K642">
        <v>1467604804</v>
      </c>
      <c r="L642" s="10">
        <f>(((K642/60)/60)/24)+DATE(1970,1,1)</f>
        <v>42555.166712962964</v>
      </c>
      <c r="M642" t="b">
        <v>0</v>
      </c>
      <c r="N642">
        <v>166</v>
      </c>
      <c r="O642" t="b">
        <v>1</v>
      </c>
      <c r="P642" t="s">
        <v>8280</v>
      </c>
      <c r="Q642" s="5">
        <f>(E642/D642)</f>
        <v>1.3000180000000001</v>
      </c>
      <c r="R642" s="12">
        <f>ROUND((E642/N642),2)</f>
        <v>39.159999999999997</v>
      </c>
      <c r="S642" t="str">
        <f>LEFT(P642,FIND("/",P642)-1)</f>
        <v>music</v>
      </c>
      <c r="T642" t="str">
        <f>RIGHT(P642,LEN(P642)-FIND("/",P642))</f>
        <v>electronic music</v>
      </c>
    </row>
    <row r="643" spans="1:20" x14ac:dyDescent="0.45">
      <c r="A643">
        <v>3271</v>
      </c>
      <c r="B643" s="3" t="s">
        <v>3271</v>
      </c>
      <c r="C643" s="3" t="s">
        <v>7381</v>
      </c>
      <c r="D643">
        <v>1500</v>
      </c>
      <c r="E643">
        <v>1950</v>
      </c>
      <c r="F643" t="s">
        <v>8219</v>
      </c>
      <c r="G643" t="s">
        <v>8225</v>
      </c>
      <c r="H643" t="s">
        <v>8247</v>
      </c>
      <c r="I643">
        <v>1414927775</v>
      </c>
      <c r="J643" s="9">
        <f>(((I643/60)/60)/24)+DATE(1970,1,1)</f>
        <v>41945.478877314818</v>
      </c>
      <c r="K643">
        <v>1412332175</v>
      </c>
      <c r="L643" s="10">
        <f>(((K643/60)/60)/24)+DATE(1970,1,1)</f>
        <v>41915.437210648146</v>
      </c>
      <c r="M643" t="b">
        <v>1</v>
      </c>
      <c r="N643">
        <v>51</v>
      </c>
      <c r="O643" t="b">
        <v>1</v>
      </c>
      <c r="P643" t="s">
        <v>8271</v>
      </c>
      <c r="Q643" s="5">
        <f>(E643/D643)</f>
        <v>1.3</v>
      </c>
      <c r="R643" s="12">
        <f>ROUND((E643/N643),2)</f>
        <v>38.24</v>
      </c>
      <c r="S643" t="str">
        <f>LEFT(P643,FIND("/",P643)-1)</f>
        <v>theater</v>
      </c>
      <c r="T643" t="str">
        <f>RIGHT(P643,LEN(P643)-FIND("/",P643))</f>
        <v>plays</v>
      </c>
    </row>
    <row r="644" spans="1:20" ht="42.75" x14ac:dyDescent="0.45">
      <c r="A644">
        <v>2817</v>
      </c>
      <c r="B644" s="3" t="s">
        <v>2817</v>
      </c>
      <c r="C644" s="3" t="s">
        <v>6927</v>
      </c>
      <c r="D644">
        <v>600</v>
      </c>
      <c r="E644">
        <v>780</v>
      </c>
      <c r="F644" t="s">
        <v>8219</v>
      </c>
      <c r="G644" t="s">
        <v>8225</v>
      </c>
      <c r="H644" t="s">
        <v>8247</v>
      </c>
      <c r="I644">
        <v>1425136462</v>
      </c>
      <c r="J644" s="9">
        <f>(((I644/60)/60)/24)+DATE(1970,1,1)</f>
        <v>42063.634976851856</v>
      </c>
      <c r="K644">
        <v>1421680462</v>
      </c>
      <c r="L644" s="10">
        <f>(((K644/60)/60)/24)+DATE(1970,1,1)</f>
        <v>42023.634976851856</v>
      </c>
      <c r="M644" t="b">
        <v>0</v>
      </c>
      <c r="N644">
        <v>33</v>
      </c>
      <c r="O644" t="b">
        <v>1</v>
      </c>
      <c r="P644" t="s">
        <v>8271</v>
      </c>
      <c r="Q644" s="5">
        <f>(E644/D644)</f>
        <v>1.3</v>
      </c>
      <c r="R644" s="12">
        <f>ROUND((E644/N644),2)</f>
        <v>23.64</v>
      </c>
      <c r="S644" t="str">
        <f>LEFT(P644,FIND("/",P644)-1)</f>
        <v>theater</v>
      </c>
      <c r="T644" t="str">
        <f>RIGHT(P644,LEN(P644)-FIND("/",P644))</f>
        <v>plays</v>
      </c>
    </row>
    <row r="645" spans="1:20" ht="42.75" x14ac:dyDescent="0.4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 s="9">
        <f>(((I645/60)/60)/24)+DATE(1970,1,1)</f>
        <v>42112.025694444441</v>
      </c>
      <c r="K645">
        <v>1424226768</v>
      </c>
      <c r="L645" s="10">
        <f>(((K645/60)/60)/24)+DATE(1970,1,1)</f>
        <v>42053.106111111112</v>
      </c>
      <c r="M645" t="b">
        <v>0</v>
      </c>
      <c r="N645">
        <v>13</v>
      </c>
      <c r="O645" t="b">
        <v>1</v>
      </c>
      <c r="P645" t="s">
        <v>8271</v>
      </c>
      <c r="Q645" s="5">
        <f>(E645/D645)</f>
        <v>1.3</v>
      </c>
      <c r="R645" s="12">
        <f>ROUND((E645/N645),2)</f>
        <v>50</v>
      </c>
      <c r="S645" t="str">
        <f>LEFT(P645,FIND("/",P645)-1)</f>
        <v>theater</v>
      </c>
      <c r="T645" t="str">
        <f>RIGHT(P645,LEN(P645)-FIND("/",P645))</f>
        <v>plays</v>
      </c>
    </row>
    <row r="646" spans="1:20" ht="42.75" x14ac:dyDescent="0.4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 s="9">
        <f>(((I646/60)/60)/24)+DATE(1970,1,1)</f>
        <v>42063.207638888889</v>
      </c>
      <c r="K646">
        <v>1424280938</v>
      </c>
      <c r="L646" s="10">
        <f>(((K646/60)/60)/24)+DATE(1970,1,1)</f>
        <v>42053.733078703706</v>
      </c>
      <c r="M646" t="b">
        <v>0</v>
      </c>
      <c r="N646">
        <v>14</v>
      </c>
      <c r="O646" t="b">
        <v>1</v>
      </c>
      <c r="P646" t="s">
        <v>8271</v>
      </c>
      <c r="Q646" s="5">
        <f>(E646/D646)</f>
        <v>1.3</v>
      </c>
      <c r="R646" s="12">
        <f>ROUND((E646/N646),2)</f>
        <v>46.43</v>
      </c>
      <c r="S646" t="str">
        <f>LEFT(P646,FIND("/",P646)-1)</f>
        <v>theater</v>
      </c>
      <c r="T646" t="str">
        <f>RIGHT(P646,LEN(P646)-FIND("/",P646))</f>
        <v>plays</v>
      </c>
    </row>
    <row r="647" spans="1:20" ht="42.75" x14ac:dyDescent="0.4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 s="9">
        <f>(((I647/60)/60)/24)+DATE(1970,1,1)</f>
        <v>42676.021539351852</v>
      </c>
      <c r="K647">
        <v>1476837061</v>
      </c>
      <c r="L647" s="10">
        <f>(((K647/60)/60)/24)+DATE(1970,1,1)</f>
        <v>42662.021539351852</v>
      </c>
      <c r="M647" t="b">
        <v>0</v>
      </c>
      <c r="N647">
        <v>12</v>
      </c>
      <c r="O647" t="b">
        <v>1</v>
      </c>
      <c r="P647" t="s">
        <v>8271</v>
      </c>
      <c r="Q647" s="5">
        <f>(E647/D647)</f>
        <v>1.3</v>
      </c>
      <c r="R647" s="12">
        <f>ROUND((E647/N647),2)</f>
        <v>16.25</v>
      </c>
      <c r="S647" t="str">
        <f>LEFT(P647,FIND("/",P647)-1)</f>
        <v>theater</v>
      </c>
      <c r="T647" t="str">
        <f>RIGHT(P647,LEN(P647)-FIND("/",P647))</f>
        <v>plays</v>
      </c>
    </row>
    <row r="648" spans="1:20" ht="42.75" x14ac:dyDescent="0.4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 s="9">
        <f>(((I648/60)/60)/24)+DATE(1970,1,1)</f>
        <v>42120.26944444445</v>
      </c>
      <c r="K648">
        <v>1427741583</v>
      </c>
      <c r="L648" s="10">
        <f>(((K648/60)/60)/24)+DATE(1970,1,1)</f>
        <v>42093.786840277782</v>
      </c>
      <c r="M648" t="b">
        <v>0</v>
      </c>
      <c r="N648">
        <v>27</v>
      </c>
      <c r="O648" t="b">
        <v>1</v>
      </c>
      <c r="P648" t="s">
        <v>8271</v>
      </c>
      <c r="Q648" s="5">
        <f>(E648/D648)</f>
        <v>1.3</v>
      </c>
      <c r="R648" s="12">
        <f>ROUND((E648/N648),2)</f>
        <v>28.89</v>
      </c>
      <c r="S648" t="str">
        <f>LEFT(P648,FIND("/",P648)-1)</f>
        <v>theater</v>
      </c>
      <c r="T648" t="str">
        <f>RIGHT(P648,LEN(P648)-FIND("/",P648))</f>
        <v>plays</v>
      </c>
    </row>
    <row r="649" spans="1:20" ht="28.5" x14ac:dyDescent="0.4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 s="9">
        <f>(((I649/60)/60)/24)+DATE(1970,1,1)</f>
        <v>42656.849120370374</v>
      </c>
      <c r="K649">
        <v>1473970964</v>
      </c>
      <c r="L649" s="10">
        <f>(((K649/60)/60)/24)+DATE(1970,1,1)</f>
        <v>42628.849120370374</v>
      </c>
      <c r="M649" t="b">
        <v>0</v>
      </c>
      <c r="N649">
        <v>4</v>
      </c>
      <c r="O649" t="b">
        <v>1</v>
      </c>
      <c r="P649" t="s">
        <v>8271</v>
      </c>
      <c r="Q649" s="5">
        <f>(E649/D649)</f>
        <v>1.3</v>
      </c>
      <c r="R649" s="12">
        <f>ROUND((E649/N649),2)</f>
        <v>3.25</v>
      </c>
      <c r="S649" t="str">
        <f>LEFT(P649,FIND("/",P649)-1)</f>
        <v>theater</v>
      </c>
      <c r="T649" t="str">
        <f>RIGHT(P649,LEN(P649)-FIND("/",P649))</f>
        <v>plays</v>
      </c>
    </row>
    <row r="650" spans="1:20" ht="28.5" x14ac:dyDescent="0.4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 s="9">
        <f>(((I650/60)/60)/24)+DATE(1970,1,1)</f>
        <v>42249.950729166667</v>
      </c>
      <c r="K650">
        <v>1438642143</v>
      </c>
      <c r="L650" s="10">
        <f>(((K650/60)/60)/24)+DATE(1970,1,1)</f>
        <v>42219.950729166667</v>
      </c>
      <c r="M650" t="b">
        <v>0</v>
      </c>
      <c r="N650">
        <v>181</v>
      </c>
      <c r="O650" t="b">
        <v>1</v>
      </c>
      <c r="P650" t="s">
        <v>8285</v>
      </c>
      <c r="Q650" s="5">
        <f>(E650/D650)</f>
        <v>1.29948</v>
      </c>
      <c r="R650" s="12">
        <f>ROUND((E650/N650),2)</f>
        <v>358.97</v>
      </c>
      <c r="S650" t="str">
        <f>LEFT(P650,FIND("/",P650)-1)</f>
        <v>photography</v>
      </c>
      <c r="T650" t="str">
        <f>RIGHT(P650,LEN(P650)-FIND("/",P650))</f>
        <v>photobooks</v>
      </c>
    </row>
    <row r="651" spans="1:20" ht="42.75" x14ac:dyDescent="0.4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 s="9">
        <f>(((I651/60)/60)/24)+DATE(1970,1,1)</f>
        <v>42475.866979166662</v>
      </c>
      <c r="K651">
        <v>1458161307</v>
      </c>
      <c r="L651" s="10">
        <f>(((K651/60)/60)/24)+DATE(1970,1,1)</f>
        <v>42445.866979166662</v>
      </c>
      <c r="M651" t="b">
        <v>0</v>
      </c>
      <c r="N651">
        <v>28</v>
      </c>
      <c r="O651" t="b">
        <v>1</v>
      </c>
      <c r="P651" t="s">
        <v>8305</v>
      </c>
      <c r="Q651" s="5">
        <f>(E651/D651)</f>
        <v>1.2963636363636364</v>
      </c>
      <c r="R651" s="12">
        <f>ROUND((E651/N651),2)</f>
        <v>25.46</v>
      </c>
      <c r="S651" t="str">
        <f>LEFT(P651,FIND("/",P651)-1)</f>
        <v>theater</v>
      </c>
      <c r="T651" t="str">
        <f>RIGHT(P651,LEN(P651)-FIND("/",P651))</f>
        <v>musical</v>
      </c>
    </row>
    <row r="652" spans="1:20" ht="42.75" x14ac:dyDescent="0.4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 s="9">
        <f>(((I652/60)/60)/24)+DATE(1970,1,1)</f>
        <v>41425</v>
      </c>
      <c r="K652">
        <v>1367286434</v>
      </c>
      <c r="L652" s="10">
        <f>(((K652/60)/60)/24)+DATE(1970,1,1)</f>
        <v>41394.074467592596</v>
      </c>
      <c r="M652" t="b">
        <v>0</v>
      </c>
      <c r="N652">
        <v>37</v>
      </c>
      <c r="O652" t="b">
        <v>1</v>
      </c>
      <c r="P652" t="s">
        <v>8279</v>
      </c>
      <c r="Q652" s="5">
        <f>(E652/D652)</f>
        <v>1.2949999999999999</v>
      </c>
      <c r="R652" s="12">
        <f>ROUND((E652/N652),2)</f>
        <v>28</v>
      </c>
      <c r="S652" t="str">
        <f>LEFT(P652,FIND("/",P652)-1)</f>
        <v>music</v>
      </c>
      <c r="T652" t="str">
        <f>RIGHT(P652,LEN(P652)-FIND("/",P652))</f>
        <v>indie rock</v>
      </c>
    </row>
    <row r="653" spans="1:20" ht="42.75" x14ac:dyDescent="0.4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 s="9">
        <f>(((I653/60)/60)/24)+DATE(1970,1,1)</f>
        <v>41932.249305555553</v>
      </c>
      <c r="K653">
        <v>1412954547</v>
      </c>
      <c r="L653" s="10">
        <f>(((K653/60)/60)/24)+DATE(1970,1,1)</f>
        <v>41922.640590277777</v>
      </c>
      <c r="M653" t="b">
        <v>0</v>
      </c>
      <c r="N653">
        <v>16</v>
      </c>
      <c r="O653" t="b">
        <v>1</v>
      </c>
      <c r="P653" t="s">
        <v>8271</v>
      </c>
      <c r="Q653" s="5">
        <f>(E653/D653)</f>
        <v>1.2946666666666666</v>
      </c>
      <c r="R653" s="12">
        <f>ROUND((E653/N653),2)</f>
        <v>60.69</v>
      </c>
      <c r="S653" t="str">
        <f>LEFT(P653,FIND("/",P653)-1)</f>
        <v>theater</v>
      </c>
      <c r="T653" t="str">
        <f>RIGHT(P653,LEN(P653)-FIND("/",P653))</f>
        <v>plays</v>
      </c>
    </row>
    <row r="654" spans="1:20" ht="42.75" x14ac:dyDescent="0.4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 s="9">
        <f>(((I654/60)/60)/24)+DATE(1970,1,1)</f>
        <v>42338.9375</v>
      </c>
      <c r="K654">
        <v>1446352529</v>
      </c>
      <c r="L654" s="10">
        <f>(((K654/60)/60)/24)+DATE(1970,1,1)</f>
        <v>42309.191307870366</v>
      </c>
      <c r="M654" t="b">
        <v>0</v>
      </c>
      <c r="N654">
        <v>14</v>
      </c>
      <c r="O654" t="b">
        <v>1</v>
      </c>
      <c r="P654" t="s">
        <v>8271</v>
      </c>
      <c r="Q654" s="5">
        <f>(E654/D654)</f>
        <v>1.2912912912912913</v>
      </c>
      <c r="R654" s="12">
        <f>ROUND((E654/N654),2)</f>
        <v>30.71</v>
      </c>
      <c r="S654" t="str">
        <f>LEFT(P654,FIND("/",P654)-1)</f>
        <v>theater</v>
      </c>
      <c r="T654" t="str">
        <f>RIGHT(P654,LEN(P654)-FIND("/",P654))</f>
        <v>plays</v>
      </c>
    </row>
    <row r="655" spans="1:20" ht="42.75" x14ac:dyDescent="0.4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 s="9">
        <f>(((I655/60)/60)/24)+DATE(1970,1,1)</f>
        <v>42335.041666666672</v>
      </c>
      <c r="K655">
        <v>1447195695</v>
      </c>
      <c r="L655" s="10">
        <f>(((K655/60)/60)/24)+DATE(1970,1,1)</f>
        <v>42318.950173611112</v>
      </c>
      <c r="M655" t="b">
        <v>0</v>
      </c>
      <c r="N655">
        <v>83</v>
      </c>
      <c r="O655" t="b">
        <v>1</v>
      </c>
      <c r="P655" t="s">
        <v>8285</v>
      </c>
      <c r="Q655" s="5">
        <f>(E655/D655)</f>
        <v>1.2904</v>
      </c>
      <c r="R655" s="12">
        <f>ROUND((E655/N655),2)</f>
        <v>38.869999999999997</v>
      </c>
      <c r="S655" t="str">
        <f>LEFT(P655,FIND("/",P655)-1)</f>
        <v>photography</v>
      </c>
      <c r="T655" t="str">
        <f>RIGHT(P655,LEN(P655)-FIND("/",P655))</f>
        <v>photobooks</v>
      </c>
    </row>
    <row r="656" spans="1:20" ht="28.5" x14ac:dyDescent="0.4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 s="9">
        <f>(((I656/60)/60)/24)+DATE(1970,1,1)</f>
        <v>41907.886620370373</v>
      </c>
      <c r="K656">
        <v>1409087804</v>
      </c>
      <c r="L656" s="10">
        <f>(((K656/60)/60)/24)+DATE(1970,1,1)</f>
        <v>41877.886620370373</v>
      </c>
      <c r="M656" t="b">
        <v>0</v>
      </c>
      <c r="N656">
        <v>3</v>
      </c>
      <c r="O656" t="b">
        <v>1</v>
      </c>
      <c r="P656" t="s">
        <v>8305</v>
      </c>
      <c r="Q656" s="5">
        <f>(E656/D656)</f>
        <v>1.29</v>
      </c>
      <c r="R656" s="12">
        <f>ROUND((E656/N656),2)</f>
        <v>43</v>
      </c>
      <c r="S656" t="str">
        <f>LEFT(P656,FIND("/",P656)-1)</f>
        <v>theater</v>
      </c>
      <c r="T656" t="str">
        <f>RIGHT(P656,LEN(P656)-FIND("/",P656))</f>
        <v>musical</v>
      </c>
    </row>
    <row r="657" spans="1:20" ht="42.75" x14ac:dyDescent="0.4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 s="9">
        <f>(((I657/60)/60)/24)+DATE(1970,1,1)</f>
        <v>42517.968935185185</v>
      </c>
      <c r="K657">
        <v>1462576516</v>
      </c>
      <c r="L657" s="10">
        <f>(((K657/60)/60)/24)+DATE(1970,1,1)</f>
        <v>42496.968935185185</v>
      </c>
      <c r="M657" t="b">
        <v>0</v>
      </c>
      <c r="N657">
        <v>86</v>
      </c>
      <c r="O657" t="b">
        <v>1</v>
      </c>
      <c r="P657" t="s">
        <v>8265</v>
      </c>
      <c r="Q657" s="5">
        <f>(E657/D657)</f>
        <v>1.2895348837209302</v>
      </c>
      <c r="R657">
        <f>ROUND((E657/N657),2)</f>
        <v>128.94999999999999</v>
      </c>
      <c r="S657" t="str">
        <f>LEFT(P657,FIND("/",P657)-1)</f>
        <v>film &amp; video</v>
      </c>
      <c r="T657" t="str">
        <f>RIGHT(P657,LEN(P657)-FIND("/",P657))</f>
        <v>television</v>
      </c>
    </row>
    <row r="658" spans="1:20" ht="42.75" x14ac:dyDescent="0.4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 s="9">
        <f>(((I658/60)/60)/24)+DATE(1970,1,1)</f>
        <v>42270.559675925921</v>
      </c>
      <c r="K658">
        <v>1439126756</v>
      </c>
      <c r="L658" s="10">
        <f>(((K658/60)/60)/24)+DATE(1970,1,1)</f>
        <v>42225.559675925921</v>
      </c>
      <c r="M658" t="b">
        <v>1</v>
      </c>
      <c r="N658">
        <v>97</v>
      </c>
      <c r="O658" t="b">
        <v>1</v>
      </c>
      <c r="P658" t="s">
        <v>8303</v>
      </c>
      <c r="Q658" s="5">
        <f>(E658/D658)</f>
        <v>1.28925</v>
      </c>
      <c r="R658" s="12">
        <f>ROUND((E658/N658),2)</f>
        <v>53.16</v>
      </c>
      <c r="S658" t="str">
        <f>LEFT(P658,FIND("/",P658)-1)</f>
        <v>theater</v>
      </c>
      <c r="T658" t="str">
        <f>RIGHT(P658,LEN(P658)-FIND("/",P658))</f>
        <v>spaces</v>
      </c>
    </row>
    <row r="659" spans="1:20" ht="42.75" x14ac:dyDescent="0.4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 s="9">
        <f>(((I659/60)/60)/24)+DATE(1970,1,1)</f>
        <v>42444.666666666672</v>
      </c>
      <c r="K659">
        <v>1455938520</v>
      </c>
      <c r="L659" s="10">
        <f>(((K659/60)/60)/24)+DATE(1970,1,1)</f>
        <v>42420.140277777777</v>
      </c>
      <c r="M659" t="b">
        <v>0</v>
      </c>
      <c r="N659">
        <v>24</v>
      </c>
      <c r="O659" t="b">
        <v>1</v>
      </c>
      <c r="P659" t="s">
        <v>8305</v>
      </c>
      <c r="Q659" s="5">
        <f>(E659/D659)</f>
        <v>1.2891666666666666</v>
      </c>
      <c r="R659" s="12">
        <f>ROUND((E659/N659),2)</f>
        <v>64.459999999999994</v>
      </c>
      <c r="S659" t="str">
        <f>LEFT(P659,FIND("/",P659)-1)</f>
        <v>theater</v>
      </c>
      <c r="T659" t="str">
        <f>RIGHT(P659,LEN(P659)-FIND("/",P659))</f>
        <v>musical</v>
      </c>
    </row>
    <row r="660" spans="1:20" ht="42.75" x14ac:dyDescent="0.4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 s="9">
        <f>(((I660/60)/60)/24)+DATE(1970,1,1)</f>
        <v>41894.815787037034</v>
      </c>
      <c r="K660">
        <v>1408995284</v>
      </c>
      <c r="L660" s="10">
        <f>(((K660/60)/60)/24)+DATE(1970,1,1)</f>
        <v>41876.815787037034</v>
      </c>
      <c r="M660" t="b">
        <v>0</v>
      </c>
      <c r="N660">
        <v>16</v>
      </c>
      <c r="O660" t="b">
        <v>1</v>
      </c>
      <c r="P660" t="s">
        <v>8271</v>
      </c>
      <c r="Q660" s="5">
        <f>(E660/D660)</f>
        <v>1.2875000000000001</v>
      </c>
      <c r="R660" s="12">
        <f>ROUND((E660/N660),2)</f>
        <v>64.38</v>
      </c>
      <c r="S660" t="str">
        <f>LEFT(P660,FIND("/",P660)-1)</f>
        <v>theater</v>
      </c>
      <c r="T660" t="str">
        <f>RIGHT(P660,LEN(P660)-FIND("/",P660))</f>
        <v>plays</v>
      </c>
    </row>
    <row r="661" spans="1:20" ht="42.75" x14ac:dyDescent="0.4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 s="9">
        <f>(((I661/60)/60)/24)+DATE(1970,1,1)</f>
        <v>41393.168287037035</v>
      </c>
      <c r="K661">
        <v>1363320140</v>
      </c>
      <c r="L661" s="10">
        <f>(((K661/60)/60)/24)+DATE(1970,1,1)</f>
        <v>41348.168287037035</v>
      </c>
      <c r="M661" t="b">
        <v>0</v>
      </c>
      <c r="N661">
        <v>259</v>
      </c>
      <c r="O661" t="b">
        <v>1</v>
      </c>
      <c r="P661" t="s">
        <v>8279</v>
      </c>
      <c r="Q661" s="5">
        <f>(E661/D661)</f>
        <v>1.2869999999999999</v>
      </c>
      <c r="R661" s="12">
        <f>ROUND((E661/N661),2)</f>
        <v>99.38</v>
      </c>
      <c r="S661" t="str">
        <f>LEFT(P661,FIND("/",P661)-1)</f>
        <v>music</v>
      </c>
      <c r="T661" t="str">
        <f>RIGHT(P661,LEN(P661)-FIND("/",P661))</f>
        <v>indie rock</v>
      </c>
    </row>
    <row r="662" spans="1:20" ht="42.75" x14ac:dyDescent="0.4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 s="9">
        <f>(((I662/60)/60)/24)+DATE(1970,1,1)</f>
        <v>42599.420601851853</v>
      </c>
      <c r="K662">
        <v>1469009140</v>
      </c>
      <c r="L662" s="10">
        <f>(((K662/60)/60)/24)+DATE(1970,1,1)</f>
        <v>42571.420601851853</v>
      </c>
      <c r="M662" t="b">
        <v>0</v>
      </c>
      <c r="N662">
        <v>83</v>
      </c>
      <c r="O662" t="b">
        <v>1</v>
      </c>
      <c r="P662" t="s">
        <v>8271</v>
      </c>
      <c r="Q662" s="5">
        <f>(E662/D662)</f>
        <v>1.2845</v>
      </c>
      <c r="R662" s="12">
        <f>ROUND((E662/N662),2)</f>
        <v>30.95</v>
      </c>
      <c r="S662" t="str">
        <f>LEFT(P662,FIND("/",P662)-1)</f>
        <v>theater</v>
      </c>
      <c r="T662" t="str">
        <f>RIGHT(P662,LEN(P662)-FIND("/",P662))</f>
        <v>plays</v>
      </c>
    </row>
    <row r="663" spans="1:20" ht="42.75" x14ac:dyDescent="0.4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 s="9">
        <f>(((I663/60)/60)/24)+DATE(1970,1,1)</f>
        <v>42371.972118055557</v>
      </c>
      <c r="K663">
        <v>1449098391</v>
      </c>
      <c r="L663" s="10">
        <f>(((K663/60)/60)/24)+DATE(1970,1,1)</f>
        <v>42340.972118055557</v>
      </c>
      <c r="M663" t="b">
        <v>0</v>
      </c>
      <c r="N663">
        <v>263</v>
      </c>
      <c r="O663" t="b">
        <v>1</v>
      </c>
      <c r="P663" t="s">
        <v>8295</v>
      </c>
      <c r="Q663" s="5">
        <f>(E663/D663)</f>
        <v>1.2840666000000001</v>
      </c>
      <c r="R663" s="12">
        <f>ROUND((E663/N663),2)</f>
        <v>244.12</v>
      </c>
      <c r="S663" t="str">
        <f>LEFT(P663,FIND("/",P663)-1)</f>
        <v>technology</v>
      </c>
      <c r="T663" t="str">
        <f>RIGHT(P663,LEN(P663)-FIND("/",P663))</f>
        <v>hardware</v>
      </c>
    </row>
    <row r="664" spans="1:20" ht="42.75" x14ac:dyDescent="0.4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 s="9">
        <f>(((I664/60)/60)/24)+DATE(1970,1,1)</f>
        <v>42595.97865740741</v>
      </c>
      <c r="K664">
        <v>1465946956</v>
      </c>
      <c r="L664" s="10">
        <f>(((K664/60)/60)/24)+DATE(1970,1,1)</f>
        <v>42535.97865740741</v>
      </c>
      <c r="M664" t="b">
        <v>0</v>
      </c>
      <c r="N664">
        <v>14</v>
      </c>
      <c r="O664" t="b">
        <v>1</v>
      </c>
      <c r="P664" t="s">
        <v>8271</v>
      </c>
      <c r="Q664" s="5">
        <f>(E664/D664)</f>
        <v>1.2833333333333334</v>
      </c>
      <c r="R664" s="12">
        <f>ROUND((E664/N664),2)</f>
        <v>27.5</v>
      </c>
      <c r="S664" t="str">
        <f>LEFT(P664,FIND("/",P664)-1)</f>
        <v>theater</v>
      </c>
      <c r="T664" t="str">
        <f>RIGHT(P664,LEN(P664)-FIND("/",P664))</f>
        <v>plays</v>
      </c>
    </row>
    <row r="665" spans="1:20" ht="42.75" x14ac:dyDescent="0.4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 s="9">
        <f>(((I665/60)/60)/24)+DATE(1970,1,1)</f>
        <v>42173.981446759266</v>
      </c>
      <c r="K665">
        <v>1429486397</v>
      </c>
      <c r="L665" s="10">
        <f>(((K665/60)/60)/24)+DATE(1970,1,1)</f>
        <v>42113.981446759266</v>
      </c>
      <c r="M665" t="b">
        <v>0</v>
      </c>
      <c r="N665">
        <v>7</v>
      </c>
      <c r="O665" t="b">
        <v>1</v>
      </c>
      <c r="P665" t="s">
        <v>8269</v>
      </c>
      <c r="Q665" s="5">
        <f>(E665/D665)</f>
        <v>1.2829999999999999</v>
      </c>
      <c r="R665" s="12">
        <f>ROUND((E665/N665),2)</f>
        <v>183.29</v>
      </c>
      <c r="S665" t="str">
        <f>LEFT(P665,FIND("/",P665)-1)</f>
        <v>film &amp; video</v>
      </c>
      <c r="T665" t="str">
        <f>RIGHT(P665,LEN(P665)-FIND("/",P665))</f>
        <v>documentary</v>
      </c>
    </row>
    <row r="666" spans="1:20" ht="42.75" x14ac:dyDescent="0.4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 s="9">
        <f>(((I666/60)/60)/24)+DATE(1970,1,1)</f>
        <v>42717.332638888889</v>
      </c>
      <c r="K666">
        <v>1479436646</v>
      </c>
      <c r="L666" s="10">
        <f>(((K666/60)/60)/24)+DATE(1970,1,1)</f>
        <v>42692.109328703707</v>
      </c>
      <c r="M666" t="b">
        <v>0</v>
      </c>
      <c r="N666">
        <v>30</v>
      </c>
      <c r="O666" t="b">
        <v>1</v>
      </c>
      <c r="P666" t="s">
        <v>8280</v>
      </c>
      <c r="Q666" s="5">
        <f>(E666/D666)</f>
        <v>1.282</v>
      </c>
      <c r="R666" s="12">
        <f>ROUND((E666/N666),2)</f>
        <v>21.37</v>
      </c>
      <c r="S666" t="str">
        <f>LEFT(P666,FIND("/",P666)-1)</f>
        <v>music</v>
      </c>
      <c r="T666" t="str">
        <f>RIGHT(P666,LEN(P666)-FIND("/",P666))</f>
        <v>electronic music</v>
      </c>
    </row>
    <row r="667" spans="1:20" ht="42.75" x14ac:dyDescent="0.4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 s="9">
        <f>(((I667/60)/60)/24)+DATE(1970,1,1)</f>
        <v>42069.878379629634</v>
      </c>
      <c r="K667">
        <v>1423083892</v>
      </c>
      <c r="L667" s="10">
        <f>(((K667/60)/60)/24)+DATE(1970,1,1)</f>
        <v>42039.878379629634</v>
      </c>
      <c r="M667" t="b">
        <v>0</v>
      </c>
      <c r="N667">
        <v>59</v>
      </c>
      <c r="O667" t="b">
        <v>1</v>
      </c>
      <c r="P667" t="s">
        <v>8292</v>
      </c>
      <c r="Q667" s="5">
        <f>(E667/D667)</f>
        <v>1.2809523809523808</v>
      </c>
      <c r="R667" s="12">
        <f>ROUND((E667/N667),2)</f>
        <v>45.59</v>
      </c>
      <c r="S667" t="str">
        <f>LEFT(P667,FIND("/",P667)-1)</f>
        <v>music</v>
      </c>
      <c r="T667" t="str">
        <f>RIGHT(P667,LEN(P667)-FIND("/",P667))</f>
        <v>pop</v>
      </c>
    </row>
    <row r="668" spans="1:20" ht="42.75" x14ac:dyDescent="0.4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 s="9">
        <f>(((I668/60)/60)/24)+DATE(1970,1,1)</f>
        <v>42166.165972222225</v>
      </c>
      <c r="K668">
        <v>1432129577</v>
      </c>
      <c r="L668" s="10">
        <f>(((K668/60)/60)/24)+DATE(1970,1,1)</f>
        <v>42144.573807870373</v>
      </c>
      <c r="M668" t="b">
        <v>1</v>
      </c>
      <c r="N668">
        <v>176</v>
      </c>
      <c r="O668" t="b">
        <v>1</v>
      </c>
      <c r="P668" t="s">
        <v>8271</v>
      </c>
      <c r="Q668" s="5">
        <f>(E668/D668)</f>
        <v>1.2806</v>
      </c>
      <c r="R668" s="12">
        <f>ROUND((E668/N668),2)</f>
        <v>72.760000000000005</v>
      </c>
      <c r="S668" t="str">
        <f>LEFT(P668,FIND("/",P668)-1)</f>
        <v>theater</v>
      </c>
      <c r="T668" t="str">
        <f>RIGHT(P668,LEN(P668)-FIND("/",P668))</f>
        <v>plays</v>
      </c>
    </row>
    <row r="669" spans="1:20" ht="28.5" x14ac:dyDescent="0.4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 s="9">
        <f>(((I669/60)/60)/24)+DATE(1970,1,1)</f>
        <v>41609.168055555558</v>
      </c>
      <c r="K669">
        <v>1382742014</v>
      </c>
      <c r="L669" s="10">
        <f>(((K669/60)/60)/24)+DATE(1970,1,1)</f>
        <v>41572.958495370374</v>
      </c>
      <c r="M669" t="b">
        <v>0</v>
      </c>
      <c r="N669">
        <v>426</v>
      </c>
      <c r="O669" t="b">
        <v>1</v>
      </c>
      <c r="P669" t="s">
        <v>8297</v>
      </c>
      <c r="Q669" s="5">
        <f>(E669/D669)</f>
        <v>1.2802667999999999</v>
      </c>
      <c r="R669" s="12">
        <f>ROUND((E669/N669),2)</f>
        <v>75.13</v>
      </c>
      <c r="S669" t="str">
        <f>LEFT(P669,FIND("/",P669)-1)</f>
        <v>games</v>
      </c>
      <c r="T669" t="str">
        <f>RIGHT(P669,LEN(P669)-FIND("/",P669))</f>
        <v>tabletop games</v>
      </c>
    </row>
    <row r="670" spans="1:20" ht="42.75" x14ac:dyDescent="0.4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 s="9">
        <f>(((I670/60)/60)/24)+DATE(1970,1,1)</f>
        <v>42226.928668981483</v>
      </c>
      <c r="K670">
        <v>1436653037</v>
      </c>
      <c r="L670" s="10">
        <f>(((K670/60)/60)/24)+DATE(1970,1,1)</f>
        <v>42196.928668981483</v>
      </c>
      <c r="M670" t="b">
        <v>0</v>
      </c>
      <c r="N670">
        <v>119</v>
      </c>
      <c r="O670" t="b">
        <v>1</v>
      </c>
      <c r="P670" t="s">
        <v>8265</v>
      </c>
      <c r="Q670" s="5">
        <f>(E670/D670)</f>
        <v>1.2801818181818181</v>
      </c>
      <c r="R670">
        <f>ROUND((E670/N670),2)</f>
        <v>118.34</v>
      </c>
      <c r="S670" t="str">
        <f>LEFT(P670,FIND("/",P670)-1)</f>
        <v>film &amp; video</v>
      </c>
      <c r="T670" t="str">
        <f>RIGHT(P670,LEN(P670)-FIND("/",P670))</f>
        <v>television</v>
      </c>
    </row>
    <row r="671" spans="1:20" ht="42.75" x14ac:dyDescent="0.4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 s="9">
        <f>(((I671/60)/60)/24)+DATE(1970,1,1)</f>
        <v>42049.590173611112</v>
      </c>
      <c r="K671">
        <v>1421330991</v>
      </c>
      <c r="L671" s="10">
        <f>(((K671/60)/60)/24)+DATE(1970,1,1)</f>
        <v>42019.590173611112</v>
      </c>
      <c r="M671" t="b">
        <v>0</v>
      </c>
      <c r="N671">
        <v>26</v>
      </c>
      <c r="O671" t="b">
        <v>1</v>
      </c>
      <c r="P671" t="s">
        <v>8274</v>
      </c>
      <c r="Q671" s="5">
        <f>(E671/D671)</f>
        <v>1.28</v>
      </c>
      <c r="R671" s="12">
        <f>ROUND((E671/N671),2)</f>
        <v>492.31</v>
      </c>
      <c r="S671" t="str">
        <f>LEFT(P671,FIND("/",P671)-1)</f>
        <v>publishing</v>
      </c>
      <c r="T671" t="str">
        <f>RIGHT(P671,LEN(P671)-FIND("/",P671))</f>
        <v>nonfiction</v>
      </c>
    </row>
    <row r="672" spans="1:20" ht="42.75" x14ac:dyDescent="0.45">
      <c r="A672">
        <v>3268</v>
      </c>
      <c r="B672" s="3" t="s">
        <v>3268</v>
      </c>
      <c r="C672" s="3" t="s">
        <v>7378</v>
      </c>
      <c r="D672">
        <v>2000</v>
      </c>
      <c r="E672">
        <v>2560</v>
      </c>
      <c r="F672" t="s">
        <v>8219</v>
      </c>
      <c r="G672" t="s">
        <v>8224</v>
      </c>
      <c r="H672" t="s">
        <v>8246</v>
      </c>
      <c r="I672">
        <v>1472074928</v>
      </c>
      <c r="J672" s="9">
        <f>(((I672/60)/60)/24)+DATE(1970,1,1)</f>
        <v>42606.90425925926</v>
      </c>
      <c r="K672">
        <v>1470692528</v>
      </c>
      <c r="L672" s="10">
        <f>(((K672/60)/60)/24)+DATE(1970,1,1)</f>
        <v>42590.90425925926</v>
      </c>
      <c r="M672" t="b">
        <v>1</v>
      </c>
      <c r="N672">
        <v>42</v>
      </c>
      <c r="O672" t="b">
        <v>1</v>
      </c>
      <c r="P672" t="s">
        <v>8271</v>
      </c>
      <c r="Q672" s="5">
        <f>(E672/D672)</f>
        <v>1.28</v>
      </c>
      <c r="R672" s="12">
        <f>ROUND((E672/N672),2)</f>
        <v>60.95</v>
      </c>
      <c r="S672" t="str">
        <f>LEFT(P672,FIND("/",P672)-1)</f>
        <v>theater</v>
      </c>
      <c r="T672" t="str">
        <f>RIGHT(P672,LEN(P672)-FIND("/",P672))</f>
        <v>plays</v>
      </c>
    </row>
    <row r="673" spans="1:20" ht="42.75" x14ac:dyDescent="0.45">
      <c r="A673">
        <v>2471</v>
      </c>
      <c r="B673" s="3" t="s">
        <v>2472</v>
      </c>
      <c r="C673" s="3" t="s">
        <v>6581</v>
      </c>
      <c r="D673">
        <v>500</v>
      </c>
      <c r="E673">
        <v>640</v>
      </c>
      <c r="F673" t="s">
        <v>8219</v>
      </c>
      <c r="G673" t="s">
        <v>8224</v>
      </c>
      <c r="H673" t="s">
        <v>8246</v>
      </c>
      <c r="I673">
        <v>1327535392</v>
      </c>
      <c r="J673" s="9">
        <f>(((I673/60)/60)/24)+DATE(1970,1,1)</f>
        <v>40933.992962962962</v>
      </c>
      <c r="K673">
        <v>1324079392</v>
      </c>
      <c r="L673" s="10">
        <f>(((K673/60)/60)/24)+DATE(1970,1,1)</f>
        <v>40893.992962962962</v>
      </c>
      <c r="M673" t="b">
        <v>0</v>
      </c>
      <c r="N673">
        <v>17</v>
      </c>
      <c r="O673" t="b">
        <v>1</v>
      </c>
      <c r="P673" t="s">
        <v>8279</v>
      </c>
      <c r="Q673" s="5">
        <f>(E673/D673)</f>
        <v>1.28</v>
      </c>
      <c r="R673" s="12">
        <f>ROUND((E673/N673),2)</f>
        <v>37.65</v>
      </c>
      <c r="S673" t="str">
        <f>LEFT(P673,FIND("/",P673)-1)</f>
        <v>music</v>
      </c>
      <c r="T673" t="str">
        <f>RIGHT(P673,LEN(P673)-FIND("/",P673))</f>
        <v>indie rock</v>
      </c>
    </row>
    <row r="674" spans="1:20" ht="42.75" x14ac:dyDescent="0.45">
      <c r="A674">
        <v>2936</v>
      </c>
      <c r="B674" s="3" t="s">
        <v>2936</v>
      </c>
      <c r="C674" s="3" t="s">
        <v>7046</v>
      </c>
      <c r="D674">
        <v>1000</v>
      </c>
      <c r="E674">
        <v>1280</v>
      </c>
      <c r="F674" t="s">
        <v>8219</v>
      </c>
      <c r="G674" t="s">
        <v>8224</v>
      </c>
      <c r="H674" t="s">
        <v>8246</v>
      </c>
      <c r="I674">
        <v>1413176340</v>
      </c>
      <c r="J674" s="9">
        <f>(((I674/60)/60)/24)+DATE(1970,1,1)</f>
        <v>41925.207638888889</v>
      </c>
      <c r="K674">
        <v>1412091423</v>
      </c>
      <c r="L674" s="10">
        <f>(((K674/60)/60)/24)+DATE(1970,1,1)</f>
        <v>41912.650729166664</v>
      </c>
      <c r="M674" t="b">
        <v>0</v>
      </c>
      <c r="N674">
        <v>34</v>
      </c>
      <c r="O674" t="b">
        <v>1</v>
      </c>
      <c r="P674" t="s">
        <v>8305</v>
      </c>
      <c r="Q674" s="5">
        <f>(E674/D674)</f>
        <v>1.28</v>
      </c>
      <c r="R674" s="12">
        <f>ROUND((E674/N674),2)</f>
        <v>37.65</v>
      </c>
      <c r="S674" t="str">
        <f>LEFT(P674,FIND("/",P674)-1)</f>
        <v>theater</v>
      </c>
      <c r="T674" t="str">
        <f>RIGHT(P674,LEN(P674)-FIND("/",P674))</f>
        <v>musical</v>
      </c>
    </row>
    <row r="675" spans="1:20" ht="42.75" x14ac:dyDescent="0.45">
      <c r="A675">
        <v>3042</v>
      </c>
      <c r="B675" s="3" t="s">
        <v>3042</v>
      </c>
      <c r="C675" s="3" t="s">
        <v>7152</v>
      </c>
      <c r="D675">
        <v>1500</v>
      </c>
      <c r="E675">
        <v>1920</v>
      </c>
      <c r="F675" t="s">
        <v>8219</v>
      </c>
      <c r="G675" t="s">
        <v>8225</v>
      </c>
      <c r="H675" t="s">
        <v>8247</v>
      </c>
      <c r="I675">
        <v>1444149047</v>
      </c>
      <c r="J675" s="9">
        <f>(((I675/60)/60)/24)+DATE(1970,1,1)</f>
        <v>42283.688043981485</v>
      </c>
      <c r="K675">
        <v>1441557047</v>
      </c>
      <c r="L675" s="10">
        <f>(((K675/60)/60)/24)+DATE(1970,1,1)</f>
        <v>42253.688043981485</v>
      </c>
      <c r="M675" t="b">
        <v>0</v>
      </c>
      <c r="N675">
        <v>37</v>
      </c>
      <c r="O675" t="b">
        <v>1</v>
      </c>
      <c r="P675" t="s">
        <v>8303</v>
      </c>
      <c r="Q675" s="5">
        <f>(E675/D675)</f>
        <v>1.28</v>
      </c>
      <c r="R675" s="12">
        <f>ROUND((E675/N675),2)</f>
        <v>51.89</v>
      </c>
      <c r="S675" t="str">
        <f>LEFT(P675,FIND("/",P675)-1)</f>
        <v>theater</v>
      </c>
      <c r="T675" t="str">
        <f>RIGHT(P675,LEN(P675)-FIND("/",P675))</f>
        <v>spaces</v>
      </c>
    </row>
    <row r="676" spans="1:20" x14ac:dyDescent="0.4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 s="9">
        <f>(((I676/60)/60)/24)+DATE(1970,1,1)</f>
        <v>42551.654328703706</v>
      </c>
      <c r="K676">
        <v>1464709334</v>
      </c>
      <c r="L676" s="10">
        <f>(((K676/60)/60)/24)+DATE(1970,1,1)</f>
        <v>42521.654328703706</v>
      </c>
      <c r="M676" t="b">
        <v>0</v>
      </c>
      <c r="N676">
        <v>26</v>
      </c>
      <c r="O676" t="b">
        <v>1</v>
      </c>
      <c r="P676" t="s">
        <v>8271</v>
      </c>
      <c r="Q676" s="5">
        <f>(E676/D676)</f>
        <v>1.28</v>
      </c>
      <c r="R676" s="12">
        <f>ROUND((E676/N676),2)</f>
        <v>49.23</v>
      </c>
      <c r="S676" t="str">
        <f>LEFT(P676,FIND("/",P676)-1)</f>
        <v>theater</v>
      </c>
      <c r="T676" t="str">
        <f>RIGHT(P676,LEN(P676)-FIND("/",P676))</f>
        <v>plays</v>
      </c>
    </row>
    <row r="677" spans="1:20" ht="28.5" x14ac:dyDescent="0.4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 s="9">
        <f>(((I677/60)/60)/24)+DATE(1970,1,1)</f>
        <v>42065.207638888889</v>
      </c>
      <c r="K677">
        <v>1421426929</v>
      </c>
      <c r="L677" s="10">
        <f>(((K677/60)/60)/24)+DATE(1970,1,1)</f>
        <v>42020.700567129628</v>
      </c>
      <c r="M677" t="b">
        <v>0</v>
      </c>
      <c r="N677">
        <v>274</v>
      </c>
      <c r="O677" t="b">
        <v>1</v>
      </c>
      <c r="P677" t="s">
        <v>8271</v>
      </c>
      <c r="Q677" s="5">
        <f>(E677/D677)</f>
        <v>1.2796000000000001</v>
      </c>
      <c r="R677" s="12">
        <f>ROUND((E677/N677),2)</f>
        <v>186.8</v>
      </c>
      <c r="S677" t="str">
        <f>LEFT(P677,FIND("/",P677)-1)</f>
        <v>theater</v>
      </c>
      <c r="T677" t="str">
        <f>RIGHT(P677,LEN(P677)-FIND("/",P677))</f>
        <v>plays</v>
      </c>
    </row>
    <row r="678" spans="1:20" ht="42.75" x14ac:dyDescent="0.4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 s="9">
        <f>(((I678/60)/60)/24)+DATE(1970,1,1)</f>
        <v>42201</v>
      </c>
      <c r="K678">
        <v>1433295276</v>
      </c>
      <c r="L678" s="10">
        <f>(((K678/60)/60)/24)+DATE(1970,1,1)</f>
        <v>42158.065694444449</v>
      </c>
      <c r="M678" t="b">
        <v>0</v>
      </c>
      <c r="N678">
        <v>141</v>
      </c>
      <c r="O678" t="b">
        <v>1</v>
      </c>
      <c r="P678" t="s">
        <v>8271</v>
      </c>
      <c r="Q678" s="5">
        <f>(E678/D678)</f>
        <v>1.2795000000000001</v>
      </c>
      <c r="R678" s="12">
        <f>ROUND((E678/N678),2)</f>
        <v>90.74</v>
      </c>
      <c r="S678" t="str">
        <f>LEFT(P678,FIND("/",P678)-1)</f>
        <v>theater</v>
      </c>
      <c r="T678" t="str">
        <f>RIGHT(P678,LEN(P678)-FIND("/",P678))</f>
        <v>plays</v>
      </c>
    </row>
    <row r="679" spans="1:20" ht="42.75" x14ac:dyDescent="0.4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 s="9">
        <f>(((I679/60)/60)/24)+DATE(1970,1,1)</f>
        <v>41811.855092592588</v>
      </c>
      <c r="K679">
        <v>1400790680</v>
      </c>
      <c r="L679" s="10">
        <f>(((K679/60)/60)/24)+DATE(1970,1,1)</f>
        <v>41781.855092592588</v>
      </c>
      <c r="M679" t="b">
        <v>0</v>
      </c>
      <c r="N679">
        <v>56</v>
      </c>
      <c r="O679" t="b">
        <v>1</v>
      </c>
      <c r="P679" t="s">
        <v>8271</v>
      </c>
      <c r="Q679" s="5">
        <f>(E679/D679)</f>
        <v>1.2786666666666666</v>
      </c>
      <c r="R679" s="12">
        <f>ROUND((E679/N679),2)</f>
        <v>34.25</v>
      </c>
      <c r="S679" t="str">
        <f>LEFT(P679,FIND("/",P679)-1)</f>
        <v>theater</v>
      </c>
      <c r="T679" t="str">
        <f>RIGHT(P679,LEN(P679)-FIND("/",P679))</f>
        <v>plays</v>
      </c>
    </row>
    <row r="680" spans="1:20" ht="28.5" x14ac:dyDescent="0.4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 s="9">
        <f>(((I680/60)/60)/24)+DATE(1970,1,1)</f>
        <v>42620.472685185188</v>
      </c>
      <c r="K680">
        <v>1470655240</v>
      </c>
      <c r="L680" s="10">
        <f>(((K680/60)/60)/24)+DATE(1970,1,1)</f>
        <v>42590.472685185188</v>
      </c>
      <c r="M680" t="b">
        <v>1</v>
      </c>
      <c r="N680">
        <v>50</v>
      </c>
      <c r="O680" t="b">
        <v>1</v>
      </c>
      <c r="P680" t="s">
        <v>8271</v>
      </c>
      <c r="Q680" s="5">
        <f>(E680/D680)</f>
        <v>1.2782222222222221</v>
      </c>
      <c r="R680" s="12">
        <f>ROUND((E680/N680),2)</f>
        <v>57.52</v>
      </c>
      <c r="S680" t="str">
        <f>LEFT(P680,FIND("/",P680)-1)</f>
        <v>theater</v>
      </c>
      <c r="T680" t="str">
        <f>RIGHT(P680,LEN(P680)-FIND("/",P680))</f>
        <v>plays</v>
      </c>
    </row>
    <row r="681" spans="1:20" ht="42.75" x14ac:dyDescent="0.4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 s="9">
        <f>(((I681/60)/60)/24)+DATE(1970,1,1)</f>
        <v>42825.957638888889</v>
      </c>
      <c r="K681">
        <v>1487847954</v>
      </c>
      <c r="L681" s="10">
        <f>(((K681/60)/60)/24)+DATE(1970,1,1)</f>
        <v>42789.462430555555</v>
      </c>
      <c r="M681" t="b">
        <v>0</v>
      </c>
      <c r="N681">
        <v>22</v>
      </c>
      <c r="O681" t="b">
        <v>0</v>
      </c>
      <c r="P681" t="s">
        <v>8271</v>
      </c>
      <c r="Q681" s="5">
        <f>(E681/D681)</f>
        <v>1.278</v>
      </c>
      <c r="R681" s="12">
        <f>ROUND((E681/N681),2)</f>
        <v>29.05</v>
      </c>
      <c r="S681" t="str">
        <f>LEFT(P681,FIND("/",P681)-1)</f>
        <v>theater</v>
      </c>
      <c r="T681" t="str">
        <f>RIGHT(P681,LEN(P681)-FIND("/",P681))</f>
        <v>plays</v>
      </c>
    </row>
    <row r="682" spans="1:20" ht="42.75" x14ac:dyDescent="0.4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 s="9">
        <f>(((I682/60)/60)/24)+DATE(1970,1,1)</f>
        <v>40535.131168981483</v>
      </c>
      <c r="K682">
        <v>1290481733</v>
      </c>
      <c r="L682" s="10">
        <f>(((K682/60)/60)/24)+DATE(1970,1,1)</f>
        <v>40505.131168981483</v>
      </c>
      <c r="M682" t="b">
        <v>0</v>
      </c>
      <c r="N682">
        <v>65</v>
      </c>
      <c r="O682" t="b">
        <v>1</v>
      </c>
      <c r="P682" t="s">
        <v>8266</v>
      </c>
      <c r="Q682" s="5">
        <f>(E682/D682)</f>
        <v>1.2775000000000001</v>
      </c>
      <c r="R682">
        <f>ROUND((E682/N682),2)</f>
        <v>117.92</v>
      </c>
      <c r="S682" t="str">
        <f>LEFT(P682,FIND("/",P682)-1)</f>
        <v>film &amp; video</v>
      </c>
      <c r="T682" t="str">
        <f>RIGHT(P682,LEN(P682)-FIND("/",P682))</f>
        <v>shorts</v>
      </c>
    </row>
    <row r="683" spans="1:20" ht="42.75" x14ac:dyDescent="0.4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 s="9">
        <f>(((I683/60)/60)/24)+DATE(1970,1,1)</f>
        <v>42179.940416666665</v>
      </c>
      <c r="K683">
        <v>1432593252</v>
      </c>
      <c r="L683" s="10">
        <f>(((K683/60)/60)/24)+DATE(1970,1,1)</f>
        <v>42149.940416666665</v>
      </c>
      <c r="M683" t="b">
        <v>0</v>
      </c>
      <c r="N683">
        <v>66</v>
      </c>
      <c r="O683" t="b">
        <v>1</v>
      </c>
      <c r="P683" t="s">
        <v>8271</v>
      </c>
      <c r="Q683" s="5">
        <f>(E683/D683)</f>
        <v>1.2775000000000001</v>
      </c>
      <c r="R683" s="12">
        <f>ROUND((E683/N683),2)</f>
        <v>38.71</v>
      </c>
      <c r="S683" t="str">
        <f>LEFT(P683,FIND("/",P683)-1)</f>
        <v>theater</v>
      </c>
      <c r="T683" t="str">
        <f>RIGHT(P683,LEN(P683)-FIND("/",P683))</f>
        <v>plays</v>
      </c>
    </row>
    <row r="684" spans="1:20" ht="28.5" x14ac:dyDescent="0.4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 s="9">
        <f>(((I684/60)/60)/24)+DATE(1970,1,1)</f>
        <v>42138.538449074069</v>
      </c>
      <c r="K684">
        <v>1429016122</v>
      </c>
      <c r="L684" s="10">
        <f>(((K684/60)/60)/24)+DATE(1970,1,1)</f>
        <v>42108.538449074069</v>
      </c>
      <c r="M684" t="b">
        <v>0</v>
      </c>
      <c r="N684">
        <v>100</v>
      </c>
      <c r="O684" t="b">
        <v>1</v>
      </c>
      <c r="P684" t="s">
        <v>8301</v>
      </c>
      <c r="Q684" s="5">
        <f>(E684/D684)</f>
        <v>1.2774000000000001</v>
      </c>
      <c r="R684" s="12">
        <f>ROUND((E684/N684),2)</f>
        <v>63.87</v>
      </c>
      <c r="S684" t="str">
        <f>LEFT(P684,FIND("/",P684)-1)</f>
        <v>technology</v>
      </c>
      <c r="T684" t="str">
        <f>RIGHT(P684,LEN(P684)-FIND("/",P684))</f>
        <v>space exploration</v>
      </c>
    </row>
    <row r="685" spans="1:20" ht="42.75" x14ac:dyDescent="0.4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 s="9">
        <f>(((I685/60)/60)/24)+DATE(1970,1,1)</f>
        <v>42718.742604166662</v>
      </c>
      <c r="K685">
        <v>1479577761</v>
      </c>
      <c r="L685" s="10">
        <f>(((K685/60)/60)/24)+DATE(1970,1,1)</f>
        <v>42693.742604166662</v>
      </c>
      <c r="M685" t="b">
        <v>0</v>
      </c>
      <c r="N685">
        <v>96</v>
      </c>
      <c r="O685" t="b">
        <v>1</v>
      </c>
      <c r="P685" t="s">
        <v>8271</v>
      </c>
      <c r="Q685" s="5">
        <f>(E685/D685)</f>
        <v>1.2757571428571428</v>
      </c>
      <c r="R685" s="12">
        <f>ROUND((E685/N685),2)</f>
        <v>37.21</v>
      </c>
      <c r="S685" t="str">
        <f>LEFT(P685,FIND("/",P685)-1)</f>
        <v>theater</v>
      </c>
      <c r="T685" t="str">
        <f>RIGHT(P685,LEN(P685)-FIND("/",P685))</f>
        <v>plays</v>
      </c>
    </row>
    <row r="686" spans="1:20" ht="42.75" x14ac:dyDescent="0.4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 s="9">
        <f>(((I686/60)/60)/24)+DATE(1970,1,1)</f>
        <v>41066.946469907409</v>
      </c>
      <c r="K686">
        <v>1336430575</v>
      </c>
      <c r="L686" s="10">
        <f>(((K686/60)/60)/24)+DATE(1970,1,1)</f>
        <v>41036.946469907409</v>
      </c>
      <c r="M686" t="b">
        <v>0</v>
      </c>
      <c r="N686">
        <v>42</v>
      </c>
      <c r="O686" t="b">
        <v>1</v>
      </c>
      <c r="P686" t="s">
        <v>8279</v>
      </c>
      <c r="Q686" s="5">
        <f>(E686/D686)</f>
        <v>1.2753666666666665</v>
      </c>
      <c r="R686" s="12">
        <f>ROUND((E686/N686),2)</f>
        <v>45.55</v>
      </c>
      <c r="S686" t="str">
        <f>LEFT(P686,FIND("/",P686)-1)</f>
        <v>music</v>
      </c>
      <c r="T686" t="str">
        <f>RIGHT(P686,LEN(P686)-FIND("/",P686))</f>
        <v>indie rock</v>
      </c>
    </row>
    <row r="687" spans="1:20" ht="42.75" x14ac:dyDescent="0.4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 s="9">
        <f>(((I687/60)/60)/24)+DATE(1970,1,1)</f>
        <v>41287.950381944444</v>
      </c>
      <c r="K687">
        <v>1355525313</v>
      </c>
      <c r="L687" s="10">
        <f>(((K687/60)/60)/24)+DATE(1970,1,1)</f>
        <v>41257.950381944444</v>
      </c>
      <c r="M687" t="b">
        <v>0</v>
      </c>
      <c r="N687">
        <v>79</v>
      </c>
      <c r="O687" t="b">
        <v>1</v>
      </c>
      <c r="P687" t="s">
        <v>8279</v>
      </c>
      <c r="Q687" s="5">
        <f>(E687/D687)</f>
        <v>1.2749999999999999</v>
      </c>
      <c r="R687" s="12">
        <f>ROUND((E687/N687),2)</f>
        <v>129.11000000000001</v>
      </c>
      <c r="S687" t="str">
        <f>LEFT(P687,FIND("/",P687)-1)</f>
        <v>music</v>
      </c>
      <c r="T687" t="str">
        <f>RIGHT(P687,LEN(P687)-FIND("/",P687))</f>
        <v>indie rock</v>
      </c>
    </row>
    <row r="688" spans="1:20" ht="42.75" x14ac:dyDescent="0.4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 s="9">
        <f>(((I688/60)/60)/24)+DATE(1970,1,1)</f>
        <v>42473.802361111113</v>
      </c>
      <c r="K688">
        <v>1457982924</v>
      </c>
      <c r="L688" s="10">
        <f>(((K688/60)/60)/24)+DATE(1970,1,1)</f>
        <v>42443.802361111113</v>
      </c>
      <c r="M688" t="b">
        <v>0</v>
      </c>
      <c r="N688">
        <v>27</v>
      </c>
      <c r="O688" t="b">
        <v>1</v>
      </c>
      <c r="P688" t="s">
        <v>8271</v>
      </c>
      <c r="Q688" s="5">
        <f>(E688/D688)</f>
        <v>1.2749999999999999</v>
      </c>
      <c r="R688" s="12">
        <f>ROUND((E688/N688),2)</f>
        <v>47.22</v>
      </c>
      <c r="S688" t="str">
        <f>LEFT(P688,FIND("/",P688)-1)</f>
        <v>theater</v>
      </c>
      <c r="T688" t="str">
        <f>RIGHT(P688,LEN(P688)-FIND("/",P688))</f>
        <v>plays</v>
      </c>
    </row>
    <row r="689" spans="1:20" ht="42.75" x14ac:dyDescent="0.4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 s="9">
        <f>(((I689/60)/60)/24)+DATE(1970,1,1)</f>
        <v>42150.647534722222</v>
      </c>
      <c r="K689">
        <v>1430494347</v>
      </c>
      <c r="L689" s="10">
        <f>(((K689/60)/60)/24)+DATE(1970,1,1)</f>
        <v>42125.647534722222</v>
      </c>
      <c r="M689" t="b">
        <v>0</v>
      </c>
      <c r="N689">
        <v>62</v>
      </c>
      <c r="O689" t="b">
        <v>1</v>
      </c>
      <c r="P689" t="s">
        <v>8271</v>
      </c>
      <c r="Q689" s="5">
        <f>(E689/D689)</f>
        <v>1.2749999999999999</v>
      </c>
      <c r="R689" s="12">
        <f>ROUND((E689/N689),2)</f>
        <v>82.26</v>
      </c>
      <c r="S689" t="str">
        <f>LEFT(P689,FIND("/",P689)-1)</f>
        <v>theater</v>
      </c>
      <c r="T689" t="str">
        <f>RIGHT(P689,LEN(P689)-FIND("/",P689))</f>
        <v>plays</v>
      </c>
    </row>
    <row r="690" spans="1:20" ht="42.75" x14ac:dyDescent="0.4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 s="9">
        <f>(((I690/60)/60)/24)+DATE(1970,1,1)</f>
        <v>42467.923078703709</v>
      </c>
      <c r="K690">
        <v>1456614554</v>
      </c>
      <c r="L690" s="10">
        <f>(((K690/60)/60)/24)+DATE(1970,1,1)</f>
        <v>42427.964745370366</v>
      </c>
      <c r="M690" t="b">
        <v>1</v>
      </c>
      <c r="N690">
        <v>964</v>
      </c>
      <c r="O690" t="b">
        <v>1</v>
      </c>
      <c r="P690" t="s">
        <v>8269</v>
      </c>
      <c r="Q690" s="5">
        <f>(E690/D690)</f>
        <v>1.2734117647058822</v>
      </c>
      <c r="R690" s="12">
        <f>ROUND((E690/N690),2)</f>
        <v>44.91</v>
      </c>
      <c r="S690" t="str">
        <f>LEFT(P690,FIND("/",P690)-1)</f>
        <v>film &amp; video</v>
      </c>
      <c r="T690" t="str">
        <f>RIGHT(P690,LEN(P690)-FIND("/",P690))</f>
        <v>documentary</v>
      </c>
    </row>
    <row r="691" spans="1:20" ht="28.5" x14ac:dyDescent="0.4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 s="9">
        <f>(((I691/60)/60)/24)+DATE(1970,1,1)</f>
        <v>41901.755694444444</v>
      </c>
      <c r="K691">
        <v>1408558092</v>
      </c>
      <c r="L691" s="10">
        <f>(((K691/60)/60)/24)+DATE(1970,1,1)</f>
        <v>41871.755694444444</v>
      </c>
      <c r="M691" t="b">
        <v>1</v>
      </c>
      <c r="N691">
        <v>183</v>
      </c>
      <c r="O691" t="b">
        <v>1</v>
      </c>
      <c r="P691" t="s">
        <v>8271</v>
      </c>
      <c r="Q691" s="5">
        <f>(E691/D691)</f>
        <v>1.273042</v>
      </c>
      <c r="R691" s="12">
        <f>ROUND((E691/N691),2)</f>
        <v>69.569999999999993</v>
      </c>
      <c r="S691" t="str">
        <f>LEFT(P691,FIND("/",P691)-1)</f>
        <v>theater</v>
      </c>
      <c r="T691" t="str">
        <f>RIGHT(P691,LEN(P691)-FIND("/",P691))</f>
        <v>plays</v>
      </c>
    </row>
    <row r="692" spans="1:20" ht="42.75" x14ac:dyDescent="0.4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 s="9">
        <f>(((I692/60)/60)/24)+DATE(1970,1,1)</f>
        <v>40694.75277777778</v>
      </c>
      <c r="K692">
        <v>1305568201</v>
      </c>
      <c r="L692" s="10">
        <f>(((K692/60)/60)/24)+DATE(1970,1,1)</f>
        <v>40679.743067129632</v>
      </c>
      <c r="M692" t="b">
        <v>0</v>
      </c>
      <c r="N692">
        <v>28</v>
      </c>
      <c r="O692" t="b">
        <v>1</v>
      </c>
      <c r="P692" t="s">
        <v>8276</v>
      </c>
      <c r="Q692" s="5">
        <f>(E692/D692)</f>
        <v>1.2729999999999999</v>
      </c>
      <c r="R692" s="12">
        <f>ROUND((E692/N692),2)</f>
        <v>45.46</v>
      </c>
      <c r="S692" t="str">
        <f>LEFT(P692,FIND("/",P692)-1)</f>
        <v>music</v>
      </c>
      <c r="T692" t="str">
        <f>RIGHT(P692,LEN(P692)-FIND("/",P692))</f>
        <v>rock</v>
      </c>
    </row>
    <row r="693" spans="1:20" ht="42.75" x14ac:dyDescent="0.4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 s="9">
        <f>(((I693/60)/60)/24)+DATE(1970,1,1)</f>
        <v>42046.207638888889</v>
      </c>
      <c r="K693">
        <v>1418673307</v>
      </c>
      <c r="L693" s="10">
        <f>(((K693/60)/60)/24)+DATE(1970,1,1)</f>
        <v>41988.829942129625</v>
      </c>
      <c r="M693" t="b">
        <v>0</v>
      </c>
      <c r="N693">
        <v>35</v>
      </c>
      <c r="O693" t="b">
        <v>1</v>
      </c>
      <c r="P693" t="s">
        <v>8271</v>
      </c>
      <c r="Q693" s="5">
        <f>(E693/D693)</f>
        <v>1.2725</v>
      </c>
      <c r="R693" s="12">
        <f>ROUND((E693/N693),2)</f>
        <v>72.709999999999994</v>
      </c>
      <c r="S693" t="str">
        <f>LEFT(P693,FIND("/",P693)-1)</f>
        <v>theater</v>
      </c>
      <c r="T693" t="str">
        <f>RIGHT(P693,LEN(P693)-FIND("/",P693))</f>
        <v>plays</v>
      </c>
    </row>
    <row r="694" spans="1:20" ht="42.75" x14ac:dyDescent="0.4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 s="9">
        <f>(((I694/60)/60)/24)+DATE(1970,1,1)</f>
        <v>40790.896354166667</v>
      </c>
      <c r="K694">
        <v>1309987845</v>
      </c>
      <c r="L694" s="10">
        <f>(((K694/60)/60)/24)+DATE(1970,1,1)</f>
        <v>40730.896354166667</v>
      </c>
      <c r="M694" t="b">
        <v>0</v>
      </c>
      <c r="N694">
        <v>17</v>
      </c>
      <c r="O694" t="b">
        <v>1</v>
      </c>
      <c r="P694" t="s">
        <v>8266</v>
      </c>
      <c r="Q694" s="5">
        <f>(E694/D694)</f>
        <v>1.272</v>
      </c>
      <c r="R694">
        <f>ROUND((E694/N694),2)</f>
        <v>37.409999999999997</v>
      </c>
      <c r="S694" t="str">
        <f>LEFT(P694,FIND("/",P694)-1)</f>
        <v>film &amp; video</v>
      </c>
      <c r="T694" t="str">
        <f>RIGHT(P694,LEN(P694)-FIND("/",P694))</f>
        <v>shorts</v>
      </c>
    </row>
    <row r="695" spans="1:20" ht="42.75" x14ac:dyDescent="0.4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 s="9">
        <f>(((I695/60)/60)/24)+DATE(1970,1,1)</f>
        <v>42258.044664351852</v>
      </c>
      <c r="K695">
        <v>1439341459</v>
      </c>
      <c r="L695" s="10">
        <f>(((K695/60)/60)/24)+DATE(1970,1,1)</f>
        <v>42228.044664351852</v>
      </c>
      <c r="M695" t="b">
        <v>0</v>
      </c>
      <c r="N695">
        <v>25</v>
      </c>
      <c r="O695" t="b">
        <v>1</v>
      </c>
      <c r="P695" t="s">
        <v>8303</v>
      </c>
      <c r="Q695" s="5">
        <f>(E695/D695)</f>
        <v>1.272</v>
      </c>
      <c r="R695" s="12">
        <f>ROUND((E695/N695),2)</f>
        <v>50.88</v>
      </c>
      <c r="S695" t="str">
        <f>LEFT(P695,FIND("/",P695)-1)</f>
        <v>theater</v>
      </c>
      <c r="T695" t="str">
        <f>RIGHT(P695,LEN(P695)-FIND("/",P695))</f>
        <v>spaces</v>
      </c>
    </row>
    <row r="696" spans="1:20" ht="57" x14ac:dyDescent="0.4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 s="9">
        <f>(((I696/60)/60)/24)+DATE(1970,1,1)</f>
        <v>41693.569340277776</v>
      </c>
      <c r="K696">
        <v>1390570791</v>
      </c>
      <c r="L696" s="10">
        <f>(((K696/60)/60)/24)+DATE(1970,1,1)</f>
        <v>41663.569340277776</v>
      </c>
      <c r="M696" t="b">
        <v>0</v>
      </c>
      <c r="N696">
        <v>36</v>
      </c>
      <c r="O696" t="b">
        <v>1</v>
      </c>
      <c r="P696" t="s">
        <v>8266</v>
      </c>
      <c r="Q696" s="5">
        <f>(E696/D696)</f>
        <v>1.2716666666666667</v>
      </c>
      <c r="R696">
        <f>ROUND((E696/N696),2)</f>
        <v>21.19</v>
      </c>
      <c r="S696" t="str">
        <f>LEFT(P696,FIND("/",P696)-1)</f>
        <v>film &amp; video</v>
      </c>
      <c r="T696" t="str">
        <f>RIGHT(P696,LEN(P696)-FIND("/",P696))</f>
        <v>shorts</v>
      </c>
    </row>
    <row r="697" spans="1:20" ht="42.75" x14ac:dyDescent="0.4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 s="9">
        <f>(((I697/60)/60)/24)+DATE(1970,1,1)</f>
        <v>41827.083333333336</v>
      </c>
      <c r="K697">
        <v>1402331262</v>
      </c>
      <c r="L697" s="10">
        <f>(((K697/60)/60)/24)+DATE(1970,1,1)</f>
        <v>41799.685902777775</v>
      </c>
      <c r="M697" t="b">
        <v>1</v>
      </c>
      <c r="N697">
        <v>63</v>
      </c>
      <c r="O697" t="b">
        <v>1</v>
      </c>
      <c r="P697" t="s">
        <v>8271</v>
      </c>
      <c r="Q697" s="5">
        <f>(E697/D697)</f>
        <v>1.2715000000000001</v>
      </c>
      <c r="R697" s="12">
        <f>ROUND((E697/N697),2)</f>
        <v>80.73</v>
      </c>
      <c r="S697" t="str">
        <f>LEFT(P697,FIND("/",P697)-1)</f>
        <v>theater</v>
      </c>
      <c r="T697" t="str">
        <f>RIGHT(P697,LEN(P697)-FIND("/",P697))</f>
        <v>plays</v>
      </c>
    </row>
    <row r="698" spans="1:20" ht="28.5" x14ac:dyDescent="0.4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 s="9">
        <f>(((I698/60)/60)/24)+DATE(1970,1,1)</f>
        <v>42479.977430555555</v>
      </c>
      <c r="K698">
        <v>1455928050</v>
      </c>
      <c r="L698" s="10">
        <f>(((K698/60)/60)/24)+DATE(1970,1,1)</f>
        <v>42420.019097222219</v>
      </c>
      <c r="M698" t="b">
        <v>0</v>
      </c>
      <c r="N698">
        <v>61</v>
      </c>
      <c r="O698" t="b">
        <v>1</v>
      </c>
      <c r="P698" t="s">
        <v>8271</v>
      </c>
      <c r="Q698" s="5">
        <f>(E698/D698)</f>
        <v>1.2714285714285714</v>
      </c>
      <c r="R698" s="12">
        <f>ROUND((E698/N698),2)</f>
        <v>72.95</v>
      </c>
      <c r="S698" t="str">
        <f>LEFT(P698,FIND("/",P698)-1)</f>
        <v>theater</v>
      </c>
      <c r="T698" t="str">
        <f>RIGHT(P698,LEN(P698)-FIND("/",P698))</f>
        <v>plays</v>
      </c>
    </row>
    <row r="699" spans="1:20" ht="42.75" x14ac:dyDescent="0.4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 s="9">
        <f>(((I699/60)/60)/24)+DATE(1970,1,1)</f>
        <v>41754.776539351849</v>
      </c>
      <c r="K699">
        <v>1395859093</v>
      </c>
      <c r="L699" s="10">
        <f>(((K699/60)/60)/24)+DATE(1970,1,1)</f>
        <v>41724.776539351849</v>
      </c>
      <c r="M699" t="b">
        <v>0</v>
      </c>
      <c r="N699">
        <v>41</v>
      </c>
      <c r="O699" t="b">
        <v>1</v>
      </c>
      <c r="P699" t="s">
        <v>8266</v>
      </c>
      <c r="Q699" s="5">
        <f>(E699/D699)</f>
        <v>1.27</v>
      </c>
      <c r="R699">
        <f>ROUND((E699/N699),2)</f>
        <v>40.270000000000003</v>
      </c>
      <c r="S699" t="str">
        <f>LEFT(P699,FIND("/",P699)-1)</f>
        <v>film &amp; video</v>
      </c>
      <c r="T699" t="str">
        <f>RIGHT(P699,LEN(P699)-FIND("/",P699))</f>
        <v>shorts</v>
      </c>
    </row>
    <row r="700" spans="1:20" ht="28.5" x14ac:dyDescent="0.4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 s="9">
        <f>(((I700/60)/60)/24)+DATE(1970,1,1)</f>
        <v>41462.558819444443</v>
      </c>
      <c r="K700">
        <v>1368019482</v>
      </c>
      <c r="L700" s="10">
        <f>(((K700/60)/60)/24)+DATE(1970,1,1)</f>
        <v>41402.558819444443</v>
      </c>
      <c r="M700" t="b">
        <v>0</v>
      </c>
      <c r="N700">
        <v>26</v>
      </c>
      <c r="O700" t="b">
        <v>1</v>
      </c>
      <c r="P700" t="s">
        <v>8279</v>
      </c>
      <c r="Q700" s="5">
        <f>(E700/D700)</f>
        <v>1.27</v>
      </c>
      <c r="R700" s="12">
        <f>ROUND((E700/N700),2)</f>
        <v>48.85</v>
      </c>
      <c r="S700" t="str">
        <f>LEFT(P700,FIND("/",P700)-1)</f>
        <v>music</v>
      </c>
      <c r="T700" t="str">
        <f>RIGHT(P700,LEN(P700)-FIND("/",P700))</f>
        <v>indie rock</v>
      </c>
    </row>
    <row r="701" spans="1:20" ht="42.75" x14ac:dyDescent="0.4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 s="9">
        <f>(((I701/60)/60)/24)+DATE(1970,1,1)</f>
        <v>42418.895833333328</v>
      </c>
      <c r="K701">
        <v>1454366467</v>
      </c>
      <c r="L701" s="10">
        <f>(((K701/60)/60)/24)+DATE(1970,1,1)</f>
        <v>42401.945219907408</v>
      </c>
      <c r="M701" t="b">
        <v>0</v>
      </c>
      <c r="N701">
        <v>15</v>
      </c>
      <c r="O701" t="b">
        <v>1</v>
      </c>
      <c r="P701" t="s">
        <v>8271</v>
      </c>
      <c r="Q701" s="5">
        <f>(E701/D701)</f>
        <v>1.27</v>
      </c>
      <c r="R701" s="12">
        <f>ROUND((E701/N701),2)</f>
        <v>25.4</v>
      </c>
      <c r="S701" t="str">
        <f>LEFT(P701,FIND("/",P701)-1)</f>
        <v>theater</v>
      </c>
      <c r="T701" t="str">
        <f>RIGHT(P701,LEN(P701)-FIND("/",P701))</f>
        <v>plays</v>
      </c>
    </row>
    <row r="702" spans="1:20" ht="42.75" x14ac:dyDescent="0.4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 s="9">
        <f>(((I702/60)/60)/24)+DATE(1970,1,1)</f>
        <v>41527.165972222225</v>
      </c>
      <c r="K702">
        <v>1376066243</v>
      </c>
      <c r="L702" s="10">
        <f>(((K702/60)/60)/24)+DATE(1970,1,1)</f>
        <v>41495.692627314813</v>
      </c>
      <c r="M702" t="b">
        <v>0</v>
      </c>
      <c r="N702">
        <v>90</v>
      </c>
      <c r="O702" t="b">
        <v>1</v>
      </c>
      <c r="P702" t="s">
        <v>8276</v>
      </c>
      <c r="Q702" s="5">
        <f>(E702/D702)</f>
        <v>1.2692857142857144</v>
      </c>
      <c r="R702" s="12">
        <f>ROUND((E702/N702),2)</f>
        <v>59.23</v>
      </c>
      <c r="S702" t="str">
        <f>LEFT(P702,FIND("/",P702)-1)</f>
        <v>music</v>
      </c>
      <c r="T702" t="str">
        <f>RIGHT(P702,LEN(P702)-FIND("/",P702))</f>
        <v>rock</v>
      </c>
    </row>
    <row r="703" spans="1:20" ht="42.75" x14ac:dyDescent="0.4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 s="9">
        <f>(((I703/60)/60)/24)+DATE(1970,1,1)</f>
        <v>41898.429791666669</v>
      </c>
      <c r="K703">
        <v>1407838734</v>
      </c>
      <c r="L703" s="10">
        <f>(((K703/60)/60)/24)+DATE(1970,1,1)</f>
        <v>41863.429791666669</v>
      </c>
      <c r="M703" t="b">
        <v>1</v>
      </c>
      <c r="N703">
        <v>205</v>
      </c>
      <c r="O703" t="b">
        <v>1</v>
      </c>
      <c r="P703" t="s">
        <v>8295</v>
      </c>
      <c r="Q703" s="5">
        <f>(E703/D703)</f>
        <v>1.268842105263158</v>
      </c>
      <c r="R703" s="12">
        <f>ROUND((E703/N703),2)</f>
        <v>117.6</v>
      </c>
      <c r="S703" t="str">
        <f>LEFT(P703,FIND("/",P703)-1)</f>
        <v>technology</v>
      </c>
      <c r="T703" t="str">
        <f>RIGHT(P703,LEN(P703)-FIND("/",P703))</f>
        <v>hardware</v>
      </c>
    </row>
    <row r="704" spans="1:20" ht="42.75" x14ac:dyDescent="0.4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 s="9">
        <f>(((I704/60)/60)/24)+DATE(1970,1,1)</f>
        <v>42148.853888888887</v>
      </c>
      <c r="K704">
        <v>1429648176</v>
      </c>
      <c r="L704" s="10">
        <f>(((K704/60)/60)/24)+DATE(1970,1,1)</f>
        <v>42115.853888888887</v>
      </c>
      <c r="M704" t="b">
        <v>0</v>
      </c>
      <c r="N704">
        <v>10</v>
      </c>
      <c r="O704" t="b">
        <v>1</v>
      </c>
      <c r="P704" t="s">
        <v>8295</v>
      </c>
      <c r="Q704" s="5">
        <f>(E704/D704)</f>
        <v>1.2686868686868686</v>
      </c>
      <c r="R704" s="12">
        <f>ROUND((E704/N704),2)</f>
        <v>62.8</v>
      </c>
      <c r="S704" t="str">
        <f>LEFT(P704,FIND("/",P704)-1)</f>
        <v>technology</v>
      </c>
      <c r="T704" t="str">
        <f>RIGHT(P704,LEN(P704)-FIND("/",P704))</f>
        <v>hardware</v>
      </c>
    </row>
    <row r="705" spans="1:20" ht="42.75" x14ac:dyDescent="0.4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 s="9">
        <f>(((I705/60)/60)/24)+DATE(1970,1,1)</f>
        <v>41709.290972222225</v>
      </c>
      <c r="K705">
        <v>1392169298</v>
      </c>
      <c r="L705" s="10">
        <f>(((K705/60)/60)/24)+DATE(1970,1,1)</f>
        <v>41682.0705787037</v>
      </c>
      <c r="M705" t="b">
        <v>0</v>
      </c>
      <c r="N705">
        <v>82</v>
      </c>
      <c r="O705" t="b">
        <v>1</v>
      </c>
      <c r="P705" t="s">
        <v>8292</v>
      </c>
      <c r="Q705" s="5">
        <f>(E705/D705)</f>
        <v>1.2685294117647059</v>
      </c>
      <c r="R705" s="12">
        <f>ROUND((E705/N705),2)</f>
        <v>52.6</v>
      </c>
      <c r="S705" t="str">
        <f>LEFT(P705,FIND("/",P705)-1)</f>
        <v>music</v>
      </c>
      <c r="T705" t="str">
        <f>RIGHT(P705,LEN(P705)-FIND("/",P705))</f>
        <v>pop</v>
      </c>
    </row>
    <row r="706" spans="1:20" ht="42.75" x14ac:dyDescent="0.4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 s="9">
        <f>(((I706/60)/60)/24)+DATE(1970,1,1)</f>
        <v>41115.742800925924</v>
      </c>
      <c r="K706">
        <v>1341856178</v>
      </c>
      <c r="L706" s="10">
        <f>(((K706/60)/60)/24)+DATE(1970,1,1)</f>
        <v>41099.742800925924</v>
      </c>
      <c r="M706" t="b">
        <v>0</v>
      </c>
      <c r="N706">
        <v>55</v>
      </c>
      <c r="O706" t="b">
        <v>1</v>
      </c>
      <c r="P706" t="s">
        <v>8269</v>
      </c>
      <c r="Q706" s="5">
        <f>(E706/D706)</f>
        <v>1.2684</v>
      </c>
      <c r="R706" s="12">
        <f>ROUND((E706/N706),2)</f>
        <v>57.65</v>
      </c>
      <c r="S706" t="str">
        <f>LEFT(P706,FIND("/",P706)-1)</f>
        <v>film &amp; video</v>
      </c>
      <c r="T706" t="str">
        <f>RIGHT(P706,LEN(P706)-FIND("/",P706))</f>
        <v>documentary</v>
      </c>
    </row>
    <row r="707" spans="1:20" ht="28.5" x14ac:dyDescent="0.4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 s="9">
        <f>(((I707/60)/60)/24)+DATE(1970,1,1)</f>
        <v>41926.693379629629</v>
      </c>
      <c r="K707">
        <v>1410280708</v>
      </c>
      <c r="L707" s="10">
        <f>(((K707/60)/60)/24)+DATE(1970,1,1)</f>
        <v>41891.693379629629</v>
      </c>
      <c r="M707" t="b">
        <v>0</v>
      </c>
      <c r="N707">
        <v>27</v>
      </c>
      <c r="O707" t="b">
        <v>1</v>
      </c>
      <c r="P707" t="s">
        <v>8273</v>
      </c>
      <c r="Q707" s="5">
        <f>(E707/D707)</f>
        <v>1.2682285714285715</v>
      </c>
      <c r="R707" s="12">
        <f>ROUND((E707/N707),2)</f>
        <v>1644</v>
      </c>
      <c r="S707" t="str">
        <f>LEFT(P707,FIND("/",P707)-1)</f>
        <v>technology</v>
      </c>
      <c r="T707" t="str">
        <f>RIGHT(P707,LEN(P707)-FIND("/",P707))</f>
        <v>wearables</v>
      </c>
    </row>
    <row r="708" spans="1:20" ht="42.75" x14ac:dyDescent="0.4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 s="9">
        <f>(((I708/60)/60)/24)+DATE(1970,1,1)</f>
        <v>41502.499305555553</v>
      </c>
      <c r="K708">
        <v>1373568644</v>
      </c>
      <c r="L708" s="10">
        <f>(((K708/60)/60)/24)+DATE(1970,1,1)</f>
        <v>41466.785231481481</v>
      </c>
      <c r="M708" t="b">
        <v>0</v>
      </c>
      <c r="N708">
        <v>329</v>
      </c>
      <c r="O708" t="b">
        <v>1</v>
      </c>
      <c r="P708" t="s">
        <v>8303</v>
      </c>
      <c r="Q708" s="5">
        <f>(E708/D708)</f>
        <v>1.26732</v>
      </c>
      <c r="R708" s="12">
        <f>ROUND((E708/N708),2)</f>
        <v>96.3</v>
      </c>
      <c r="S708" t="str">
        <f>LEFT(P708,FIND("/",P708)-1)</f>
        <v>theater</v>
      </c>
      <c r="T708" t="str">
        <f>RIGHT(P708,LEN(P708)-FIND("/",P708))</f>
        <v>spaces</v>
      </c>
    </row>
    <row r="709" spans="1:20" ht="42.75" x14ac:dyDescent="0.4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 s="9">
        <f>(((I709/60)/60)/24)+DATE(1970,1,1)</f>
        <v>42548.791666666672</v>
      </c>
      <c r="K709">
        <v>1463144254</v>
      </c>
      <c r="L709" s="10">
        <f>(((K709/60)/60)/24)+DATE(1970,1,1)</f>
        <v>42503.539976851855</v>
      </c>
      <c r="M709" t="b">
        <v>0</v>
      </c>
      <c r="N709">
        <v>28</v>
      </c>
      <c r="O709" t="b">
        <v>1</v>
      </c>
      <c r="P709" t="s">
        <v>8271</v>
      </c>
      <c r="Q709" s="5">
        <f>(E709/D709)</f>
        <v>1.266</v>
      </c>
      <c r="R709" s="12">
        <f>ROUND((E709/N709),2)</f>
        <v>22.61</v>
      </c>
      <c r="S709" t="str">
        <f>LEFT(P709,FIND("/",P709)-1)</f>
        <v>theater</v>
      </c>
      <c r="T709" t="str">
        <f>RIGHT(P709,LEN(P709)-FIND("/",P709))</f>
        <v>plays</v>
      </c>
    </row>
    <row r="710" spans="1:20" x14ac:dyDescent="0.4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 s="9">
        <f>(((I710/60)/60)/24)+DATE(1970,1,1)</f>
        <v>41970.037766203706</v>
      </c>
      <c r="K710">
        <v>1413158063</v>
      </c>
      <c r="L710" s="10">
        <f>(((K710/60)/60)/24)+DATE(1970,1,1)</f>
        <v>41924.996099537035</v>
      </c>
      <c r="M710" t="b">
        <v>0</v>
      </c>
      <c r="N710">
        <v>147</v>
      </c>
      <c r="O710" t="b">
        <v>1</v>
      </c>
      <c r="P710" t="s">
        <v>8276</v>
      </c>
      <c r="Q710" s="5">
        <f>(E710/D710)</f>
        <v>1.2648920000000001</v>
      </c>
      <c r="R710" s="12">
        <f>ROUND((E710/N710),2)</f>
        <v>64.540000000000006</v>
      </c>
      <c r="S710" t="str">
        <f>LEFT(P710,FIND("/",P710)-1)</f>
        <v>music</v>
      </c>
      <c r="T710" t="str">
        <f>RIGHT(P710,LEN(P710)-FIND("/",P710))</f>
        <v>rock</v>
      </c>
    </row>
    <row r="711" spans="1:20" ht="42.75" x14ac:dyDescent="0.4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 s="9">
        <f>(((I711/60)/60)/24)+DATE(1970,1,1)</f>
        <v>42500.470138888893</v>
      </c>
      <c r="K711">
        <v>1461941527</v>
      </c>
      <c r="L711" s="10">
        <f>(((K711/60)/60)/24)+DATE(1970,1,1)</f>
        <v>42489.619525462964</v>
      </c>
      <c r="M711" t="b">
        <v>0</v>
      </c>
      <c r="N711">
        <v>15</v>
      </c>
      <c r="O711" t="b">
        <v>1</v>
      </c>
      <c r="P711" t="s">
        <v>8271</v>
      </c>
      <c r="Q711" s="5">
        <f>(E711/D711)</f>
        <v>1.2628571428571429</v>
      </c>
      <c r="R711" s="12">
        <f>ROUND((E711/N711),2)</f>
        <v>147.33000000000001</v>
      </c>
      <c r="S711" t="str">
        <f>LEFT(P711,FIND("/",P711)-1)</f>
        <v>theater</v>
      </c>
      <c r="T711" t="str">
        <f>RIGHT(P711,LEN(P711)-FIND("/",P711))</f>
        <v>plays</v>
      </c>
    </row>
    <row r="712" spans="1:20" ht="28.5" x14ac:dyDescent="0.4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 s="9">
        <f>(((I712/60)/60)/24)+DATE(1970,1,1)</f>
        <v>41859.795729166668</v>
      </c>
      <c r="K712">
        <v>1404932751</v>
      </c>
      <c r="L712" s="10">
        <f>(((K712/60)/60)/24)+DATE(1970,1,1)</f>
        <v>41829.795729166668</v>
      </c>
      <c r="M712" t="b">
        <v>1</v>
      </c>
      <c r="N712">
        <v>94</v>
      </c>
      <c r="O712" t="b">
        <v>1</v>
      </c>
      <c r="P712" t="s">
        <v>8271</v>
      </c>
      <c r="Q712" s="5">
        <f>(E712/D712)</f>
        <v>1.2625</v>
      </c>
      <c r="R712" s="12">
        <f>ROUND((E712/N712),2)</f>
        <v>53.72</v>
      </c>
      <c r="S712" t="str">
        <f>LEFT(P712,FIND("/",P712)-1)</f>
        <v>theater</v>
      </c>
      <c r="T712" t="str">
        <f>RIGHT(P712,LEN(P712)-FIND("/",P712))</f>
        <v>plays</v>
      </c>
    </row>
    <row r="713" spans="1:20" ht="42.75" x14ac:dyDescent="0.4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 s="9">
        <f>(((I713/60)/60)/24)+DATE(1970,1,1)</f>
        <v>42510.479861111111</v>
      </c>
      <c r="K713">
        <v>1461151860</v>
      </c>
      <c r="L713" s="10">
        <f>(((K713/60)/60)/24)+DATE(1970,1,1)</f>
        <v>42480.479861111111</v>
      </c>
      <c r="M713" t="b">
        <v>0</v>
      </c>
      <c r="N713">
        <v>36</v>
      </c>
      <c r="O713" t="b">
        <v>1</v>
      </c>
      <c r="P713" t="s">
        <v>8271</v>
      </c>
      <c r="Q713" s="5">
        <f>(E713/D713)</f>
        <v>1.262</v>
      </c>
      <c r="R713" s="12">
        <f>ROUND((E713/N713),2)</f>
        <v>17.53</v>
      </c>
      <c r="S713" t="str">
        <f>LEFT(P713,FIND("/",P713)-1)</f>
        <v>theater</v>
      </c>
      <c r="T713" t="str">
        <f>RIGHT(P713,LEN(P713)-FIND("/",P713))</f>
        <v>plays</v>
      </c>
    </row>
    <row r="714" spans="1:20" ht="57" x14ac:dyDescent="0.4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 s="9">
        <f>(((I714/60)/60)/24)+DATE(1970,1,1)</f>
        <v>42319.802858796291</v>
      </c>
      <c r="K714">
        <v>1444673767</v>
      </c>
      <c r="L714" s="10">
        <f>(((K714/60)/60)/24)+DATE(1970,1,1)</f>
        <v>42289.761192129634</v>
      </c>
      <c r="M714" t="b">
        <v>0</v>
      </c>
      <c r="N714">
        <v>8</v>
      </c>
      <c r="O714" t="b">
        <v>1</v>
      </c>
      <c r="P714" t="s">
        <v>8271</v>
      </c>
      <c r="Q714" s="5">
        <f>(E714/D714)</f>
        <v>1.262</v>
      </c>
      <c r="R714" s="12">
        <f>ROUND((E714/N714),2)</f>
        <v>78.88</v>
      </c>
      <c r="S714" t="str">
        <f>LEFT(P714,FIND("/",P714)-1)</f>
        <v>theater</v>
      </c>
      <c r="T714" t="str">
        <f>RIGHT(P714,LEN(P714)-FIND("/",P714))</f>
        <v>plays</v>
      </c>
    </row>
    <row r="715" spans="1:20" ht="28.5" x14ac:dyDescent="0.4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 s="9">
        <f>(((I715/60)/60)/24)+DATE(1970,1,1)</f>
        <v>40252.913194444445</v>
      </c>
      <c r="K715">
        <v>1265493806</v>
      </c>
      <c r="L715" s="10">
        <f>(((K715/60)/60)/24)+DATE(1970,1,1)</f>
        <v>40215.919050925928</v>
      </c>
      <c r="M715" t="b">
        <v>1</v>
      </c>
      <c r="N715">
        <v>79</v>
      </c>
      <c r="O715" t="b">
        <v>1</v>
      </c>
      <c r="P715" t="s">
        <v>8295</v>
      </c>
      <c r="Q715" s="5">
        <f>(E715/D715)</f>
        <v>1.2616666666666667</v>
      </c>
      <c r="R715" s="12">
        <f>ROUND((E715/N715),2)</f>
        <v>47.91</v>
      </c>
      <c r="S715" t="str">
        <f>LEFT(P715,FIND("/",P715)-1)</f>
        <v>technology</v>
      </c>
      <c r="T715" t="str">
        <f>RIGHT(P715,LEN(P715)-FIND("/",P715))</f>
        <v>hardware</v>
      </c>
    </row>
    <row r="716" spans="1:20" ht="42.75" x14ac:dyDescent="0.4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 s="9">
        <f>(((I716/60)/60)/24)+DATE(1970,1,1)</f>
        <v>42579.076157407413</v>
      </c>
      <c r="K716">
        <v>1467078580</v>
      </c>
      <c r="L716" s="10">
        <f>(((K716/60)/60)/24)+DATE(1970,1,1)</f>
        <v>42549.076157407413</v>
      </c>
      <c r="M716" t="b">
        <v>0</v>
      </c>
      <c r="N716">
        <v>71</v>
      </c>
      <c r="O716" t="b">
        <v>1</v>
      </c>
      <c r="P716" t="s">
        <v>8269</v>
      </c>
      <c r="Q716" s="5">
        <f>(E716/D716)</f>
        <v>1.2616000000000001</v>
      </c>
      <c r="R716" s="12">
        <f>ROUND((E716/N716),2)</f>
        <v>88.85</v>
      </c>
      <c r="S716" t="str">
        <f>LEFT(P716,FIND("/",P716)-1)</f>
        <v>film &amp; video</v>
      </c>
      <c r="T716" t="str">
        <f>RIGHT(P716,LEN(P716)-FIND("/",P716))</f>
        <v>documentary</v>
      </c>
    </row>
    <row r="717" spans="1:20" ht="42.75" x14ac:dyDescent="0.4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 s="9">
        <f>(((I717/60)/60)/24)+DATE(1970,1,1)</f>
        <v>41919.004317129627</v>
      </c>
      <c r="K717">
        <v>1410048373</v>
      </c>
      <c r="L717" s="10">
        <f>(((K717/60)/60)/24)+DATE(1970,1,1)</f>
        <v>41889.004317129627</v>
      </c>
      <c r="M717" t="b">
        <v>0</v>
      </c>
      <c r="N717">
        <v>184</v>
      </c>
      <c r="O717" t="b">
        <v>1</v>
      </c>
      <c r="P717" t="s">
        <v>8276</v>
      </c>
      <c r="Q717" s="5">
        <f>(E717/D717)</f>
        <v>1.2614444444444444</v>
      </c>
      <c r="R717" s="12">
        <f>ROUND((E717/N717),2)</f>
        <v>61.7</v>
      </c>
      <c r="S717" t="str">
        <f>LEFT(P717,FIND("/",P717)-1)</f>
        <v>music</v>
      </c>
      <c r="T717" t="str">
        <f>RIGHT(P717,LEN(P717)-FIND("/",P717))</f>
        <v>rock</v>
      </c>
    </row>
    <row r="718" spans="1:20" ht="42.75" x14ac:dyDescent="0.4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 s="9">
        <f>(((I718/60)/60)/24)+DATE(1970,1,1)</f>
        <v>41137.849143518521</v>
      </c>
      <c r="K718">
        <v>1342556566</v>
      </c>
      <c r="L718" s="10">
        <f>(((K718/60)/60)/24)+DATE(1970,1,1)</f>
        <v>41107.849143518521</v>
      </c>
      <c r="M718" t="b">
        <v>0</v>
      </c>
      <c r="N718">
        <v>60</v>
      </c>
      <c r="O718" t="b">
        <v>1</v>
      </c>
      <c r="P718" t="s">
        <v>8300</v>
      </c>
      <c r="Q718" s="5">
        <f>(E718/D718)</f>
        <v>1.26125</v>
      </c>
      <c r="R718" s="12">
        <f>ROUND((E718/N718),2)</f>
        <v>84.08</v>
      </c>
      <c r="S718" t="str">
        <f>LEFT(P718,FIND("/",P718)-1)</f>
        <v>music</v>
      </c>
      <c r="T718" t="str">
        <f>RIGHT(P718,LEN(P718)-FIND("/",P718))</f>
        <v>classical music</v>
      </c>
    </row>
    <row r="719" spans="1:20" ht="42.75" x14ac:dyDescent="0.4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 s="9">
        <f>(((I719/60)/60)/24)+DATE(1970,1,1)</f>
        <v>41774.290868055556</v>
      </c>
      <c r="K719">
        <v>1397545131</v>
      </c>
      <c r="L719" s="10">
        <f>(((K719/60)/60)/24)+DATE(1970,1,1)</f>
        <v>41744.290868055556</v>
      </c>
      <c r="M719" t="b">
        <v>1</v>
      </c>
      <c r="N719">
        <v>4883</v>
      </c>
      <c r="O719" t="b">
        <v>1</v>
      </c>
      <c r="P719" t="s">
        <v>8295</v>
      </c>
      <c r="Q719" s="5">
        <f>(E719/D719)</f>
        <v>1.2611835600000001</v>
      </c>
      <c r="R719" s="12">
        <f>ROUND((E719/N719),2)</f>
        <v>64.569999999999993</v>
      </c>
      <c r="S719" t="str">
        <f>LEFT(P719,FIND("/",P719)-1)</f>
        <v>technology</v>
      </c>
      <c r="T719" t="str">
        <f>RIGHT(P719,LEN(P719)-FIND("/",P719))</f>
        <v>hardware</v>
      </c>
    </row>
    <row r="720" spans="1:20" ht="42.75" x14ac:dyDescent="0.4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 s="9">
        <f>(((I720/60)/60)/24)+DATE(1970,1,1)</f>
        <v>42126.633206018523</v>
      </c>
      <c r="K720">
        <v>1427987509</v>
      </c>
      <c r="L720" s="10">
        <f>(((K720/60)/60)/24)+DATE(1970,1,1)</f>
        <v>42096.633206018523</v>
      </c>
      <c r="M720" t="b">
        <v>0</v>
      </c>
      <c r="N720">
        <v>71</v>
      </c>
      <c r="O720" t="b">
        <v>1</v>
      </c>
      <c r="P720" t="s">
        <v>8276</v>
      </c>
      <c r="Q720" s="5">
        <f>(E720/D720)</f>
        <v>1.2602</v>
      </c>
      <c r="R720" s="12">
        <f>ROUND((E720/N720),2)</f>
        <v>88.75</v>
      </c>
      <c r="S720" t="str">
        <f>LEFT(P720,FIND("/",P720)-1)</f>
        <v>music</v>
      </c>
      <c r="T720" t="str">
        <f>RIGHT(P720,LEN(P720)-FIND("/",P720))</f>
        <v>rock</v>
      </c>
    </row>
    <row r="721" spans="1:20" ht="42.75" x14ac:dyDescent="0.4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 s="9">
        <f>(((I721/60)/60)/24)+DATE(1970,1,1)</f>
        <v>40930.25</v>
      </c>
      <c r="K721">
        <v>1322852747</v>
      </c>
      <c r="L721" s="10">
        <f>(((K721/60)/60)/24)+DATE(1970,1,1)</f>
        <v>40879.795682870368</v>
      </c>
      <c r="M721" t="b">
        <v>0</v>
      </c>
      <c r="N721">
        <v>71</v>
      </c>
      <c r="O721" t="b">
        <v>1</v>
      </c>
      <c r="P721" t="s">
        <v>8274</v>
      </c>
      <c r="Q721" s="5">
        <f>(E721/D721)</f>
        <v>1.26</v>
      </c>
      <c r="R721" s="12">
        <f>ROUND((E721/N721),2)</f>
        <v>88.73</v>
      </c>
      <c r="S721" t="str">
        <f>LEFT(P721,FIND("/",P721)-1)</f>
        <v>publishing</v>
      </c>
      <c r="T721" t="str">
        <f>RIGHT(P721,LEN(P721)-FIND("/",P721))</f>
        <v>nonfiction</v>
      </c>
    </row>
    <row r="722" spans="1:20" x14ac:dyDescent="0.4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 s="9">
        <f>(((I722/60)/60)/24)+DATE(1970,1,1)</f>
        <v>42184.873124999998</v>
      </c>
      <c r="K722">
        <v>1433019438</v>
      </c>
      <c r="L722" s="10">
        <f>(((K722/60)/60)/24)+DATE(1970,1,1)</f>
        <v>42154.873124999998</v>
      </c>
      <c r="M722" t="b">
        <v>0</v>
      </c>
      <c r="N722">
        <v>93</v>
      </c>
      <c r="O722" t="b">
        <v>1</v>
      </c>
      <c r="P722" t="s">
        <v>8271</v>
      </c>
      <c r="Q722" s="5">
        <f>(E722/D722)</f>
        <v>1.26</v>
      </c>
      <c r="R722" s="12">
        <f>ROUND((E722/N722),2)</f>
        <v>67.739999999999995</v>
      </c>
      <c r="S722" t="str">
        <f>LEFT(P722,FIND("/",P722)-1)</f>
        <v>theater</v>
      </c>
      <c r="T722" t="str">
        <f>RIGHT(P722,LEN(P722)-FIND("/",P722))</f>
        <v>plays</v>
      </c>
    </row>
    <row r="723" spans="1:20" ht="28.5" x14ac:dyDescent="0.4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 s="9">
        <f>(((I723/60)/60)/24)+DATE(1970,1,1)</f>
        <v>41901</v>
      </c>
      <c r="K723">
        <v>1410304179</v>
      </c>
      <c r="L723" s="10">
        <f>(((K723/60)/60)/24)+DATE(1970,1,1)</f>
        <v>41891.96503472222</v>
      </c>
      <c r="M723" t="b">
        <v>0</v>
      </c>
      <c r="N723">
        <v>17</v>
      </c>
      <c r="O723" t="b">
        <v>1</v>
      </c>
      <c r="P723" t="s">
        <v>8271</v>
      </c>
      <c r="Q723" s="5">
        <f>(E723/D723)</f>
        <v>1.26</v>
      </c>
      <c r="R723" s="12">
        <f>ROUND((E723/N723),2)</f>
        <v>74.12</v>
      </c>
      <c r="S723" t="str">
        <f>LEFT(P723,FIND("/",P723)-1)</f>
        <v>theater</v>
      </c>
      <c r="T723" t="str">
        <f>RIGHT(P723,LEN(P723)-FIND("/",P723))</f>
        <v>plays</v>
      </c>
    </row>
    <row r="724" spans="1:20" ht="42.75" x14ac:dyDescent="0.4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 s="9">
        <f>(((I724/60)/60)/24)+DATE(1970,1,1)</f>
        <v>42477.103518518517</v>
      </c>
      <c r="K724">
        <v>1458268144</v>
      </c>
      <c r="L724" s="10">
        <f>(((K724/60)/60)/24)+DATE(1970,1,1)</f>
        <v>42447.103518518517</v>
      </c>
      <c r="M724" t="b">
        <v>0</v>
      </c>
      <c r="N724">
        <v>20</v>
      </c>
      <c r="O724" t="b">
        <v>1</v>
      </c>
      <c r="P724" t="s">
        <v>8265</v>
      </c>
      <c r="Q724" s="5">
        <f>(E724/D724)</f>
        <v>1.2599800000000001</v>
      </c>
      <c r="R724">
        <f>ROUND((E724/N724),2)</f>
        <v>31.5</v>
      </c>
      <c r="S724" t="str">
        <f>LEFT(P724,FIND("/",P724)-1)</f>
        <v>film &amp; video</v>
      </c>
      <c r="T724" t="str">
        <f>RIGHT(P724,LEN(P724)-FIND("/",P724))</f>
        <v>television</v>
      </c>
    </row>
    <row r="725" spans="1:20" ht="42.75" x14ac:dyDescent="0.4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 s="9">
        <f>(((I725/60)/60)/24)+DATE(1970,1,1)</f>
        <v>41811.717268518521</v>
      </c>
      <c r="K725">
        <v>1400778772</v>
      </c>
      <c r="L725" s="10">
        <f>(((K725/60)/60)/24)+DATE(1970,1,1)</f>
        <v>41781.717268518521</v>
      </c>
      <c r="M725" t="b">
        <v>0</v>
      </c>
      <c r="N725">
        <v>264</v>
      </c>
      <c r="O725" t="b">
        <v>1</v>
      </c>
      <c r="P725" t="s">
        <v>8274</v>
      </c>
      <c r="Q725" s="5">
        <f>(E725/D725)</f>
        <v>1.2598333333333334</v>
      </c>
      <c r="R725" s="12">
        <f>ROUND((E725/N725),2)</f>
        <v>28.63</v>
      </c>
      <c r="S725" t="str">
        <f>LEFT(P725,FIND("/",P725)-1)</f>
        <v>publishing</v>
      </c>
      <c r="T725" t="str">
        <f>RIGHT(P725,LEN(P725)-FIND("/",P725))</f>
        <v>nonfiction</v>
      </c>
    </row>
    <row r="726" spans="1:20" ht="42.75" x14ac:dyDescent="0.4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 s="9">
        <f>(((I726/60)/60)/24)+DATE(1970,1,1)</f>
        <v>41754.881099537037</v>
      </c>
      <c r="K726">
        <v>1395868127</v>
      </c>
      <c r="L726" s="10">
        <f>(((K726/60)/60)/24)+DATE(1970,1,1)</f>
        <v>41724.881099537037</v>
      </c>
      <c r="M726" t="b">
        <v>0</v>
      </c>
      <c r="N726">
        <v>498</v>
      </c>
      <c r="O726" t="b">
        <v>1</v>
      </c>
      <c r="P726" t="s">
        <v>8297</v>
      </c>
      <c r="Q726" s="5">
        <f>(E726/D726)</f>
        <v>1.2595294117647058</v>
      </c>
      <c r="R726" s="12">
        <f>ROUND((E726/N726),2)</f>
        <v>21.5</v>
      </c>
      <c r="S726" t="str">
        <f>LEFT(P726,FIND("/",P726)-1)</f>
        <v>games</v>
      </c>
      <c r="T726" t="str">
        <f>RIGHT(P726,LEN(P726)-FIND("/",P726))</f>
        <v>tabletop games</v>
      </c>
    </row>
    <row r="727" spans="1:20" ht="28.5" x14ac:dyDescent="0.4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 s="9">
        <f>(((I727/60)/60)/24)+DATE(1970,1,1)</f>
        <v>42082.625324074077</v>
      </c>
      <c r="K727">
        <v>1424188828</v>
      </c>
      <c r="L727" s="10">
        <f>(((K727/60)/60)/24)+DATE(1970,1,1)</f>
        <v>42052.666990740734</v>
      </c>
      <c r="M727" t="b">
        <v>0</v>
      </c>
      <c r="N727">
        <v>372</v>
      </c>
      <c r="O727" t="b">
        <v>1</v>
      </c>
      <c r="P727" t="s">
        <v>8298</v>
      </c>
      <c r="Q727" s="5">
        <f>(E727/D727)</f>
        <v>1.2594166666666666</v>
      </c>
      <c r="R727" s="12">
        <f>ROUND((E727/N727),2)</f>
        <v>81.25</v>
      </c>
      <c r="S727" t="str">
        <f>LEFT(P727,FIND("/",P727)-1)</f>
        <v>food</v>
      </c>
      <c r="T727" t="str">
        <f>RIGHT(P727,LEN(P727)-FIND("/",P727))</f>
        <v>small batch</v>
      </c>
    </row>
    <row r="728" spans="1:20" ht="42.75" x14ac:dyDescent="0.4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 s="9">
        <f>(((I728/60)/60)/24)+DATE(1970,1,1)</f>
        <v>42617.066921296297</v>
      </c>
      <c r="K728">
        <v>1470792982</v>
      </c>
      <c r="L728" s="10">
        <f>(((K728/60)/60)/24)+DATE(1970,1,1)</f>
        <v>42592.066921296297</v>
      </c>
      <c r="M728" t="b">
        <v>0</v>
      </c>
      <c r="N728">
        <v>36</v>
      </c>
      <c r="O728" t="b">
        <v>1</v>
      </c>
      <c r="P728" t="s">
        <v>8271</v>
      </c>
      <c r="Q728" s="5">
        <f>(E728/D728)</f>
        <v>1.2593749999999999</v>
      </c>
      <c r="R728" s="12">
        <f>ROUND((E728/N728),2)</f>
        <v>55.97</v>
      </c>
      <c r="S728" t="str">
        <f>LEFT(P728,FIND("/",P728)-1)</f>
        <v>theater</v>
      </c>
      <c r="T728" t="str">
        <f>RIGHT(P728,LEN(P728)-FIND("/",P728))</f>
        <v>plays</v>
      </c>
    </row>
    <row r="729" spans="1:20" ht="42.75" x14ac:dyDescent="0.4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 s="9">
        <f>(((I729/60)/60)/24)+DATE(1970,1,1)</f>
        <v>42638.36583333333</v>
      </c>
      <c r="K729">
        <v>1472201208</v>
      </c>
      <c r="L729" s="10">
        <f>(((K729/60)/60)/24)+DATE(1970,1,1)</f>
        <v>42608.36583333333</v>
      </c>
      <c r="M729" t="b">
        <v>0</v>
      </c>
      <c r="N729">
        <v>49</v>
      </c>
      <c r="O729" t="b">
        <v>1</v>
      </c>
      <c r="P729" t="s">
        <v>8271</v>
      </c>
      <c r="Q729" s="5">
        <f>(E729/D729)</f>
        <v>1.2589999999999999</v>
      </c>
      <c r="R729" s="12">
        <f>ROUND((E729/N729),2)</f>
        <v>25.69</v>
      </c>
      <c r="S729" t="str">
        <f>LEFT(P729,FIND("/",P729)-1)</f>
        <v>theater</v>
      </c>
      <c r="T729" t="str">
        <f>RIGHT(P729,LEN(P729)-FIND("/",P729))</f>
        <v>plays</v>
      </c>
    </row>
    <row r="730" spans="1:20" ht="42.75" x14ac:dyDescent="0.4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 s="9">
        <f>(((I730/60)/60)/24)+DATE(1970,1,1)</f>
        <v>41061.165972222225</v>
      </c>
      <c r="K730">
        <v>1334442519</v>
      </c>
      <c r="L730" s="10">
        <f>(((K730/60)/60)/24)+DATE(1970,1,1)</f>
        <v>41013.936562499999</v>
      </c>
      <c r="M730" t="b">
        <v>1</v>
      </c>
      <c r="N730">
        <v>60</v>
      </c>
      <c r="O730" t="b">
        <v>1</v>
      </c>
      <c r="P730" t="s">
        <v>8271</v>
      </c>
      <c r="Q730" s="5">
        <f>(E730/D730)</f>
        <v>1.2576666666666667</v>
      </c>
      <c r="R730" s="12">
        <f>ROUND((E730/N730),2)</f>
        <v>62.88</v>
      </c>
      <c r="S730" t="str">
        <f>LEFT(P730,FIND("/",P730)-1)</f>
        <v>theater</v>
      </c>
      <c r="T730" t="str">
        <f>RIGHT(P730,LEN(P730)-FIND("/",P730))</f>
        <v>plays</v>
      </c>
    </row>
    <row r="731" spans="1:20" ht="42.75" x14ac:dyDescent="0.4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 s="9">
        <f>(((I731/60)/60)/24)+DATE(1970,1,1)</f>
        <v>42361.84574074074</v>
      </c>
      <c r="K731">
        <v>1448309872</v>
      </c>
      <c r="L731" s="10">
        <f>(((K731/60)/60)/24)+DATE(1970,1,1)</f>
        <v>42331.84574074074</v>
      </c>
      <c r="M731" t="b">
        <v>0</v>
      </c>
      <c r="N731">
        <v>99</v>
      </c>
      <c r="O731" t="b">
        <v>1</v>
      </c>
      <c r="P731" t="s">
        <v>8273</v>
      </c>
      <c r="Q731" s="5">
        <f>(E731/D731)</f>
        <v>1.2569999999999999</v>
      </c>
      <c r="R731" s="12">
        <f>ROUND((E731/N731),2)</f>
        <v>190.45</v>
      </c>
      <c r="S731" t="str">
        <f>LEFT(P731,FIND("/",P731)-1)</f>
        <v>technology</v>
      </c>
      <c r="T731" t="str">
        <f>RIGHT(P731,LEN(P731)-FIND("/",P731))</f>
        <v>wearables</v>
      </c>
    </row>
    <row r="732" spans="1:20" ht="42.75" x14ac:dyDescent="0.4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 s="9">
        <f>(((I732/60)/60)/24)+DATE(1970,1,1)</f>
        <v>42110.477500000001</v>
      </c>
      <c r="K732">
        <v>1427369256</v>
      </c>
      <c r="L732" s="10">
        <f>(((K732/60)/60)/24)+DATE(1970,1,1)</f>
        <v>42089.477500000001</v>
      </c>
      <c r="M732" t="b">
        <v>0</v>
      </c>
      <c r="N732">
        <v>103</v>
      </c>
      <c r="O732" t="b">
        <v>1</v>
      </c>
      <c r="P732" t="s">
        <v>8285</v>
      </c>
      <c r="Q732" s="5">
        <f>(E732/D732)</f>
        <v>1.2560416666666667</v>
      </c>
      <c r="R732" s="12">
        <f>ROUND((E732/N732),2)</f>
        <v>58.53</v>
      </c>
      <c r="S732" t="str">
        <f>LEFT(P732,FIND("/",P732)-1)</f>
        <v>photography</v>
      </c>
      <c r="T732" t="str">
        <f>RIGHT(P732,LEN(P732)-FIND("/",P732))</f>
        <v>photobooks</v>
      </c>
    </row>
    <row r="733" spans="1:20" ht="28.5" x14ac:dyDescent="0.4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 s="9">
        <f>(((I733/60)/60)/24)+DATE(1970,1,1)</f>
        <v>42471.104166666672</v>
      </c>
      <c r="K733">
        <v>1456902893</v>
      </c>
      <c r="L733" s="10">
        <f>(((K733/60)/60)/24)+DATE(1970,1,1)</f>
        <v>42431.302002314813</v>
      </c>
      <c r="M733" t="b">
        <v>0</v>
      </c>
      <c r="N733">
        <v>32</v>
      </c>
      <c r="O733" t="b">
        <v>1</v>
      </c>
      <c r="P733" t="s">
        <v>8271</v>
      </c>
      <c r="Q733" s="5">
        <f>(E733/D733)</f>
        <v>1.256</v>
      </c>
      <c r="R733" s="12">
        <f>ROUND((E733/N733),2)</f>
        <v>78.5</v>
      </c>
      <c r="S733" t="str">
        <f>LEFT(P733,FIND("/",P733)-1)</f>
        <v>theater</v>
      </c>
      <c r="T733" t="str">
        <f>RIGHT(P733,LEN(P733)-FIND("/",P733))</f>
        <v>plays</v>
      </c>
    </row>
    <row r="734" spans="1:20" ht="42.75" x14ac:dyDescent="0.4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 s="9">
        <f>(((I734/60)/60)/24)+DATE(1970,1,1)</f>
        <v>41045.791666666664</v>
      </c>
      <c r="K734">
        <v>1334429646</v>
      </c>
      <c r="L734" s="10">
        <f>(((K734/60)/60)/24)+DATE(1970,1,1)</f>
        <v>41013.787569444445</v>
      </c>
      <c r="M734" t="b">
        <v>1</v>
      </c>
      <c r="N734">
        <v>77</v>
      </c>
      <c r="O734" t="b">
        <v>1</v>
      </c>
      <c r="P734" t="s">
        <v>8269</v>
      </c>
      <c r="Q734" s="5">
        <f>(E734/D734)</f>
        <v>1.2557142857142858</v>
      </c>
      <c r="R734" s="12">
        <f>ROUND((E734/N734),2)</f>
        <v>57.08</v>
      </c>
      <c r="S734" t="str">
        <f>LEFT(P734,FIND("/",P734)-1)</f>
        <v>film &amp; video</v>
      </c>
      <c r="T734" t="str">
        <f>RIGHT(P734,LEN(P734)-FIND("/",P734))</f>
        <v>documentary</v>
      </c>
    </row>
    <row r="735" spans="1:20" ht="28.5" x14ac:dyDescent="0.4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 s="9">
        <f>(((I735/60)/60)/24)+DATE(1970,1,1)</f>
        <v>42133.208333333328</v>
      </c>
      <c r="K735">
        <v>1428465420</v>
      </c>
      <c r="L735" s="10">
        <f>(((K735/60)/60)/24)+DATE(1970,1,1)</f>
        <v>42102.164583333331</v>
      </c>
      <c r="M735" t="b">
        <v>0</v>
      </c>
      <c r="N735">
        <v>57</v>
      </c>
      <c r="O735" t="b">
        <v>1</v>
      </c>
      <c r="P735" t="s">
        <v>8274</v>
      </c>
      <c r="Q735" s="5">
        <f>(E735/D735)</f>
        <v>1.2552941176470589</v>
      </c>
      <c r="R735" s="12">
        <f>ROUND((E735/N735),2)</f>
        <v>187.19</v>
      </c>
      <c r="S735" t="str">
        <f>LEFT(P735,FIND("/",P735)-1)</f>
        <v>publishing</v>
      </c>
      <c r="T735" t="str">
        <f>RIGHT(P735,LEN(P735)-FIND("/",P735))</f>
        <v>nonfiction</v>
      </c>
    </row>
    <row r="736" spans="1:20" ht="42.75" x14ac:dyDescent="0.4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 s="9">
        <f>(((I736/60)/60)/24)+DATE(1970,1,1)</f>
        <v>40809.125428240739</v>
      </c>
      <c r="K736">
        <v>1314154837</v>
      </c>
      <c r="L736" s="10">
        <f>(((K736/60)/60)/24)+DATE(1970,1,1)</f>
        <v>40779.125428240739</v>
      </c>
      <c r="M736" t="b">
        <v>0</v>
      </c>
      <c r="N736">
        <v>21</v>
      </c>
      <c r="O736" t="b">
        <v>1</v>
      </c>
      <c r="P736" t="s">
        <v>8266</v>
      </c>
      <c r="Q736" s="5">
        <f>(E736/D736)</f>
        <v>1.2549999999999999</v>
      </c>
      <c r="R736">
        <f>ROUND((E736/N736),2)</f>
        <v>71.709999999999994</v>
      </c>
      <c r="S736" t="str">
        <f>LEFT(P736,FIND("/",P736)-1)</f>
        <v>film &amp; video</v>
      </c>
      <c r="T736" t="str">
        <f>RIGHT(P736,LEN(P736)-FIND("/",P736))</f>
        <v>shorts</v>
      </c>
    </row>
    <row r="737" spans="1:20" ht="42.75" x14ac:dyDescent="0.4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 s="9">
        <f>(((I737/60)/60)/24)+DATE(1970,1,1)</f>
        <v>41686.762638888889</v>
      </c>
      <c r="K737">
        <v>1389982692</v>
      </c>
      <c r="L737" s="10">
        <f>(((K737/60)/60)/24)+DATE(1970,1,1)</f>
        <v>41656.762638888889</v>
      </c>
      <c r="M737" t="b">
        <v>1</v>
      </c>
      <c r="N737">
        <v>105</v>
      </c>
      <c r="O737" t="b">
        <v>1</v>
      </c>
      <c r="P737" t="s">
        <v>8276</v>
      </c>
      <c r="Q737" s="5">
        <f>(E737/D737)</f>
        <v>1.2541538461538462</v>
      </c>
      <c r="R737" s="12">
        <f>ROUND((E737/N737),2)</f>
        <v>77.64</v>
      </c>
      <c r="S737" t="str">
        <f>LEFT(P737,FIND("/",P737)-1)</f>
        <v>music</v>
      </c>
      <c r="T737" t="str">
        <f>RIGHT(P737,LEN(P737)-FIND("/",P737))</f>
        <v>rock</v>
      </c>
    </row>
    <row r="738" spans="1:20" ht="28.5" x14ac:dyDescent="0.4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 s="9">
        <f>(((I738/60)/60)/24)+DATE(1970,1,1)</f>
        <v>42465.666666666672</v>
      </c>
      <c r="K738">
        <v>1456408244</v>
      </c>
      <c r="L738" s="10">
        <f>(((K738/60)/60)/24)+DATE(1970,1,1)</f>
        <v>42425.576898148152</v>
      </c>
      <c r="M738" t="b">
        <v>0</v>
      </c>
      <c r="N738">
        <v>9</v>
      </c>
      <c r="O738" t="b">
        <v>1</v>
      </c>
      <c r="P738" t="s">
        <v>8269</v>
      </c>
      <c r="Q738" s="5">
        <f>(E738/D738)</f>
        <v>1.2533333333333334</v>
      </c>
      <c r="R738" s="12">
        <f>ROUND((E738/N738),2)</f>
        <v>41.78</v>
      </c>
      <c r="S738" t="str">
        <f>LEFT(P738,FIND("/",P738)-1)</f>
        <v>film &amp; video</v>
      </c>
      <c r="T738" t="str">
        <f>RIGHT(P738,LEN(P738)-FIND("/",P738))</f>
        <v>documentary</v>
      </c>
    </row>
    <row r="739" spans="1:20" ht="42.75" x14ac:dyDescent="0.4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 s="9">
        <f>(((I739/60)/60)/24)+DATE(1970,1,1)</f>
        <v>41334.249305555553</v>
      </c>
      <c r="K739">
        <v>1359587137</v>
      </c>
      <c r="L739" s="10">
        <f>(((K739/60)/60)/24)+DATE(1970,1,1)</f>
        <v>41304.962233796294</v>
      </c>
      <c r="M739" t="b">
        <v>0</v>
      </c>
      <c r="N739">
        <v>65</v>
      </c>
      <c r="O739" t="b">
        <v>1</v>
      </c>
      <c r="P739" t="s">
        <v>8274</v>
      </c>
      <c r="Q739" s="5">
        <f>(E739/D739)</f>
        <v>1.2529999999999999</v>
      </c>
      <c r="R739" s="12">
        <f>ROUND((E739/N739),2)</f>
        <v>38.549999999999997</v>
      </c>
      <c r="S739" t="str">
        <f>LEFT(P739,FIND("/",P739)-1)</f>
        <v>publishing</v>
      </c>
      <c r="T739" t="str">
        <f>RIGHT(P739,LEN(P739)-FIND("/",P739))</f>
        <v>nonfiction</v>
      </c>
    </row>
    <row r="740" spans="1:20" ht="42.75" x14ac:dyDescent="0.4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 s="9">
        <f>(((I740/60)/60)/24)+DATE(1970,1,1)</f>
        <v>42562.868761574078</v>
      </c>
      <c r="K740">
        <v>1463086261</v>
      </c>
      <c r="L740" s="10">
        <f>(((K740/60)/60)/24)+DATE(1970,1,1)</f>
        <v>42502.868761574078</v>
      </c>
      <c r="M740" t="b">
        <v>0</v>
      </c>
      <c r="N740">
        <v>37</v>
      </c>
      <c r="O740" t="b">
        <v>1</v>
      </c>
      <c r="P740" t="s">
        <v>8276</v>
      </c>
      <c r="Q740" s="5">
        <f>(E740/D740)</f>
        <v>1.2529999999999999</v>
      </c>
      <c r="R740" s="12">
        <f>ROUND((E740/N740),2)</f>
        <v>67.73</v>
      </c>
      <c r="S740" t="str">
        <f>LEFT(P740,FIND("/",P740)-1)</f>
        <v>music</v>
      </c>
      <c r="T740" t="str">
        <f>RIGHT(P740,LEN(P740)-FIND("/",P740))</f>
        <v>rock</v>
      </c>
    </row>
    <row r="741" spans="1:20" ht="42.75" x14ac:dyDescent="0.4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 s="9">
        <f>(((I741/60)/60)/24)+DATE(1970,1,1)</f>
        <v>40622.662986111114</v>
      </c>
      <c r="K741">
        <v>1298048082</v>
      </c>
      <c r="L741" s="10">
        <f>(((K741/60)/60)/24)+DATE(1970,1,1)</f>
        <v>40592.704652777778</v>
      </c>
      <c r="M741" t="b">
        <v>0</v>
      </c>
      <c r="N741">
        <v>90</v>
      </c>
      <c r="O741" t="b">
        <v>1</v>
      </c>
      <c r="P741" t="s">
        <v>8292</v>
      </c>
      <c r="Q741" s="5">
        <f>(E741/D741)</f>
        <v>1.2526086956521738</v>
      </c>
      <c r="R741" s="12">
        <f>ROUND((E741/N741),2)</f>
        <v>32.01</v>
      </c>
      <c r="S741" t="str">
        <f>LEFT(P741,FIND("/",P741)-1)</f>
        <v>music</v>
      </c>
      <c r="T741" t="str">
        <f>RIGHT(P741,LEN(P741)-FIND("/",P741))</f>
        <v>pop</v>
      </c>
    </row>
    <row r="742" spans="1:20" ht="42.75" x14ac:dyDescent="0.4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 s="9">
        <f>(((I742/60)/60)/24)+DATE(1970,1,1)</f>
        <v>42065.249305555553</v>
      </c>
      <c r="K742">
        <v>1422371381</v>
      </c>
      <c r="L742" s="10">
        <f>(((K742/60)/60)/24)+DATE(1970,1,1)</f>
        <v>42031.631724537037</v>
      </c>
      <c r="M742" t="b">
        <v>0</v>
      </c>
      <c r="N742">
        <v>21</v>
      </c>
      <c r="O742" t="b">
        <v>1</v>
      </c>
      <c r="P742" t="s">
        <v>8276</v>
      </c>
      <c r="Q742" s="5">
        <f>(E742/D742)</f>
        <v>1.2524999999999999</v>
      </c>
      <c r="R742" s="12">
        <f>ROUND((E742/N742),2)</f>
        <v>119.29</v>
      </c>
      <c r="S742" t="str">
        <f>LEFT(P742,FIND("/",P742)-1)</f>
        <v>music</v>
      </c>
      <c r="T742" t="str">
        <f>RIGHT(P742,LEN(P742)-FIND("/",P742))</f>
        <v>rock</v>
      </c>
    </row>
    <row r="743" spans="1:20" ht="42.75" x14ac:dyDescent="0.4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 s="9">
        <f>(((I743/60)/60)/24)+DATE(1970,1,1)</f>
        <v>41300.954351851848</v>
      </c>
      <c r="K743">
        <v>1356648856</v>
      </c>
      <c r="L743" s="10">
        <f>(((K743/60)/60)/24)+DATE(1970,1,1)</f>
        <v>41270.954351851848</v>
      </c>
      <c r="M743" t="b">
        <v>0</v>
      </c>
      <c r="N743">
        <v>34</v>
      </c>
      <c r="O743" t="b">
        <v>1</v>
      </c>
      <c r="P743" t="s">
        <v>8276</v>
      </c>
      <c r="Q743" s="5">
        <f>(E743/D743)</f>
        <v>1.2524999999999999</v>
      </c>
      <c r="R743" s="12">
        <f>ROUND((E743/N743),2)</f>
        <v>44.21</v>
      </c>
      <c r="S743" t="str">
        <f>LEFT(P743,FIND("/",P743)-1)</f>
        <v>music</v>
      </c>
      <c r="T743" t="str">
        <f>RIGHT(P743,LEN(P743)-FIND("/",P743))</f>
        <v>rock</v>
      </c>
    </row>
    <row r="744" spans="1:20" ht="42.75" x14ac:dyDescent="0.4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 s="9">
        <f>(((I744/60)/60)/24)+DATE(1970,1,1)</f>
        <v>42467.59480324074</v>
      </c>
      <c r="K744">
        <v>1457450191</v>
      </c>
      <c r="L744" s="10">
        <f>(((K744/60)/60)/24)+DATE(1970,1,1)</f>
        <v>42437.636469907404</v>
      </c>
      <c r="M744" t="b">
        <v>1</v>
      </c>
      <c r="N744">
        <v>266</v>
      </c>
      <c r="O744" t="b">
        <v>1</v>
      </c>
      <c r="P744" t="s">
        <v>8269</v>
      </c>
      <c r="Q744" s="5">
        <f>(E744/D744)</f>
        <v>1.252275</v>
      </c>
      <c r="R744" s="12">
        <f>ROUND((E744/N744),2)</f>
        <v>188.31</v>
      </c>
      <c r="S744" t="str">
        <f>LEFT(P744,FIND("/",P744)-1)</f>
        <v>film &amp; video</v>
      </c>
      <c r="T744" t="str">
        <f>RIGHT(P744,LEN(P744)-FIND("/",P744))</f>
        <v>documentary</v>
      </c>
    </row>
    <row r="745" spans="1:20" ht="42.75" x14ac:dyDescent="0.4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 s="9">
        <f>(((I745/60)/60)/24)+DATE(1970,1,1)</f>
        <v>42123.793124999997</v>
      </c>
      <c r="K745">
        <v>1426446126</v>
      </c>
      <c r="L745" s="10">
        <f>(((K745/60)/60)/24)+DATE(1970,1,1)</f>
        <v>42078.793124999997</v>
      </c>
      <c r="M745" t="b">
        <v>0</v>
      </c>
      <c r="N745">
        <v>67</v>
      </c>
      <c r="O745" t="b">
        <v>1</v>
      </c>
      <c r="P745" t="s">
        <v>8269</v>
      </c>
      <c r="Q745" s="5">
        <f>(E745/D745)</f>
        <v>1.2516</v>
      </c>
      <c r="R745" s="12">
        <f>ROUND((E745/N745),2)</f>
        <v>140.1</v>
      </c>
      <c r="S745" t="str">
        <f>LEFT(P745,FIND("/",P745)-1)</f>
        <v>film &amp; video</v>
      </c>
      <c r="T745" t="str">
        <f>RIGHT(P745,LEN(P745)-FIND("/",P745))</f>
        <v>documentary</v>
      </c>
    </row>
    <row r="746" spans="1:20" ht="42.75" x14ac:dyDescent="0.4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 s="9">
        <f>(((I746/60)/60)/24)+DATE(1970,1,1)</f>
        <v>42532.569120370375</v>
      </c>
      <c r="K746">
        <v>1463060372</v>
      </c>
      <c r="L746" s="10">
        <f>(((K746/60)/60)/24)+DATE(1970,1,1)</f>
        <v>42502.569120370375</v>
      </c>
      <c r="M746" t="b">
        <v>1</v>
      </c>
      <c r="N746">
        <v>325</v>
      </c>
      <c r="O746" t="b">
        <v>1</v>
      </c>
      <c r="P746" t="s">
        <v>8295</v>
      </c>
      <c r="Q746" s="5">
        <f>(E746/D746)</f>
        <v>1.2513700000000001</v>
      </c>
      <c r="R746" s="12">
        <f>ROUND((E746/N746),2)</f>
        <v>385.04</v>
      </c>
      <c r="S746" t="str">
        <f>LEFT(P746,FIND("/",P746)-1)</f>
        <v>technology</v>
      </c>
      <c r="T746" t="str">
        <f>RIGHT(P746,LEN(P746)-FIND("/",P746))</f>
        <v>hardware</v>
      </c>
    </row>
    <row r="747" spans="1:20" ht="42.75" x14ac:dyDescent="0.4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 s="9">
        <f>(((I747/60)/60)/24)+DATE(1970,1,1)</f>
        <v>41271.827118055553</v>
      </c>
      <c r="K747">
        <v>1354909863</v>
      </c>
      <c r="L747" s="10">
        <f>(((K747/60)/60)/24)+DATE(1970,1,1)</f>
        <v>41250.827118055553</v>
      </c>
      <c r="M747" t="b">
        <v>1</v>
      </c>
      <c r="N747">
        <v>81</v>
      </c>
      <c r="O747" t="b">
        <v>1</v>
      </c>
      <c r="P747" t="s">
        <v>8288</v>
      </c>
      <c r="Q747" s="5">
        <f>(E747/D747)</f>
        <v>1.2513333333333334</v>
      </c>
      <c r="R747" s="12">
        <f>ROUND((E747/N747),2)</f>
        <v>23.17</v>
      </c>
      <c r="S747" t="str">
        <f>LEFT(P747,FIND("/",P747)-1)</f>
        <v>publishing</v>
      </c>
      <c r="T747" t="str">
        <f>RIGHT(P747,LEN(P747)-FIND("/",P747))</f>
        <v>radio &amp; podcasts</v>
      </c>
    </row>
    <row r="748" spans="1:20" x14ac:dyDescent="0.4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 s="9">
        <f>(((I748/60)/60)/24)+DATE(1970,1,1)</f>
        <v>41430.00037037037</v>
      </c>
      <c r="K748">
        <v>1368576032</v>
      </c>
      <c r="L748" s="10">
        <f>(((K748/60)/60)/24)+DATE(1970,1,1)</f>
        <v>41409.00037037037</v>
      </c>
      <c r="M748" t="b">
        <v>0</v>
      </c>
      <c r="N748">
        <v>27</v>
      </c>
      <c r="O748" t="b">
        <v>1</v>
      </c>
      <c r="P748" t="s">
        <v>8276</v>
      </c>
      <c r="Q748" s="5">
        <f>(E748/D748)</f>
        <v>1.25125</v>
      </c>
      <c r="R748" s="12">
        <f>ROUND((E748/N748),2)</f>
        <v>37.07</v>
      </c>
      <c r="S748" t="str">
        <f>LEFT(P748,FIND("/",P748)-1)</f>
        <v>music</v>
      </c>
      <c r="T748" t="str">
        <f>RIGHT(P748,LEN(P748)-FIND("/",P748))</f>
        <v>rock</v>
      </c>
    </row>
    <row r="749" spans="1:20" ht="42.75" x14ac:dyDescent="0.4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 s="9">
        <f>(((I749/60)/60)/24)+DATE(1970,1,1)</f>
        <v>42379.035833333335</v>
      </c>
      <c r="K749">
        <v>1447203096</v>
      </c>
      <c r="L749" s="10">
        <f>(((K749/60)/60)/24)+DATE(1970,1,1)</f>
        <v>42319.035833333335</v>
      </c>
      <c r="M749" t="b">
        <v>0</v>
      </c>
      <c r="N749">
        <v>11</v>
      </c>
      <c r="O749" t="b">
        <v>1</v>
      </c>
      <c r="P749" t="s">
        <v>8302</v>
      </c>
      <c r="Q749" s="5">
        <f>(E749/D749)</f>
        <v>1.25125</v>
      </c>
      <c r="R749" s="12">
        <f>ROUND((E749/N749),2)</f>
        <v>91</v>
      </c>
      <c r="S749" t="str">
        <f>LEFT(P749,FIND("/",P749)-1)</f>
        <v>technology</v>
      </c>
      <c r="T749" t="str">
        <f>RIGHT(P749,LEN(P749)-FIND("/",P749))</f>
        <v>makerspaces</v>
      </c>
    </row>
    <row r="750" spans="1:20" ht="42.75" x14ac:dyDescent="0.4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 s="9">
        <f>(((I750/60)/60)/24)+DATE(1970,1,1)</f>
        <v>40992.166666666664</v>
      </c>
      <c r="K750">
        <v>1329873755</v>
      </c>
      <c r="L750" s="10">
        <f>(((K750/60)/60)/24)+DATE(1970,1,1)</f>
        <v>40961.057349537034</v>
      </c>
      <c r="M750" t="b">
        <v>1</v>
      </c>
      <c r="N750">
        <v>426</v>
      </c>
      <c r="O750" t="b">
        <v>1</v>
      </c>
      <c r="P750" t="s">
        <v>8295</v>
      </c>
      <c r="Q750" s="5">
        <f>(E750/D750)</f>
        <v>1.2510239999999999</v>
      </c>
      <c r="R750" s="12">
        <f>ROUND((E750/N750),2)</f>
        <v>73.42</v>
      </c>
      <c r="S750" t="str">
        <f>LEFT(P750,FIND("/",P750)-1)</f>
        <v>technology</v>
      </c>
      <c r="T750" t="str">
        <f>RIGHT(P750,LEN(P750)-FIND("/",P750))</f>
        <v>hardware</v>
      </c>
    </row>
    <row r="751" spans="1:20" ht="42.75" x14ac:dyDescent="0.4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 s="9">
        <f>(((I751/60)/60)/24)+DATE(1970,1,1)</f>
        <v>42739.134780092587</v>
      </c>
      <c r="K751">
        <v>1480907645</v>
      </c>
      <c r="L751" s="10">
        <f>(((K751/60)/60)/24)+DATE(1970,1,1)</f>
        <v>42709.134780092587</v>
      </c>
      <c r="M751" t="b">
        <v>0</v>
      </c>
      <c r="N751">
        <v>52</v>
      </c>
      <c r="O751" t="b">
        <v>1</v>
      </c>
      <c r="P751" t="s">
        <v>8271</v>
      </c>
      <c r="Q751" s="5">
        <f>(E751/D751)</f>
        <v>1.2506666666666666</v>
      </c>
      <c r="R751" s="12">
        <f>ROUND((E751/N751),2)</f>
        <v>36.08</v>
      </c>
      <c r="S751" t="str">
        <f>LEFT(P751,FIND("/",P751)-1)</f>
        <v>theater</v>
      </c>
      <c r="T751" t="str">
        <f>RIGHT(P751,LEN(P751)-FIND("/",P751))</f>
        <v>plays</v>
      </c>
    </row>
    <row r="752" spans="1:20" ht="42.75" x14ac:dyDescent="0.4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 s="9">
        <f>(((I752/60)/60)/24)+DATE(1970,1,1)</f>
        <v>42802.875</v>
      </c>
      <c r="K752">
        <v>1486397007</v>
      </c>
      <c r="L752" s="10">
        <f>(((K752/60)/60)/24)+DATE(1970,1,1)</f>
        <v>42772.669062500005</v>
      </c>
      <c r="M752" t="b">
        <v>1</v>
      </c>
      <c r="N752">
        <v>299</v>
      </c>
      <c r="O752" t="b">
        <v>1</v>
      </c>
      <c r="P752" t="s">
        <v>8269</v>
      </c>
      <c r="Q752" s="5">
        <f>(E752/D752)</f>
        <v>1.2502285714285715</v>
      </c>
      <c r="R752" s="12">
        <f>ROUND((E752/N752),2)</f>
        <v>146.35</v>
      </c>
      <c r="S752" t="str">
        <f>LEFT(P752,FIND("/",P752)-1)</f>
        <v>film &amp; video</v>
      </c>
      <c r="T752" t="str">
        <f>RIGHT(P752,LEN(P752)-FIND("/",P752))</f>
        <v>documentary</v>
      </c>
    </row>
    <row r="753" spans="1:20" ht="42.75" x14ac:dyDescent="0.4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 s="9">
        <f>(((I753/60)/60)/24)+DATE(1970,1,1)</f>
        <v>41834.814340277779</v>
      </c>
      <c r="K753">
        <v>1402342359</v>
      </c>
      <c r="L753" s="10">
        <f>(((K753/60)/60)/24)+DATE(1970,1,1)</f>
        <v>41799.814340277779</v>
      </c>
      <c r="M753" t="b">
        <v>0</v>
      </c>
      <c r="N753">
        <v>7</v>
      </c>
      <c r="O753" t="b">
        <v>1</v>
      </c>
      <c r="P753" t="s">
        <v>8274</v>
      </c>
      <c r="Q753" s="5">
        <f>(E753/D753)</f>
        <v>1.25</v>
      </c>
      <c r="R753" s="12">
        <f>ROUND((E753/N753),2)</f>
        <v>53.57</v>
      </c>
      <c r="S753" t="str">
        <f>LEFT(P753,FIND("/",P753)-1)</f>
        <v>publishing</v>
      </c>
      <c r="T753" t="str">
        <f>RIGHT(P753,LEN(P753)-FIND("/",P753))</f>
        <v>nonfiction</v>
      </c>
    </row>
    <row r="754" spans="1:20" ht="28.5" x14ac:dyDescent="0.4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 s="9">
        <f>(((I754/60)/60)/24)+DATE(1970,1,1)</f>
        <v>41076.415972222225</v>
      </c>
      <c r="K754">
        <v>1335397188</v>
      </c>
      <c r="L754" s="10">
        <f>(((K754/60)/60)/24)+DATE(1970,1,1)</f>
        <v>41024.985972222225</v>
      </c>
      <c r="M754" t="b">
        <v>0</v>
      </c>
      <c r="N754">
        <v>27</v>
      </c>
      <c r="O754" t="b">
        <v>1</v>
      </c>
      <c r="P754" t="s">
        <v>8279</v>
      </c>
      <c r="Q754" s="5">
        <f>(E754/D754)</f>
        <v>1.25</v>
      </c>
      <c r="R754" s="12">
        <f>ROUND((E754/N754),2)</f>
        <v>27.78</v>
      </c>
      <c r="S754" t="str">
        <f>LEFT(P754,FIND("/",P754)-1)</f>
        <v>music</v>
      </c>
      <c r="T754" t="str">
        <f>RIGHT(P754,LEN(P754)-FIND("/",P754))</f>
        <v>indie rock</v>
      </c>
    </row>
    <row r="755" spans="1:20" ht="42.75" x14ac:dyDescent="0.4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 s="9">
        <f>(((I755/60)/60)/24)+DATE(1970,1,1)</f>
        <v>42058.765960648147</v>
      </c>
      <c r="K755">
        <v>1423506179</v>
      </c>
      <c r="L755" s="10">
        <f>(((K755/60)/60)/24)+DATE(1970,1,1)</f>
        <v>42044.765960648147</v>
      </c>
      <c r="M755" t="b">
        <v>0</v>
      </c>
      <c r="N755">
        <v>50</v>
      </c>
      <c r="O755" t="b">
        <v>1</v>
      </c>
      <c r="P755" t="s">
        <v>8305</v>
      </c>
      <c r="Q755" s="5">
        <f>(E755/D755)</f>
        <v>1.25</v>
      </c>
      <c r="R755" s="12">
        <f>ROUND((E755/N755),2)</f>
        <v>75</v>
      </c>
      <c r="S755" t="str">
        <f>LEFT(P755,FIND("/",P755)-1)</f>
        <v>theater</v>
      </c>
      <c r="T755" t="str">
        <f>RIGHT(P755,LEN(P755)-FIND("/",P755))</f>
        <v>musical</v>
      </c>
    </row>
    <row r="756" spans="1:20" ht="42.75" x14ac:dyDescent="0.4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 s="9">
        <f>(((I756/60)/60)/24)+DATE(1970,1,1)</f>
        <v>42752.882361111115</v>
      </c>
      <c r="K756">
        <v>1482095436</v>
      </c>
      <c r="L756" s="10">
        <f>(((K756/60)/60)/24)+DATE(1970,1,1)</f>
        <v>42722.882361111115</v>
      </c>
      <c r="M756" t="b">
        <v>0</v>
      </c>
      <c r="N756">
        <v>30</v>
      </c>
      <c r="O756" t="b">
        <v>1</v>
      </c>
      <c r="P756" t="s">
        <v>8271</v>
      </c>
      <c r="Q756" s="5">
        <f>(E756/D756)</f>
        <v>1.25</v>
      </c>
      <c r="R756" s="12">
        <f>ROUND((E756/N756),2)</f>
        <v>50</v>
      </c>
      <c r="S756" t="str">
        <f>LEFT(P756,FIND("/",P756)-1)</f>
        <v>theater</v>
      </c>
      <c r="T756" t="str">
        <f>RIGHT(P756,LEN(P756)-FIND("/",P756))</f>
        <v>plays</v>
      </c>
    </row>
    <row r="757" spans="1:20" ht="42.75" x14ac:dyDescent="0.4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 s="9">
        <f>(((I757/60)/60)/24)+DATE(1970,1,1)</f>
        <v>41996</v>
      </c>
      <c r="K757">
        <v>1416592916</v>
      </c>
      <c r="L757" s="10">
        <f>(((K757/60)/60)/24)+DATE(1970,1,1)</f>
        <v>41964.751342592594</v>
      </c>
      <c r="M757" t="b">
        <v>1</v>
      </c>
      <c r="N757">
        <v>241</v>
      </c>
      <c r="O757" t="b">
        <v>1</v>
      </c>
      <c r="P757" t="s">
        <v>8285</v>
      </c>
      <c r="Q757" s="5">
        <f>(E757/D757)</f>
        <v>1.2484324324324325</v>
      </c>
      <c r="R757" s="12">
        <f>ROUND((E757/N757),2)</f>
        <v>95.83</v>
      </c>
      <c r="S757" t="str">
        <f>LEFT(P757,FIND("/",P757)-1)</f>
        <v>photography</v>
      </c>
      <c r="T757" t="str">
        <f>RIGHT(P757,LEN(P757)-FIND("/",P757))</f>
        <v>photobooks</v>
      </c>
    </row>
    <row r="758" spans="1:20" ht="42.75" x14ac:dyDescent="0.4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 s="9">
        <f>(((I758/60)/60)/24)+DATE(1970,1,1)</f>
        <v>42301.895138888889</v>
      </c>
      <c r="K758">
        <v>1443016697</v>
      </c>
      <c r="L758" s="10">
        <f>(((K758/60)/60)/24)+DATE(1970,1,1)</f>
        <v>42270.582141203704</v>
      </c>
      <c r="M758" t="b">
        <v>1</v>
      </c>
      <c r="N758">
        <v>84</v>
      </c>
      <c r="O758" t="b">
        <v>1</v>
      </c>
      <c r="P758" t="s">
        <v>8271</v>
      </c>
      <c r="Q758" s="5">
        <f>(E758/D758)</f>
        <v>1.248</v>
      </c>
      <c r="R758" s="12">
        <f>ROUND((E758/N758),2)</f>
        <v>37.14</v>
      </c>
      <c r="S758" t="str">
        <f>LEFT(P758,FIND("/",P758)-1)</f>
        <v>theater</v>
      </c>
      <c r="T758" t="str">
        <f>RIGHT(P758,LEN(P758)-FIND("/",P758))</f>
        <v>plays</v>
      </c>
    </row>
    <row r="759" spans="1:20" ht="42.75" x14ac:dyDescent="0.4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 s="9">
        <f>(((I759/60)/60)/24)+DATE(1970,1,1)</f>
        <v>42082.908148148148</v>
      </c>
      <c r="K759">
        <v>1424213264</v>
      </c>
      <c r="L759" s="10">
        <f>(((K759/60)/60)/24)+DATE(1970,1,1)</f>
        <v>42052.949814814812</v>
      </c>
      <c r="M759" t="b">
        <v>0</v>
      </c>
      <c r="N759">
        <v>45</v>
      </c>
      <c r="O759" t="b">
        <v>1</v>
      </c>
      <c r="P759" t="s">
        <v>8271</v>
      </c>
      <c r="Q759" s="5">
        <f>(E759/D759)</f>
        <v>1.248</v>
      </c>
      <c r="R759" s="12">
        <f>ROUND((E759/N759),2)</f>
        <v>69.33</v>
      </c>
      <c r="S759" t="str">
        <f>LEFT(P759,FIND("/",P759)-1)</f>
        <v>theater</v>
      </c>
      <c r="T759" t="str">
        <f>RIGHT(P759,LEN(P759)-FIND("/",P759))</f>
        <v>plays</v>
      </c>
    </row>
    <row r="760" spans="1:20" ht="28.5" x14ac:dyDescent="0.4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 s="9">
        <f>(((I760/60)/60)/24)+DATE(1970,1,1)</f>
        <v>41176.824212962965</v>
      </c>
      <c r="K760">
        <v>1345924012</v>
      </c>
      <c r="L760" s="10">
        <f>(((K760/60)/60)/24)+DATE(1970,1,1)</f>
        <v>41146.824212962965</v>
      </c>
      <c r="M760" t="b">
        <v>0</v>
      </c>
      <c r="N760">
        <v>37</v>
      </c>
      <c r="O760" t="b">
        <v>1</v>
      </c>
      <c r="P760" t="s">
        <v>8292</v>
      </c>
      <c r="Q760" s="5">
        <f>(E760/D760)</f>
        <v>1.2470000000000001</v>
      </c>
      <c r="R760" s="12">
        <f>ROUND((E760/N760),2)</f>
        <v>168.51</v>
      </c>
      <c r="S760" t="str">
        <f>LEFT(P760,FIND("/",P760)-1)</f>
        <v>music</v>
      </c>
      <c r="T760" t="str">
        <f>RIGHT(P760,LEN(P760)-FIND("/",P760))</f>
        <v>pop</v>
      </c>
    </row>
    <row r="761" spans="1:20" ht="42.75" x14ac:dyDescent="0.4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 s="9">
        <f>(((I761/60)/60)/24)+DATE(1970,1,1)</f>
        <v>42624.846828703703</v>
      </c>
      <c r="K761">
        <v>1470169166</v>
      </c>
      <c r="L761" s="10">
        <f>(((K761/60)/60)/24)+DATE(1970,1,1)</f>
        <v>42584.846828703703</v>
      </c>
      <c r="M761" t="b">
        <v>0</v>
      </c>
      <c r="N761">
        <v>78</v>
      </c>
      <c r="O761" t="b">
        <v>1</v>
      </c>
      <c r="P761" t="s">
        <v>8271</v>
      </c>
      <c r="Q761" s="5">
        <f>(E761/D761)</f>
        <v>1.244</v>
      </c>
      <c r="R761" s="12">
        <f>ROUND((E761/N761),2)</f>
        <v>47.85</v>
      </c>
      <c r="S761" t="str">
        <f>LEFT(P761,FIND("/",P761)-1)</f>
        <v>theater</v>
      </c>
      <c r="T761" t="str">
        <f>RIGHT(P761,LEN(P761)-FIND("/",P761))</f>
        <v>plays</v>
      </c>
    </row>
    <row r="762" spans="1:20" ht="42.75" x14ac:dyDescent="0.4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 s="9">
        <f>(((I762/60)/60)/24)+DATE(1970,1,1)</f>
        <v>42038.185416666667</v>
      </c>
      <c r="K762">
        <v>1420606303</v>
      </c>
      <c r="L762" s="10">
        <f>(((K762/60)/60)/24)+DATE(1970,1,1)</f>
        <v>42011.202581018515</v>
      </c>
      <c r="M762" t="b">
        <v>0</v>
      </c>
      <c r="N762">
        <v>27</v>
      </c>
      <c r="O762" t="b">
        <v>1</v>
      </c>
      <c r="P762" t="s">
        <v>8271</v>
      </c>
      <c r="Q762" s="5">
        <f>(E762/D762)</f>
        <v>1.2433537832310839</v>
      </c>
      <c r="R762" s="12">
        <f>ROUND((E762/N762),2)</f>
        <v>45.04</v>
      </c>
      <c r="S762" t="str">
        <f>LEFT(P762,FIND("/",P762)-1)</f>
        <v>theater</v>
      </c>
      <c r="T762" t="str">
        <f>RIGHT(P762,LEN(P762)-FIND("/",P762))</f>
        <v>plays</v>
      </c>
    </row>
    <row r="763" spans="1:20" ht="42.75" x14ac:dyDescent="0.4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 s="9">
        <f>(((I763/60)/60)/24)+DATE(1970,1,1)</f>
        <v>41803.916666666664</v>
      </c>
      <c r="K763">
        <v>1399948353</v>
      </c>
      <c r="L763" s="10">
        <f>(((K763/60)/60)/24)+DATE(1970,1,1)</f>
        <v>41772.105937500004</v>
      </c>
      <c r="M763" t="b">
        <v>1</v>
      </c>
      <c r="N763">
        <v>61</v>
      </c>
      <c r="O763" t="b">
        <v>1</v>
      </c>
      <c r="P763" t="s">
        <v>8271</v>
      </c>
      <c r="Q763" s="5">
        <f>(E763/D763)</f>
        <v>1.242</v>
      </c>
      <c r="R763" s="12">
        <f>ROUND((E763/N763),2)</f>
        <v>50.9</v>
      </c>
      <c r="S763" t="str">
        <f>LEFT(P763,FIND("/",P763)-1)</f>
        <v>theater</v>
      </c>
      <c r="T763" t="str">
        <f>RIGHT(P763,LEN(P763)-FIND("/",P763))</f>
        <v>plays</v>
      </c>
    </row>
    <row r="764" spans="1:20" ht="42.75" x14ac:dyDescent="0.4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 s="9">
        <f>(((I764/60)/60)/24)+DATE(1970,1,1)</f>
        <v>41859</v>
      </c>
      <c r="K764">
        <v>1405573391</v>
      </c>
      <c r="L764" s="10">
        <f>(((K764/60)/60)/24)+DATE(1970,1,1)</f>
        <v>41837.210543981484</v>
      </c>
      <c r="M764" t="b">
        <v>0</v>
      </c>
      <c r="N764">
        <v>86</v>
      </c>
      <c r="O764" t="b">
        <v>1</v>
      </c>
      <c r="P764" t="s">
        <v>8269</v>
      </c>
      <c r="Q764" s="5">
        <f>(E764/D764)</f>
        <v>1.2415933781686497</v>
      </c>
      <c r="R764" s="12">
        <f>ROUND((E764/N764),2)</f>
        <v>139.53</v>
      </c>
      <c r="S764" t="str">
        <f>LEFT(P764,FIND("/",P764)-1)</f>
        <v>film &amp; video</v>
      </c>
      <c r="T764" t="str">
        <f>RIGHT(P764,LEN(P764)-FIND("/",P764))</f>
        <v>documentary</v>
      </c>
    </row>
    <row r="765" spans="1:20" ht="42.75" x14ac:dyDescent="0.4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 s="9">
        <f>(((I765/60)/60)/24)+DATE(1970,1,1)</f>
        <v>42190.735208333332</v>
      </c>
      <c r="K765">
        <v>1433525922</v>
      </c>
      <c r="L765" s="10">
        <f>(((K765/60)/60)/24)+DATE(1970,1,1)</f>
        <v>42160.735208333332</v>
      </c>
      <c r="M765" t="b">
        <v>0</v>
      </c>
      <c r="N765">
        <v>63</v>
      </c>
      <c r="O765" t="b">
        <v>1</v>
      </c>
      <c r="P765" t="s">
        <v>8276</v>
      </c>
      <c r="Q765" s="5">
        <f>(E765/D765)</f>
        <v>1.2408571428571429</v>
      </c>
      <c r="R765" s="12">
        <f>ROUND((E765/N765),2)</f>
        <v>68.94</v>
      </c>
      <c r="S765" t="str">
        <f>LEFT(P765,FIND("/",P765)-1)</f>
        <v>music</v>
      </c>
      <c r="T765" t="str">
        <f>RIGHT(P765,LEN(P765)-FIND("/",P765))</f>
        <v>rock</v>
      </c>
    </row>
    <row r="766" spans="1:20" ht="42.75" x14ac:dyDescent="0.4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 s="9">
        <f>(((I766/60)/60)/24)+DATE(1970,1,1)</f>
        <v>40594.994837962964</v>
      </c>
      <c r="K766">
        <v>1295653954</v>
      </c>
      <c r="L766" s="10">
        <f>(((K766/60)/60)/24)+DATE(1970,1,1)</f>
        <v>40564.994837962964</v>
      </c>
      <c r="M766" t="b">
        <v>0</v>
      </c>
      <c r="N766">
        <v>134</v>
      </c>
      <c r="O766" t="b">
        <v>1</v>
      </c>
      <c r="P766" t="s">
        <v>8276</v>
      </c>
      <c r="Q766" s="5">
        <f>(E766/D766)</f>
        <v>1.2400610000000001</v>
      </c>
      <c r="R766" s="12">
        <f>ROUND((E766/N766),2)</f>
        <v>92.54</v>
      </c>
      <c r="S766" t="str">
        <f>LEFT(P766,FIND("/",P766)-1)</f>
        <v>music</v>
      </c>
      <c r="T766" t="str">
        <f>RIGHT(P766,LEN(P766)-FIND("/",P766))</f>
        <v>rock</v>
      </c>
    </row>
    <row r="767" spans="1:20" ht="42.75" x14ac:dyDescent="0.4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 s="9">
        <f>(((I767/60)/60)/24)+DATE(1970,1,1)</f>
        <v>42199.814340277779</v>
      </c>
      <c r="K767">
        <v>1434310359</v>
      </c>
      <c r="L767" s="10">
        <f>(((K767/60)/60)/24)+DATE(1970,1,1)</f>
        <v>42169.814340277779</v>
      </c>
      <c r="M767" t="b">
        <v>0</v>
      </c>
      <c r="N767">
        <v>32</v>
      </c>
      <c r="O767" t="b">
        <v>1</v>
      </c>
      <c r="P767" t="s">
        <v>8271</v>
      </c>
      <c r="Q767" s="5">
        <f>(E767/D767)</f>
        <v>1.24</v>
      </c>
      <c r="R767" s="12">
        <f>ROUND((E767/N767),2)</f>
        <v>135.63</v>
      </c>
      <c r="S767" t="str">
        <f>LEFT(P767,FIND("/",P767)-1)</f>
        <v>theater</v>
      </c>
      <c r="T767" t="str">
        <f>RIGHT(P767,LEN(P767)-FIND("/",P767))</f>
        <v>plays</v>
      </c>
    </row>
    <row r="768" spans="1:20" x14ac:dyDescent="0.4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 s="9">
        <f>(((I768/60)/60)/24)+DATE(1970,1,1)</f>
        <v>41102.739953703705</v>
      </c>
      <c r="K768">
        <v>1339523132</v>
      </c>
      <c r="L768" s="10">
        <f>(((K768/60)/60)/24)+DATE(1970,1,1)</f>
        <v>41072.739953703705</v>
      </c>
      <c r="M768" t="b">
        <v>0</v>
      </c>
      <c r="N768">
        <v>16</v>
      </c>
      <c r="O768" t="b">
        <v>1</v>
      </c>
      <c r="P768" t="s">
        <v>8276</v>
      </c>
      <c r="Q768" s="5">
        <f>(E768/D768)</f>
        <v>1.24</v>
      </c>
      <c r="R768" s="12">
        <f>ROUND((E768/N768),2)</f>
        <v>38.75</v>
      </c>
      <c r="S768" t="str">
        <f>LEFT(P768,FIND("/",P768)-1)</f>
        <v>music</v>
      </c>
      <c r="T768" t="str">
        <f>RIGHT(P768,LEN(P768)-FIND("/",P768))</f>
        <v>rock</v>
      </c>
    </row>
    <row r="769" spans="1:20" ht="42.75" x14ac:dyDescent="0.4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 s="9">
        <f>(((I769/60)/60)/24)+DATE(1970,1,1)</f>
        <v>42094.957638888889</v>
      </c>
      <c r="K769">
        <v>1425428206</v>
      </c>
      <c r="L769" s="10">
        <f>(((K769/60)/60)/24)+DATE(1970,1,1)</f>
        <v>42067.011643518519</v>
      </c>
      <c r="M769" t="b">
        <v>0</v>
      </c>
      <c r="N769">
        <v>14</v>
      </c>
      <c r="O769" t="b">
        <v>1</v>
      </c>
      <c r="P769" t="s">
        <v>8271</v>
      </c>
      <c r="Q769" s="5">
        <f>(E769/D769)</f>
        <v>1.24</v>
      </c>
      <c r="R769" s="12">
        <f>ROUND((E769/N769),2)</f>
        <v>8.86</v>
      </c>
      <c r="S769" t="str">
        <f>LEFT(P769,FIND("/",P769)-1)</f>
        <v>theater</v>
      </c>
      <c r="T769" t="str">
        <f>RIGHT(P769,LEN(P769)-FIND("/",P769))</f>
        <v>plays</v>
      </c>
    </row>
    <row r="770" spans="1:20" ht="42.75" x14ac:dyDescent="0.4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 s="9">
        <f>(((I770/60)/60)/24)+DATE(1970,1,1)</f>
        <v>41011.710243055553</v>
      </c>
      <c r="K770">
        <v>1331658165</v>
      </c>
      <c r="L770" s="10">
        <f>(((K770/60)/60)/24)+DATE(1970,1,1)</f>
        <v>40981.710243055553</v>
      </c>
      <c r="M770" t="b">
        <v>0</v>
      </c>
      <c r="N770">
        <v>13</v>
      </c>
      <c r="O770" t="b">
        <v>1</v>
      </c>
      <c r="P770" t="s">
        <v>8279</v>
      </c>
      <c r="Q770" s="5">
        <f>(E770/D770)</f>
        <v>1.2394678492239468</v>
      </c>
      <c r="R770" s="12">
        <f>ROUND((E770/N770),2)</f>
        <v>43</v>
      </c>
      <c r="S770" t="str">
        <f>LEFT(P770,FIND("/",P770)-1)</f>
        <v>music</v>
      </c>
      <c r="T770" t="str">
        <f>RIGHT(P770,LEN(P770)-FIND("/",P770))</f>
        <v>indie rock</v>
      </c>
    </row>
    <row r="771" spans="1:20" ht="42.75" x14ac:dyDescent="0.4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 s="9">
        <f>(((I771/60)/60)/24)+DATE(1970,1,1)</f>
        <v>41057.271493055552</v>
      </c>
      <c r="K771">
        <v>1333002657</v>
      </c>
      <c r="L771" s="10">
        <f>(((K771/60)/60)/24)+DATE(1970,1,1)</f>
        <v>40997.271493055552</v>
      </c>
      <c r="M771" t="b">
        <v>0</v>
      </c>
      <c r="N771">
        <v>32</v>
      </c>
      <c r="O771" t="b">
        <v>1</v>
      </c>
      <c r="P771" t="s">
        <v>8266</v>
      </c>
      <c r="Q771" s="5">
        <f>(E771/D771)</f>
        <v>1.2394444444444443</v>
      </c>
      <c r="R771">
        <f>ROUND((E771/N771),2)</f>
        <v>69.72</v>
      </c>
      <c r="S771" t="str">
        <f>LEFT(P771,FIND("/",P771)-1)</f>
        <v>film &amp; video</v>
      </c>
      <c r="T771" t="str">
        <f>RIGHT(P771,LEN(P771)-FIND("/",P771))</f>
        <v>shorts</v>
      </c>
    </row>
    <row r="772" spans="1:20" ht="42.75" x14ac:dyDescent="0.4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 s="9">
        <f>(((I772/60)/60)/24)+DATE(1970,1,1)</f>
        <v>41563.165972222225</v>
      </c>
      <c r="K772">
        <v>1379532618</v>
      </c>
      <c r="L772" s="10">
        <f>(((K772/60)/60)/24)+DATE(1970,1,1)</f>
        <v>41535.812708333331</v>
      </c>
      <c r="M772" t="b">
        <v>1</v>
      </c>
      <c r="N772">
        <v>191</v>
      </c>
      <c r="O772" t="b">
        <v>1</v>
      </c>
      <c r="P772" t="s">
        <v>8295</v>
      </c>
      <c r="Q772" s="5">
        <f>(E772/D772)</f>
        <v>1.236801</v>
      </c>
      <c r="R772" s="12">
        <f>ROUND((E772/N772),2)</f>
        <v>194.26</v>
      </c>
      <c r="S772" t="str">
        <f>LEFT(P772,FIND("/",P772)-1)</f>
        <v>technology</v>
      </c>
      <c r="T772" t="str">
        <f>RIGHT(P772,LEN(P772)-FIND("/",P772))</f>
        <v>hardware</v>
      </c>
    </row>
    <row r="773" spans="1:20" ht="42.75" x14ac:dyDescent="0.4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 s="9">
        <f>(((I773/60)/60)/24)+DATE(1970,1,1)</f>
        <v>42361.957638888889</v>
      </c>
      <c r="K773">
        <v>1448536516</v>
      </c>
      <c r="L773" s="10">
        <f>(((K773/60)/60)/24)+DATE(1970,1,1)</f>
        <v>42334.468935185185</v>
      </c>
      <c r="M773" t="b">
        <v>0</v>
      </c>
      <c r="N773">
        <v>25</v>
      </c>
      <c r="O773" t="b">
        <v>1</v>
      </c>
      <c r="P773" t="s">
        <v>8303</v>
      </c>
      <c r="Q773" s="5">
        <f>(E773/D773)</f>
        <v>1.2366666666666666</v>
      </c>
      <c r="R773" s="12">
        <f>ROUND((E773/N773),2)</f>
        <v>14.84</v>
      </c>
      <c r="S773" t="str">
        <f>LEFT(P773,FIND("/",P773)-1)</f>
        <v>theater</v>
      </c>
      <c r="T773" t="str">
        <f>RIGHT(P773,LEN(P773)-FIND("/",P773))</f>
        <v>spaces</v>
      </c>
    </row>
    <row r="774" spans="1:20" ht="42.75" x14ac:dyDescent="0.4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 s="9">
        <f>(((I774/60)/60)/24)+DATE(1970,1,1)</f>
        <v>42780.957638888889</v>
      </c>
      <c r="K774">
        <v>1484570885</v>
      </c>
      <c r="L774" s="10">
        <f>(((K774/60)/60)/24)+DATE(1970,1,1)</f>
        <v>42751.533391203702</v>
      </c>
      <c r="M774" t="b">
        <v>1</v>
      </c>
      <c r="N774">
        <v>196</v>
      </c>
      <c r="O774" t="b">
        <v>1</v>
      </c>
      <c r="P774" t="s">
        <v>8285</v>
      </c>
      <c r="Q774" s="5">
        <f>(E774/D774)</f>
        <v>1.2364125714285714</v>
      </c>
      <c r="R774" s="12">
        <f>ROUND((E774/N774),2)</f>
        <v>110.39</v>
      </c>
      <c r="S774" t="str">
        <f>LEFT(P774,FIND("/",P774)-1)</f>
        <v>photography</v>
      </c>
      <c r="T774" t="str">
        <f>RIGHT(P774,LEN(P774)-FIND("/",P774))</f>
        <v>photobooks</v>
      </c>
    </row>
    <row r="775" spans="1:20" ht="42.75" x14ac:dyDescent="0.4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 s="9">
        <f>(((I775/60)/60)/24)+DATE(1970,1,1)</f>
        <v>40902.208333333336</v>
      </c>
      <c r="K775">
        <v>1321649321</v>
      </c>
      <c r="L775" s="10">
        <f>(((K775/60)/60)/24)+DATE(1970,1,1)</f>
        <v>40865.867141203707</v>
      </c>
      <c r="M775" t="b">
        <v>0</v>
      </c>
      <c r="N775">
        <v>77</v>
      </c>
      <c r="O775" t="b">
        <v>1</v>
      </c>
      <c r="P775" t="s">
        <v>8279</v>
      </c>
      <c r="Q775" s="5">
        <f>(E775/D775)</f>
        <v>1.2362</v>
      </c>
      <c r="R775" s="12">
        <f>ROUND((E775/N775),2)</f>
        <v>80.27</v>
      </c>
      <c r="S775" t="str">
        <f>LEFT(P775,FIND("/",P775)-1)</f>
        <v>music</v>
      </c>
      <c r="T775" t="str">
        <f>RIGHT(P775,LEN(P775)-FIND("/",P775))</f>
        <v>indie rock</v>
      </c>
    </row>
    <row r="776" spans="1:20" ht="42.75" x14ac:dyDescent="0.4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 s="9">
        <f>(((I776/60)/60)/24)+DATE(1970,1,1)</f>
        <v>41617.207638888889</v>
      </c>
      <c r="K776">
        <v>1383909855</v>
      </c>
      <c r="L776" s="10">
        <f>(((K776/60)/60)/24)+DATE(1970,1,1)</f>
        <v>41586.475173611114</v>
      </c>
      <c r="M776" t="b">
        <v>1</v>
      </c>
      <c r="N776">
        <v>274</v>
      </c>
      <c r="O776" t="b">
        <v>1</v>
      </c>
      <c r="P776" t="s">
        <v>8276</v>
      </c>
      <c r="Q776" s="5">
        <f>(E776/D776)</f>
        <v>1.2361333333333333</v>
      </c>
      <c r="R776" s="12">
        <f>ROUND((E776/N776),2)</f>
        <v>67.67</v>
      </c>
      <c r="S776" t="str">
        <f>LEFT(P776,FIND("/",P776)-1)</f>
        <v>music</v>
      </c>
      <c r="T776" t="str">
        <f>RIGHT(P776,LEN(P776)-FIND("/",P776))</f>
        <v>rock</v>
      </c>
    </row>
    <row r="777" spans="1:20" ht="42.75" x14ac:dyDescent="0.4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 s="9">
        <f>(((I777/60)/60)/24)+DATE(1970,1,1)</f>
        <v>42582.873611111107</v>
      </c>
      <c r="K777">
        <v>1466710358</v>
      </c>
      <c r="L777" s="10">
        <f>(((K777/60)/60)/24)+DATE(1970,1,1)</f>
        <v>42544.814328703709</v>
      </c>
      <c r="M777" t="b">
        <v>0</v>
      </c>
      <c r="N777">
        <v>21</v>
      </c>
      <c r="O777" t="b">
        <v>1</v>
      </c>
      <c r="P777" t="s">
        <v>8271</v>
      </c>
      <c r="Q777" s="5">
        <f>(E777/D777)</f>
        <v>1.236</v>
      </c>
      <c r="R777" s="12">
        <f>ROUND((E777/N777),2)</f>
        <v>29.43</v>
      </c>
      <c r="S777" t="str">
        <f>LEFT(P777,FIND("/",P777)-1)</f>
        <v>theater</v>
      </c>
      <c r="T777" t="str">
        <f>RIGHT(P777,LEN(P777)-FIND("/",P777))</f>
        <v>plays</v>
      </c>
    </row>
    <row r="778" spans="1:20" ht="42.75" x14ac:dyDescent="0.4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 s="9">
        <f>(((I778/60)/60)/24)+DATE(1970,1,1)</f>
        <v>41105.835497685184</v>
      </c>
      <c r="K778">
        <v>1339790587</v>
      </c>
      <c r="L778" s="10">
        <f>(((K778/60)/60)/24)+DATE(1970,1,1)</f>
        <v>41075.835497685184</v>
      </c>
      <c r="M778" t="b">
        <v>0</v>
      </c>
      <c r="N778">
        <v>83</v>
      </c>
      <c r="O778" t="b">
        <v>1</v>
      </c>
      <c r="P778" t="s">
        <v>8279</v>
      </c>
      <c r="Q778" s="5">
        <f>(E778/D778)</f>
        <v>1.2353333333333334</v>
      </c>
      <c r="R778" s="12">
        <f>ROUND((E778/N778),2)</f>
        <v>89.3</v>
      </c>
      <c r="S778" t="str">
        <f>LEFT(P778,FIND("/",P778)-1)</f>
        <v>music</v>
      </c>
      <c r="T778" t="str">
        <f>RIGHT(P778,LEN(P778)-FIND("/",P778))</f>
        <v>indie rock</v>
      </c>
    </row>
    <row r="779" spans="1:20" ht="42.75" x14ac:dyDescent="0.4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 s="9">
        <f>(((I779/60)/60)/24)+DATE(1970,1,1)</f>
        <v>42391.708032407405</v>
      </c>
      <c r="K779">
        <v>1448297974</v>
      </c>
      <c r="L779" s="10">
        <f>(((K779/60)/60)/24)+DATE(1970,1,1)</f>
        <v>42331.708032407405</v>
      </c>
      <c r="M779" t="b">
        <v>0</v>
      </c>
      <c r="N779">
        <v>140</v>
      </c>
      <c r="O779" t="b">
        <v>1</v>
      </c>
      <c r="P779" t="s">
        <v>8295</v>
      </c>
      <c r="Q779" s="5">
        <f>(E779/D779)</f>
        <v>1.2353000000000001</v>
      </c>
      <c r="R779" s="12">
        <f>ROUND((E779/N779),2)</f>
        <v>88.24</v>
      </c>
      <c r="S779" t="str">
        <f>LEFT(P779,FIND("/",P779)-1)</f>
        <v>technology</v>
      </c>
      <c r="T779" t="str">
        <f>RIGHT(P779,LEN(P779)-FIND("/",P779))</f>
        <v>hardware</v>
      </c>
    </row>
    <row r="780" spans="1:20" ht="28.5" x14ac:dyDescent="0.4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 s="9">
        <f>(((I780/60)/60)/24)+DATE(1970,1,1)</f>
        <v>42795.791666666672</v>
      </c>
      <c r="K780">
        <v>1485213921</v>
      </c>
      <c r="L780" s="10">
        <f>(((K780/60)/60)/24)+DATE(1970,1,1)</f>
        <v>42758.975937499999</v>
      </c>
      <c r="M780" t="b">
        <v>0</v>
      </c>
      <c r="N780">
        <v>131</v>
      </c>
      <c r="O780" t="b">
        <v>1</v>
      </c>
      <c r="P780" t="s">
        <v>8285</v>
      </c>
      <c r="Q780" s="5">
        <f>(E780/D780)</f>
        <v>1.2348756218905472</v>
      </c>
      <c r="R780" s="12">
        <f>ROUND((E780/N780),2)</f>
        <v>94.74</v>
      </c>
      <c r="S780" t="str">
        <f>LEFT(P780,FIND("/",P780)-1)</f>
        <v>photography</v>
      </c>
      <c r="T780" t="str">
        <f>RIGHT(P780,LEN(P780)-FIND("/",P780))</f>
        <v>photobooks</v>
      </c>
    </row>
    <row r="781" spans="1:20" ht="42.75" x14ac:dyDescent="0.4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 s="9">
        <f>(((I781/60)/60)/24)+DATE(1970,1,1)</f>
        <v>42595.290972222225</v>
      </c>
      <c r="K781">
        <v>1467720388</v>
      </c>
      <c r="L781" s="10">
        <f>(((K781/60)/60)/24)+DATE(1970,1,1)</f>
        <v>42556.504490740743</v>
      </c>
      <c r="M781" t="b">
        <v>0</v>
      </c>
      <c r="N781">
        <v>30</v>
      </c>
      <c r="O781" t="b">
        <v>1</v>
      </c>
      <c r="P781" t="s">
        <v>8271</v>
      </c>
      <c r="Q781" s="5">
        <f>(E781/D781)</f>
        <v>1.2342857142857142</v>
      </c>
      <c r="R781" s="12">
        <f>ROUND((E781/N781),2)</f>
        <v>43.2</v>
      </c>
      <c r="S781" t="str">
        <f>LEFT(P781,FIND("/",P781)-1)</f>
        <v>theater</v>
      </c>
      <c r="T781" t="str">
        <f>RIGHT(P781,LEN(P781)-FIND("/",P781))</f>
        <v>plays</v>
      </c>
    </row>
    <row r="782" spans="1:20" ht="42.75" x14ac:dyDescent="0.4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 s="9">
        <f>(((I782/60)/60)/24)+DATE(1970,1,1)</f>
        <v>41842.67324074074</v>
      </c>
      <c r="K782">
        <v>1403453368</v>
      </c>
      <c r="L782" s="10">
        <f>(((K782/60)/60)/24)+DATE(1970,1,1)</f>
        <v>41812.67324074074</v>
      </c>
      <c r="M782" t="b">
        <v>0</v>
      </c>
      <c r="N782">
        <v>117</v>
      </c>
      <c r="O782" t="b">
        <v>1</v>
      </c>
      <c r="P782" t="s">
        <v>8265</v>
      </c>
      <c r="Q782" s="5">
        <f>(E782/D782)</f>
        <v>1.2333333333333334</v>
      </c>
      <c r="R782">
        <f>ROUND((E782/N782),2)</f>
        <v>31.62</v>
      </c>
      <c r="S782" t="str">
        <f>LEFT(P782,FIND("/",P782)-1)</f>
        <v>film &amp; video</v>
      </c>
      <c r="T782" t="str">
        <f>RIGHT(P782,LEN(P782)-FIND("/",P782))</f>
        <v>television</v>
      </c>
    </row>
    <row r="783" spans="1:20" ht="42.75" x14ac:dyDescent="0.4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 s="9">
        <f>(((I783/60)/60)/24)+DATE(1970,1,1)</f>
        <v>42144.944328703699</v>
      </c>
      <c r="K783">
        <v>1429569590</v>
      </c>
      <c r="L783" s="10">
        <f>(((K783/60)/60)/24)+DATE(1970,1,1)</f>
        <v>42114.944328703699</v>
      </c>
      <c r="M783" t="b">
        <v>1</v>
      </c>
      <c r="N783">
        <v>179</v>
      </c>
      <c r="O783" t="b">
        <v>1</v>
      </c>
      <c r="P783" t="s">
        <v>8269</v>
      </c>
      <c r="Q783" s="5">
        <f>(E783/D783)</f>
        <v>1.2327586206896552</v>
      </c>
      <c r="R783" s="12">
        <f>ROUND((E783/N783),2)</f>
        <v>99.86</v>
      </c>
      <c r="S783" t="str">
        <f>LEFT(P783,FIND("/",P783)-1)</f>
        <v>film &amp; video</v>
      </c>
      <c r="T783" t="str">
        <f>RIGHT(P783,LEN(P783)-FIND("/",P783))</f>
        <v>documentary</v>
      </c>
    </row>
    <row r="784" spans="1:20" ht="42.75" x14ac:dyDescent="0.4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 s="9">
        <f>(((I784/60)/60)/24)+DATE(1970,1,1)</f>
        <v>40692.041666666664</v>
      </c>
      <c r="K784">
        <v>1304376478</v>
      </c>
      <c r="L784" s="10">
        <f>(((K784/60)/60)/24)+DATE(1970,1,1)</f>
        <v>40665.949976851851</v>
      </c>
      <c r="M784" t="b">
        <v>0</v>
      </c>
      <c r="N784">
        <v>38</v>
      </c>
      <c r="O784" t="b">
        <v>1</v>
      </c>
      <c r="P784" t="s">
        <v>8276</v>
      </c>
      <c r="Q784" s="5">
        <f>(E784/D784)</f>
        <v>1.232608695652174</v>
      </c>
      <c r="R784" s="12">
        <f>ROUND((E784/N784),2)</f>
        <v>74.61</v>
      </c>
      <c r="S784" t="str">
        <f>LEFT(P784,FIND("/",P784)-1)</f>
        <v>music</v>
      </c>
      <c r="T784" t="str">
        <f>RIGHT(P784,LEN(P784)-FIND("/",P784))</f>
        <v>rock</v>
      </c>
    </row>
    <row r="785" spans="1:20" ht="42.75" x14ac:dyDescent="0.4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 s="9">
        <f>(((I785/60)/60)/24)+DATE(1970,1,1)</f>
        <v>42503.007037037038</v>
      </c>
      <c r="K785">
        <v>1460506208</v>
      </c>
      <c r="L785" s="10">
        <f>(((K785/60)/60)/24)+DATE(1970,1,1)</f>
        <v>42473.007037037038</v>
      </c>
      <c r="M785" t="b">
        <v>0</v>
      </c>
      <c r="N785">
        <v>173</v>
      </c>
      <c r="O785" t="b">
        <v>1</v>
      </c>
      <c r="P785" t="s">
        <v>8271</v>
      </c>
      <c r="Q785" s="5">
        <f>(E785/D785)</f>
        <v>1.2324999999999999</v>
      </c>
      <c r="R785" s="12">
        <f>ROUND((E785/N785),2)</f>
        <v>71.239999999999995</v>
      </c>
      <c r="S785" t="str">
        <f>LEFT(P785,FIND("/",P785)-1)</f>
        <v>theater</v>
      </c>
      <c r="T785" t="str">
        <f>RIGHT(P785,LEN(P785)-FIND("/",P785))</f>
        <v>plays</v>
      </c>
    </row>
    <row r="786" spans="1:20" ht="42.75" x14ac:dyDescent="0.4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 s="9">
        <f>(((I786/60)/60)/24)+DATE(1970,1,1)</f>
        <v>42128.895532407405</v>
      </c>
      <c r="K786">
        <v>1426886974</v>
      </c>
      <c r="L786" s="10">
        <f>(((K786/60)/60)/24)+DATE(1970,1,1)</f>
        <v>42083.895532407405</v>
      </c>
      <c r="M786" t="b">
        <v>0</v>
      </c>
      <c r="N786">
        <v>46</v>
      </c>
      <c r="O786" t="b">
        <v>1</v>
      </c>
      <c r="P786" t="s">
        <v>8302</v>
      </c>
      <c r="Q786" s="5">
        <f>(E786/D786)</f>
        <v>1.2314285714285715</v>
      </c>
      <c r="R786" s="12">
        <f>ROUND((E786/N786),2)</f>
        <v>93.7</v>
      </c>
      <c r="S786" t="str">
        <f>LEFT(P786,FIND("/",P786)-1)</f>
        <v>technology</v>
      </c>
      <c r="T786" t="str">
        <f>RIGHT(P786,LEN(P786)-FIND("/",P786))</f>
        <v>makerspaces</v>
      </c>
    </row>
    <row r="787" spans="1:20" ht="42.75" x14ac:dyDescent="0.4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 s="9">
        <f>(((I787/60)/60)/24)+DATE(1970,1,1)</f>
        <v>42725.332638888889</v>
      </c>
      <c r="K787">
        <v>1479886966</v>
      </c>
      <c r="L787" s="10">
        <f>(((K787/60)/60)/24)+DATE(1970,1,1)</f>
        <v>42697.32136574074</v>
      </c>
      <c r="M787" t="b">
        <v>1</v>
      </c>
      <c r="N787">
        <v>58</v>
      </c>
      <c r="O787" t="b">
        <v>1</v>
      </c>
      <c r="P787" t="s">
        <v>8269</v>
      </c>
      <c r="Q787" s="5">
        <f>(E787/D787)</f>
        <v>1.2307407407407407</v>
      </c>
      <c r="R787" s="12">
        <f>ROUND((E787/N787),2)</f>
        <v>114.59</v>
      </c>
      <c r="S787" t="str">
        <f>LEFT(P787,FIND("/",P787)-1)</f>
        <v>film &amp; video</v>
      </c>
      <c r="T787" t="str">
        <f>RIGHT(P787,LEN(P787)-FIND("/",P787))</f>
        <v>documentary</v>
      </c>
    </row>
    <row r="788" spans="1:20" ht="57" x14ac:dyDescent="0.4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 s="9">
        <f>(((I788/60)/60)/24)+DATE(1970,1,1)</f>
        <v>42547.003368055557</v>
      </c>
      <c r="K788">
        <v>1464307491</v>
      </c>
      <c r="L788" s="10">
        <f>(((K788/60)/60)/24)+DATE(1970,1,1)</f>
        <v>42517.003368055557</v>
      </c>
      <c r="M788" t="b">
        <v>0</v>
      </c>
      <c r="N788">
        <v>8</v>
      </c>
      <c r="O788" t="b">
        <v>1</v>
      </c>
      <c r="P788" t="s">
        <v>8271</v>
      </c>
      <c r="Q788" s="5">
        <f>(E788/D788)</f>
        <v>1.23</v>
      </c>
      <c r="R788" s="12">
        <f>ROUND((E788/N788),2)</f>
        <v>46.13</v>
      </c>
      <c r="S788" t="str">
        <f>LEFT(P788,FIND("/",P788)-1)</f>
        <v>theater</v>
      </c>
      <c r="T788" t="str">
        <f>RIGHT(P788,LEN(P788)-FIND("/",P788))</f>
        <v>plays</v>
      </c>
    </row>
    <row r="789" spans="1:20" ht="57" x14ac:dyDescent="0.4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 s="9">
        <f>(((I789/60)/60)/24)+DATE(1970,1,1)</f>
        <v>42357.834247685183</v>
      </c>
      <c r="K789">
        <v>1447963279</v>
      </c>
      <c r="L789" s="10">
        <f>(((K789/60)/60)/24)+DATE(1970,1,1)</f>
        <v>42327.834247685183</v>
      </c>
      <c r="M789" t="b">
        <v>0</v>
      </c>
      <c r="N789">
        <v>284</v>
      </c>
      <c r="O789" t="b">
        <v>1</v>
      </c>
      <c r="P789" t="s">
        <v>8265</v>
      </c>
      <c r="Q789" s="5">
        <f>(E789/D789)</f>
        <v>1.2299154545454545</v>
      </c>
      <c r="R789">
        <f>ROUND((E789/N789),2)</f>
        <v>190.55</v>
      </c>
      <c r="S789" t="str">
        <f>LEFT(P789,FIND("/",P789)-1)</f>
        <v>film &amp; video</v>
      </c>
      <c r="T789" t="str">
        <f>RIGHT(P789,LEN(P789)-FIND("/",P789))</f>
        <v>television</v>
      </c>
    </row>
    <row r="790" spans="1:20" ht="57" x14ac:dyDescent="0.4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 s="9">
        <f>(((I790/60)/60)/24)+DATE(1970,1,1)</f>
        <v>41752.666354166664</v>
      </c>
      <c r="K790">
        <v>1395676773</v>
      </c>
      <c r="L790" s="10">
        <f>(((K790/60)/60)/24)+DATE(1970,1,1)</f>
        <v>41722.666354166664</v>
      </c>
      <c r="M790" t="b">
        <v>0</v>
      </c>
      <c r="N790">
        <v>58</v>
      </c>
      <c r="O790" t="b">
        <v>1</v>
      </c>
      <c r="P790" t="s">
        <v>8295</v>
      </c>
      <c r="Q790" s="5">
        <f>(E790/D790)</f>
        <v>1.2290000000000001</v>
      </c>
      <c r="R790" s="12">
        <f>ROUND((E790/N790),2)</f>
        <v>169.52</v>
      </c>
      <c r="S790" t="str">
        <f>LEFT(P790,FIND("/",P790)-1)</f>
        <v>technology</v>
      </c>
      <c r="T790" t="str">
        <f>RIGHT(P790,LEN(P790)-FIND("/",P790))</f>
        <v>hardware</v>
      </c>
    </row>
    <row r="791" spans="1:20" ht="42.75" x14ac:dyDescent="0.4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 s="9">
        <f>(((I791/60)/60)/24)+DATE(1970,1,1)</f>
        <v>41150</v>
      </c>
      <c r="K791">
        <v>1344281383</v>
      </c>
      <c r="L791" s="10">
        <f>(((K791/60)/60)/24)+DATE(1970,1,1)</f>
        <v>41127.812303240738</v>
      </c>
      <c r="M791" t="b">
        <v>0</v>
      </c>
      <c r="N791">
        <v>76</v>
      </c>
      <c r="O791" t="b">
        <v>1</v>
      </c>
      <c r="P791" t="s">
        <v>8280</v>
      </c>
      <c r="Q791" s="5">
        <f>(E791/D791)</f>
        <v>1.2283299999999999</v>
      </c>
      <c r="R791" s="12">
        <f>ROUND((E791/N791),2)</f>
        <v>32.32</v>
      </c>
      <c r="S791" t="str">
        <f>LEFT(P791,FIND("/",P791)-1)</f>
        <v>music</v>
      </c>
      <c r="T791" t="str">
        <f>RIGHT(P791,LEN(P791)-FIND("/",P791))</f>
        <v>electronic music</v>
      </c>
    </row>
    <row r="792" spans="1:20" ht="42.75" x14ac:dyDescent="0.4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 s="9">
        <f>(((I792/60)/60)/24)+DATE(1970,1,1)</f>
        <v>42156.165972222225</v>
      </c>
      <c r="K792">
        <v>1430445163</v>
      </c>
      <c r="L792" s="10">
        <f>(((K792/60)/60)/24)+DATE(1970,1,1)</f>
        <v>42125.078275462962</v>
      </c>
      <c r="M792" t="b">
        <v>0</v>
      </c>
      <c r="N792">
        <v>67</v>
      </c>
      <c r="O792" t="b">
        <v>1</v>
      </c>
      <c r="P792" t="s">
        <v>8300</v>
      </c>
      <c r="Q792" s="5">
        <f>(E792/D792)</f>
        <v>1.228</v>
      </c>
      <c r="R792" s="12">
        <f>ROUND((E792/N792),2)</f>
        <v>54.99</v>
      </c>
      <c r="S792" t="str">
        <f>LEFT(P792,FIND("/",P792)-1)</f>
        <v>music</v>
      </c>
      <c r="T792" t="str">
        <f>RIGHT(P792,LEN(P792)-FIND("/",P792))</f>
        <v>classical music</v>
      </c>
    </row>
    <row r="793" spans="1:20" ht="57" x14ac:dyDescent="0.4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 s="9">
        <f>(((I793/60)/60)/24)+DATE(1970,1,1)</f>
        <v>41243.416666666664</v>
      </c>
      <c r="K793">
        <v>1351663605</v>
      </c>
      <c r="L793" s="10">
        <f>(((K793/60)/60)/24)+DATE(1970,1,1)</f>
        <v>41213.254687499997</v>
      </c>
      <c r="M793" t="b">
        <v>0</v>
      </c>
      <c r="N793">
        <v>121</v>
      </c>
      <c r="O793" t="b">
        <v>1</v>
      </c>
      <c r="P793" t="s">
        <v>8274</v>
      </c>
      <c r="Q793" s="5">
        <f>(E793/D793)</f>
        <v>1.2267999999999999</v>
      </c>
      <c r="R793" s="12">
        <f>ROUND((E793/N793),2)</f>
        <v>25.35</v>
      </c>
      <c r="S793" t="str">
        <f>LEFT(P793,FIND("/",P793)-1)</f>
        <v>publishing</v>
      </c>
      <c r="T793" t="str">
        <f>RIGHT(P793,LEN(P793)-FIND("/",P793))</f>
        <v>nonfiction</v>
      </c>
    </row>
    <row r="794" spans="1:20" ht="42.75" x14ac:dyDescent="0.4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 s="9">
        <f>(((I794/60)/60)/24)+DATE(1970,1,1)</f>
        <v>40984.165972222225</v>
      </c>
      <c r="K794">
        <v>1328033818</v>
      </c>
      <c r="L794" s="10">
        <f>(((K794/60)/60)/24)+DATE(1970,1,1)</f>
        <v>40939.761782407404</v>
      </c>
      <c r="M794" t="b">
        <v>0</v>
      </c>
      <c r="N794">
        <v>89</v>
      </c>
      <c r="O794" t="b">
        <v>1</v>
      </c>
      <c r="P794" t="s">
        <v>8292</v>
      </c>
      <c r="Q794" s="5">
        <f>(E794/D794)</f>
        <v>1.2240879999999998</v>
      </c>
      <c r="R794" s="12">
        <f>ROUND((E794/N794),2)</f>
        <v>34.380000000000003</v>
      </c>
      <c r="S794" t="str">
        <f>LEFT(P794,FIND("/",P794)-1)</f>
        <v>music</v>
      </c>
      <c r="T794" t="str">
        <f>RIGHT(P794,LEN(P794)-FIND("/",P794))</f>
        <v>pop</v>
      </c>
    </row>
    <row r="795" spans="1:20" ht="42.75" x14ac:dyDescent="0.4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 s="9">
        <f>(((I795/60)/60)/24)+DATE(1970,1,1)</f>
        <v>41684.833333333336</v>
      </c>
      <c r="K795">
        <v>1390890987</v>
      </c>
      <c r="L795" s="10">
        <f>(((K795/60)/60)/24)+DATE(1970,1,1)</f>
        <v>41667.275312500002</v>
      </c>
      <c r="M795" t="b">
        <v>0</v>
      </c>
      <c r="N795">
        <v>108</v>
      </c>
      <c r="O795" t="b">
        <v>1</v>
      </c>
      <c r="P795" t="s">
        <v>8274</v>
      </c>
      <c r="Q795" s="5">
        <f>(E795/D795)</f>
        <v>1.224</v>
      </c>
      <c r="R795" s="12">
        <f>ROUND((E795/N795),2)</f>
        <v>56.67</v>
      </c>
      <c r="S795" t="str">
        <f>LEFT(P795,FIND("/",P795)-1)</f>
        <v>publishing</v>
      </c>
      <c r="T795" t="str">
        <f>RIGHT(P795,LEN(P795)-FIND("/",P795))</f>
        <v>nonfiction</v>
      </c>
    </row>
    <row r="796" spans="1:20" ht="42.75" x14ac:dyDescent="0.4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 s="9">
        <f>(((I796/60)/60)/24)+DATE(1970,1,1)</f>
        <v>42473.876909722225</v>
      </c>
      <c r="K796">
        <v>1458766965</v>
      </c>
      <c r="L796" s="10">
        <f>(((K796/60)/60)/24)+DATE(1970,1,1)</f>
        <v>42452.876909722225</v>
      </c>
      <c r="M796" t="b">
        <v>0</v>
      </c>
      <c r="N796">
        <v>57</v>
      </c>
      <c r="O796" t="b">
        <v>1</v>
      </c>
      <c r="P796" t="s">
        <v>8271</v>
      </c>
      <c r="Q796" s="5">
        <f>(E796/D796)</f>
        <v>1.2228571428571429</v>
      </c>
      <c r="R796" s="12">
        <f>ROUND((E796/N796),2)</f>
        <v>75.09</v>
      </c>
      <c r="S796" t="str">
        <f>LEFT(P796,FIND("/",P796)-1)</f>
        <v>theater</v>
      </c>
      <c r="T796" t="str">
        <f>RIGHT(P796,LEN(P796)-FIND("/",P796))</f>
        <v>plays</v>
      </c>
    </row>
    <row r="797" spans="1:20" ht="28.5" x14ac:dyDescent="0.4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 s="9">
        <f>(((I797/60)/60)/24)+DATE(1970,1,1)</f>
        <v>41400.292303240742</v>
      </c>
      <c r="K797">
        <v>1365231655</v>
      </c>
      <c r="L797" s="10">
        <f>(((K797/60)/60)/24)+DATE(1970,1,1)</f>
        <v>41370.292303240742</v>
      </c>
      <c r="M797" t="b">
        <v>1</v>
      </c>
      <c r="N797">
        <v>50</v>
      </c>
      <c r="O797" t="b">
        <v>1</v>
      </c>
      <c r="P797" t="s">
        <v>8276</v>
      </c>
      <c r="Q797" s="5">
        <f>(E797/D797)</f>
        <v>1.2214285714285715</v>
      </c>
      <c r="R797" s="12">
        <f>ROUND((E797/N797),2)</f>
        <v>85.5</v>
      </c>
      <c r="S797" t="str">
        <f>LEFT(P797,FIND("/",P797)-1)</f>
        <v>music</v>
      </c>
      <c r="T797" t="str">
        <f>RIGHT(P797,LEN(P797)-FIND("/",P797))</f>
        <v>rock</v>
      </c>
    </row>
    <row r="798" spans="1:20" ht="42.75" x14ac:dyDescent="0.4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 s="9">
        <f>(((I798/60)/60)/24)+DATE(1970,1,1)</f>
        <v>42795.125</v>
      </c>
      <c r="K798">
        <v>1484623726</v>
      </c>
      <c r="L798" s="10">
        <f>(((K798/60)/60)/24)+DATE(1970,1,1)</f>
        <v>42752.144976851851</v>
      </c>
      <c r="M798" t="b">
        <v>0</v>
      </c>
      <c r="N798">
        <v>17</v>
      </c>
      <c r="O798" t="b">
        <v>1</v>
      </c>
      <c r="P798" t="s">
        <v>8276</v>
      </c>
      <c r="Q798" s="5">
        <f>(E798/D798)</f>
        <v>1.2213333333333334</v>
      </c>
      <c r="R798" s="12">
        <f>ROUND((E798/N798),2)</f>
        <v>53.88</v>
      </c>
      <c r="S798" t="str">
        <f>LEFT(P798,FIND("/",P798)-1)</f>
        <v>music</v>
      </c>
      <c r="T798" t="str">
        <f>RIGHT(P798,LEN(P798)-FIND("/",P798))</f>
        <v>rock</v>
      </c>
    </row>
    <row r="799" spans="1:20" ht="57" x14ac:dyDescent="0.4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 s="9">
        <f>(((I799/60)/60)/24)+DATE(1970,1,1)</f>
        <v>41852.571840277778</v>
      </c>
      <c r="K799">
        <v>1403012607</v>
      </c>
      <c r="L799" s="10">
        <f>(((K799/60)/60)/24)+DATE(1970,1,1)</f>
        <v>41807.571840277778</v>
      </c>
      <c r="M799" t="b">
        <v>0</v>
      </c>
      <c r="N799">
        <v>119</v>
      </c>
      <c r="O799" t="b">
        <v>1</v>
      </c>
      <c r="P799" t="s">
        <v>8274</v>
      </c>
      <c r="Q799" s="5">
        <f>(E799/D799)</f>
        <v>1.2210975609756098</v>
      </c>
      <c r="R799" s="12">
        <f>ROUND((E799/N799),2)</f>
        <v>84.14</v>
      </c>
      <c r="S799" t="str">
        <f>LEFT(P799,FIND("/",P799)-1)</f>
        <v>publishing</v>
      </c>
      <c r="T799" t="str">
        <f>RIGHT(P799,LEN(P799)-FIND("/",P799))</f>
        <v>nonfiction</v>
      </c>
    </row>
    <row r="800" spans="1:20" ht="42.75" x14ac:dyDescent="0.4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 s="9">
        <f>(((I800/60)/60)/24)+DATE(1970,1,1)</f>
        <v>40985.80364583333</v>
      </c>
      <c r="K800">
        <v>1328559435</v>
      </c>
      <c r="L800" s="10">
        <f>(((K800/60)/60)/24)+DATE(1970,1,1)</f>
        <v>40945.845312500001</v>
      </c>
      <c r="M800" t="b">
        <v>0</v>
      </c>
      <c r="N800">
        <v>70</v>
      </c>
      <c r="O800" t="b">
        <v>1</v>
      </c>
      <c r="P800" t="s">
        <v>8276</v>
      </c>
      <c r="Q800" s="5">
        <f>(E800/D800)</f>
        <v>1.2210714285714286</v>
      </c>
      <c r="R800" s="12">
        <f>ROUND((E800/N800),2)</f>
        <v>48.84</v>
      </c>
      <c r="S800" t="str">
        <f>LEFT(P800,FIND("/",P800)-1)</f>
        <v>music</v>
      </c>
      <c r="T800" t="str">
        <f>RIGHT(P800,LEN(P800)-FIND("/",P800))</f>
        <v>rock</v>
      </c>
    </row>
    <row r="801" spans="1:20" ht="42.75" x14ac:dyDescent="0.4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 s="9">
        <f>(((I801/60)/60)/24)+DATE(1970,1,1)</f>
        <v>41942.858946759261</v>
      </c>
      <c r="K801">
        <v>1412109413</v>
      </c>
      <c r="L801" s="10">
        <f>(((K801/60)/60)/24)+DATE(1970,1,1)</f>
        <v>41912.858946759261</v>
      </c>
      <c r="M801" t="b">
        <v>0</v>
      </c>
      <c r="N801">
        <v>25</v>
      </c>
      <c r="O801" t="b">
        <v>1</v>
      </c>
      <c r="P801" t="s">
        <v>8271</v>
      </c>
      <c r="Q801" s="5">
        <f>(E801/D801)</f>
        <v>1.2206666666666666</v>
      </c>
      <c r="R801" s="12">
        <f>ROUND((E801/N801),2)</f>
        <v>73.239999999999995</v>
      </c>
      <c r="S801" t="str">
        <f>LEFT(P801,FIND("/",P801)-1)</f>
        <v>theater</v>
      </c>
      <c r="T801" t="str">
        <f>RIGHT(P801,LEN(P801)-FIND("/",P801))</f>
        <v>plays</v>
      </c>
    </row>
    <row r="802" spans="1:20" ht="42.75" x14ac:dyDescent="0.4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 s="9">
        <f>(((I802/60)/60)/24)+DATE(1970,1,1)</f>
        <v>42741.795138888891</v>
      </c>
      <c r="K802">
        <v>1481137500</v>
      </c>
      <c r="L802" s="10">
        <f>(((K802/60)/60)/24)+DATE(1970,1,1)</f>
        <v>42711.795138888891</v>
      </c>
      <c r="M802" t="b">
        <v>0</v>
      </c>
      <c r="N802">
        <v>43</v>
      </c>
      <c r="O802" t="b">
        <v>1</v>
      </c>
      <c r="P802" t="s">
        <v>8269</v>
      </c>
      <c r="Q802" s="5">
        <f>(E802/D802)</f>
        <v>1.2202</v>
      </c>
      <c r="R802" s="12">
        <f>ROUND((E802/N802),2)</f>
        <v>709.42</v>
      </c>
      <c r="S802" t="str">
        <f>LEFT(P802,FIND("/",P802)-1)</f>
        <v>film &amp; video</v>
      </c>
      <c r="T802" t="str">
        <f>RIGHT(P802,LEN(P802)-FIND("/",P802))</f>
        <v>documentary</v>
      </c>
    </row>
    <row r="803" spans="1:20" ht="42.75" x14ac:dyDescent="0.4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 s="9">
        <f>(((I803/60)/60)/24)+DATE(1970,1,1)</f>
        <v>41708.583333333336</v>
      </c>
      <c r="K803">
        <v>1393233855</v>
      </c>
      <c r="L803" s="10">
        <f>(((K803/60)/60)/24)+DATE(1970,1,1)</f>
        <v>41694.391840277778</v>
      </c>
      <c r="M803" t="b">
        <v>0</v>
      </c>
      <c r="N803">
        <v>47</v>
      </c>
      <c r="O803" t="b">
        <v>1</v>
      </c>
      <c r="P803" t="s">
        <v>8277</v>
      </c>
      <c r="Q803" s="5">
        <f>(E803/D803)</f>
        <v>1.2200090909090908</v>
      </c>
      <c r="R803" s="12">
        <f>ROUND((E803/N803),2)</f>
        <v>28.55</v>
      </c>
      <c r="S803" t="str">
        <f>LEFT(P803,FIND("/",P803)-1)</f>
        <v>music</v>
      </c>
      <c r="T803" t="str">
        <f>RIGHT(P803,LEN(P803)-FIND("/",P803))</f>
        <v>metal</v>
      </c>
    </row>
    <row r="804" spans="1:20" ht="42.75" x14ac:dyDescent="0.4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 s="9">
        <f>(((I804/60)/60)/24)+DATE(1970,1,1)</f>
        <v>42296.458333333328</v>
      </c>
      <c r="K804">
        <v>1443696797</v>
      </c>
      <c r="L804" s="10">
        <f>(((K804/60)/60)/24)+DATE(1970,1,1)</f>
        <v>42278.453668981485</v>
      </c>
      <c r="M804" t="b">
        <v>0</v>
      </c>
      <c r="N804">
        <v>22</v>
      </c>
      <c r="O804" t="b">
        <v>1</v>
      </c>
      <c r="P804" t="s">
        <v>8271</v>
      </c>
      <c r="Q804" s="5">
        <f>(E804/D804)</f>
        <v>1.22</v>
      </c>
      <c r="R804" s="12">
        <f>ROUND((E804/N804),2)</f>
        <v>27.73</v>
      </c>
      <c r="S804" t="str">
        <f>LEFT(P804,FIND("/",P804)-1)</f>
        <v>theater</v>
      </c>
      <c r="T804" t="str">
        <f>RIGHT(P804,LEN(P804)-FIND("/",P804))</f>
        <v>plays</v>
      </c>
    </row>
    <row r="805" spans="1:20" ht="42.75" x14ac:dyDescent="0.4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 s="9">
        <f>(((I805/60)/60)/24)+DATE(1970,1,1)</f>
        <v>42172.503495370373</v>
      </c>
      <c r="K805">
        <v>1432814702</v>
      </c>
      <c r="L805" s="10">
        <f>(((K805/60)/60)/24)+DATE(1970,1,1)</f>
        <v>42152.503495370373</v>
      </c>
      <c r="M805" t="b">
        <v>0</v>
      </c>
      <c r="N805">
        <v>3</v>
      </c>
      <c r="O805" t="b">
        <v>1</v>
      </c>
      <c r="P805" t="s">
        <v>8271</v>
      </c>
      <c r="Q805" s="5">
        <f>(E805/D805)</f>
        <v>1.22</v>
      </c>
      <c r="R805" s="12">
        <f>ROUND((E805/N805),2)</f>
        <v>203.33</v>
      </c>
      <c r="S805" t="str">
        <f>LEFT(P805,FIND("/",P805)-1)</f>
        <v>theater</v>
      </c>
      <c r="T805" t="str">
        <f>RIGHT(P805,LEN(P805)-FIND("/",P805))</f>
        <v>plays</v>
      </c>
    </row>
    <row r="806" spans="1:20" ht="28.5" x14ac:dyDescent="0.4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 s="9">
        <f>(((I806/60)/60)/24)+DATE(1970,1,1)</f>
        <v>41760.998402777775</v>
      </c>
      <c r="K806">
        <v>1396396662</v>
      </c>
      <c r="L806" s="10">
        <f>(((K806/60)/60)/24)+DATE(1970,1,1)</f>
        <v>41730.998402777775</v>
      </c>
      <c r="M806" t="b">
        <v>0</v>
      </c>
      <c r="N806">
        <v>62</v>
      </c>
      <c r="O806" t="b">
        <v>1</v>
      </c>
      <c r="P806" t="s">
        <v>8276</v>
      </c>
      <c r="Q806" s="5">
        <f>(E806/D806)</f>
        <v>1.218</v>
      </c>
      <c r="R806" s="12">
        <f>ROUND((E806/N806),2)</f>
        <v>49.11</v>
      </c>
      <c r="S806" t="str">
        <f>LEFT(P806,FIND("/",P806)-1)</f>
        <v>music</v>
      </c>
      <c r="T806" t="str">
        <f>RIGHT(P806,LEN(P806)-FIND("/",P806))</f>
        <v>rock</v>
      </c>
    </row>
    <row r="807" spans="1:20" ht="42.75" x14ac:dyDescent="0.4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 s="9">
        <f>(((I807/60)/60)/24)+DATE(1970,1,1)</f>
        <v>42064.290972222225</v>
      </c>
      <c r="K807">
        <v>1422769906</v>
      </c>
      <c r="L807" s="10">
        <f>(((K807/60)/60)/24)+DATE(1970,1,1)</f>
        <v>42036.24428240741</v>
      </c>
      <c r="M807" t="b">
        <v>0</v>
      </c>
      <c r="N807">
        <v>20</v>
      </c>
      <c r="O807" t="b">
        <v>1</v>
      </c>
      <c r="P807" t="s">
        <v>8271</v>
      </c>
      <c r="Q807" s="5">
        <f>(E807/D807)</f>
        <v>1.218</v>
      </c>
      <c r="R807" s="12">
        <f>ROUND((E807/N807),2)</f>
        <v>60.9</v>
      </c>
      <c r="S807" t="str">
        <f>LEFT(P807,FIND("/",P807)-1)</f>
        <v>theater</v>
      </c>
      <c r="T807" t="str">
        <f>RIGHT(P807,LEN(P807)-FIND("/",P807))</f>
        <v>plays</v>
      </c>
    </row>
    <row r="808" spans="1:20" ht="42.75" x14ac:dyDescent="0.4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 s="9">
        <f>(((I808/60)/60)/24)+DATE(1970,1,1)</f>
        <v>42634.125</v>
      </c>
      <c r="K808">
        <v>1471976529</v>
      </c>
      <c r="L808" s="10">
        <f>(((K808/60)/60)/24)+DATE(1970,1,1)</f>
        <v>42605.765381944439</v>
      </c>
      <c r="M808" t="b">
        <v>0</v>
      </c>
      <c r="N808">
        <v>17</v>
      </c>
      <c r="O808" t="b">
        <v>1</v>
      </c>
      <c r="P808" t="s">
        <v>8271</v>
      </c>
      <c r="Q808" s="5">
        <f>(E808/D808)</f>
        <v>1.2178</v>
      </c>
      <c r="R808" s="12">
        <f>ROUND((E808/N808),2)</f>
        <v>716.35</v>
      </c>
      <c r="S808" t="str">
        <f>LEFT(P808,FIND("/",P808)-1)</f>
        <v>theater</v>
      </c>
      <c r="T808" t="str">
        <f>RIGHT(P808,LEN(P808)-FIND("/",P808))</f>
        <v>plays</v>
      </c>
    </row>
    <row r="809" spans="1:20" ht="42.75" x14ac:dyDescent="0.4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 s="9">
        <f>(((I809/60)/60)/24)+DATE(1970,1,1)</f>
        <v>42084.807384259257</v>
      </c>
      <c r="K809">
        <v>1424377358</v>
      </c>
      <c r="L809" s="10">
        <f>(((K809/60)/60)/24)+DATE(1970,1,1)</f>
        <v>42054.849050925928</v>
      </c>
      <c r="M809" t="b">
        <v>0</v>
      </c>
      <c r="N809">
        <v>26</v>
      </c>
      <c r="O809" t="b">
        <v>1</v>
      </c>
      <c r="P809" t="s">
        <v>8271</v>
      </c>
      <c r="Q809" s="5">
        <f>(E809/D809)</f>
        <v>1.2173333333333334</v>
      </c>
      <c r="R809" s="12">
        <f>ROUND((E809/N809),2)</f>
        <v>70.23</v>
      </c>
      <c r="S809" t="str">
        <f>LEFT(P809,FIND("/",P809)-1)</f>
        <v>theater</v>
      </c>
      <c r="T809" t="str">
        <f>RIGHT(P809,LEN(P809)-FIND("/",P809))</f>
        <v>plays</v>
      </c>
    </row>
    <row r="810" spans="1:20" ht="42.75" x14ac:dyDescent="0.4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 s="9">
        <f>(((I810/60)/60)/24)+DATE(1970,1,1)</f>
        <v>42674.166666666672</v>
      </c>
      <c r="K810">
        <v>1476228128</v>
      </c>
      <c r="L810" s="10">
        <f>(((K810/60)/60)/24)+DATE(1970,1,1)</f>
        <v>42654.973703703698</v>
      </c>
      <c r="M810" t="b">
        <v>0</v>
      </c>
      <c r="N810">
        <v>111</v>
      </c>
      <c r="O810" t="b">
        <v>1</v>
      </c>
      <c r="P810" t="s">
        <v>8303</v>
      </c>
      <c r="Q810" s="5">
        <f>(E810/D810)</f>
        <v>1.2164999999999999</v>
      </c>
      <c r="R810" s="12">
        <f>ROUND((E810/N810),2)</f>
        <v>109.59</v>
      </c>
      <c r="S810" t="str">
        <f>LEFT(P810,FIND("/",P810)-1)</f>
        <v>theater</v>
      </c>
      <c r="T810" t="str">
        <f>RIGHT(P810,LEN(P810)-FIND("/",P810))</f>
        <v>spaces</v>
      </c>
    </row>
    <row r="811" spans="1:20" ht="28.5" x14ac:dyDescent="0.4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 s="9">
        <f>(((I811/60)/60)/24)+DATE(1970,1,1)</f>
        <v>42249.019733796296</v>
      </c>
      <c r="K811">
        <v>1438561705</v>
      </c>
      <c r="L811" s="10">
        <f>(((K811/60)/60)/24)+DATE(1970,1,1)</f>
        <v>42219.019733796296</v>
      </c>
      <c r="M811" t="b">
        <v>0</v>
      </c>
      <c r="N811">
        <v>47</v>
      </c>
      <c r="O811" t="b">
        <v>1</v>
      </c>
      <c r="P811" t="s">
        <v>8271</v>
      </c>
      <c r="Q811" s="5">
        <f>(E811/D811)</f>
        <v>1.216</v>
      </c>
      <c r="R811" s="12">
        <f>ROUND((E811/N811),2)</f>
        <v>129.36000000000001</v>
      </c>
      <c r="S811" t="str">
        <f>LEFT(P811,FIND("/",P811)-1)</f>
        <v>theater</v>
      </c>
      <c r="T811" t="str">
        <f>RIGHT(P811,LEN(P811)-FIND("/",P811))</f>
        <v>plays</v>
      </c>
    </row>
    <row r="812" spans="1:20" ht="28.5" x14ac:dyDescent="0.4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 s="9">
        <f>(((I812/60)/60)/24)+DATE(1970,1,1)</f>
        <v>42776.208333333328</v>
      </c>
      <c r="K812">
        <v>1484058261</v>
      </c>
      <c r="L812" s="10">
        <f>(((K812/60)/60)/24)+DATE(1970,1,1)</f>
        <v>42745.600243055553</v>
      </c>
      <c r="M812" t="b">
        <v>0</v>
      </c>
      <c r="N812">
        <v>340</v>
      </c>
      <c r="O812" t="b">
        <v>1</v>
      </c>
      <c r="P812" t="s">
        <v>8276</v>
      </c>
      <c r="Q812" s="5">
        <f>(E812/D812)</f>
        <v>1.215816111111111</v>
      </c>
      <c r="R812" s="12">
        <f>ROUND((E812/N812),2)</f>
        <v>64.37</v>
      </c>
      <c r="S812" t="str">
        <f>LEFT(P812,FIND("/",P812)-1)</f>
        <v>music</v>
      </c>
      <c r="T812" t="str">
        <f>RIGHT(P812,LEN(P812)-FIND("/",P812))</f>
        <v>rock</v>
      </c>
    </row>
    <row r="813" spans="1:20" ht="42.75" x14ac:dyDescent="0.4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 s="9">
        <f>(((I813/60)/60)/24)+DATE(1970,1,1)</f>
        <v>41083.227731481478</v>
      </c>
      <c r="K813">
        <v>1335245276</v>
      </c>
      <c r="L813" s="10">
        <f>(((K813/60)/60)/24)+DATE(1970,1,1)</f>
        <v>41023.227731481478</v>
      </c>
      <c r="M813" t="b">
        <v>0</v>
      </c>
      <c r="N813">
        <v>16</v>
      </c>
      <c r="O813" t="b">
        <v>1</v>
      </c>
      <c r="P813" t="s">
        <v>8279</v>
      </c>
      <c r="Q813" s="5">
        <f>(E813/D813)</f>
        <v>1.214</v>
      </c>
      <c r="R813" s="12">
        <f>ROUND((E813/N813),2)</f>
        <v>37.94</v>
      </c>
      <c r="S813" t="str">
        <f>LEFT(P813,FIND("/",P813)-1)</f>
        <v>music</v>
      </c>
      <c r="T813" t="str">
        <f>RIGHT(P813,LEN(P813)-FIND("/",P813))</f>
        <v>indie rock</v>
      </c>
    </row>
    <row r="814" spans="1:20" ht="42.75" x14ac:dyDescent="0.4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 s="9">
        <f>(((I814/60)/60)/24)+DATE(1970,1,1)</f>
        <v>41089.185682870368</v>
      </c>
      <c r="K814">
        <v>1338352043</v>
      </c>
      <c r="L814" s="10">
        <f>(((K814/60)/60)/24)+DATE(1970,1,1)</f>
        <v>41059.185682870368</v>
      </c>
      <c r="M814" t="b">
        <v>0</v>
      </c>
      <c r="N814">
        <v>79</v>
      </c>
      <c r="O814" t="b">
        <v>1</v>
      </c>
      <c r="P814" t="s">
        <v>8276</v>
      </c>
      <c r="Q814" s="5">
        <f>(E814/D814)</f>
        <v>1.2136666666666667</v>
      </c>
      <c r="R814" s="12">
        <f>ROUND((E814/N814),2)</f>
        <v>46.09</v>
      </c>
      <c r="S814" t="str">
        <f>LEFT(P814,FIND("/",P814)-1)</f>
        <v>music</v>
      </c>
      <c r="T814" t="str">
        <f>RIGHT(P814,LEN(P814)-FIND("/",P814))</f>
        <v>rock</v>
      </c>
    </row>
    <row r="815" spans="1:20" ht="42.75" x14ac:dyDescent="0.4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 s="9">
        <f>(((I815/60)/60)/24)+DATE(1970,1,1)</f>
        <v>41894.913761574076</v>
      </c>
      <c r="K815">
        <v>1409262949</v>
      </c>
      <c r="L815" s="10">
        <f>(((K815/60)/60)/24)+DATE(1970,1,1)</f>
        <v>41879.913761574076</v>
      </c>
      <c r="M815" t="b">
        <v>0</v>
      </c>
      <c r="N815">
        <v>13</v>
      </c>
      <c r="O815" t="b">
        <v>1</v>
      </c>
      <c r="P815" t="s">
        <v>8271</v>
      </c>
      <c r="Q815" s="5">
        <f>(E815/D815)</f>
        <v>1.2133333333333334</v>
      </c>
      <c r="R815" s="12">
        <f>ROUND((E815/N815),2)</f>
        <v>140</v>
      </c>
      <c r="S815" t="str">
        <f>LEFT(P815,FIND("/",P815)-1)</f>
        <v>theater</v>
      </c>
      <c r="T815" t="str">
        <f>RIGHT(P815,LEN(P815)-FIND("/",P815))</f>
        <v>plays</v>
      </c>
    </row>
    <row r="816" spans="1:20" ht="42.75" x14ac:dyDescent="0.4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 s="9">
        <f>(((I816/60)/60)/24)+DATE(1970,1,1)</f>
        <v>41786.125</v>
      </c>
      <c r="K816">
        <v>1398801620</v>
      </c>
      <c r="L816" s="10">
        <f>(((K816/60)/60)/24)+DATE(1970,1,1)</f>
        <v>41758.833564814813</v>
      </c>
      <c r="M816" t="b">
        <v>0</v>
      </c>
      <c r="N816">
        <v>226</v>
      </c>
      <c r="O816" t="b">
        <v>1</v>
      </c>
      <c r="P816" t="s">
        <v>8303</v>
      </c>
      <c r="Q816" s="5">
        <f>(E816/D816)</f>
        <v>1.2123333333333333</v>
      </c>
      <c r="R816" s="12">
        <f>ROUND((E816/N816),2)</f>
        <v>80.459999999999994</v>
      </c>
      <c r="S816" t="str">
        <f>LEFT(P816,FIND("/",P816)-1)</f>
        <v>theater</v>
      </c>
      <c r="T816" t="str">
        <f>RIGHT(P816,LEN(P816)-FIND("/",P816))</f>
        <v>spaces</v>
      </c>
    </row>
    <row r="817" spans="1:20" ht="42.75" x14ac:dyDescent="0.4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 s="9">
        <f>(((I817/60)/60)/24)+DATE(1970,1,1)</f>
        <v>41057.165972222225</v>
      </c>
      <c r="K817">
        <v>1333550015</v>
      </c>
      <c r="L817" s="10">
        <f>(((K817/60)/60)/24)+DATE(1970,1,1)</f>
        <v>41003.60665509259</v>
      </c>
      <c r="M817" t="b">
        <v>0</v>
      </c>
      <c r="N817">
        <v>37</v>
      </c>
      <c r="O817" t="b">
        <v>1</v>
      </c>
      <c r="P817" t="s">
        <v>8276</v>
      </c>
      <c r="Q817" s="5">
        <f>(E817/D817)</f>
        <v>1.212</v>
      </c>
      <c r="R817" s="12">
        <f>ROUND((E817/N817),2)</f>
        <v>163.78</v>
      </c>
      <c r="S817" t="str">
        <f>LEFT(P817,FIND("/",P817)-1)</f>
        <v>music</v>
      </c>
      <c r="T817" t="str">
        <f>RIGHT(P817,LEN(P817)-FIND("/",P817))</f>
        <v>rock</v>
      </c>
    </row>
    <row r="818" spans="1:20" ht="71.25" x14ac:dyDescent="0.4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 s="9">
        <f>(((I818/60)/60)/24)+DATE(1970,1,1)</f>
        <v>42805.51494212963</v>
      </c>
      <c r="K818">
        <v>1486642891</v>
      </c>
      <c r="L818" s="10">
        <f>(((K818/60)/60)/24)+DATE(1970,1,1)</f>
        <v>42775.51494212963</v>
      </c>
      <c r="M818" t="b">
        <v>0</v>
      </c>
      <c r="N818">
        <v>72</v>
      </c>
      <c r="O818" t="b">
        <v>1</v>
      </c>
      <c r="P818" t="s">
        <v>8271</v>
      </c>
      <c r="Q818" s="5">
        <f>(E818/D818)</f>
        <v>1.212</v>
      </c>
      <c r="R818" s="12">
        <f>ROUND((E818/N818),2)</f>
        <v>33.67</v>
      </c>
      <c r="S818" t="str">
        <f>LEFT(P818,FIND("/",P818)-1)</f>
        <v>theater</v>
      </c>
      <c r="T818" t="str">
        <f>RIGHT(P818,LEN(P818)-FIND("/",P818))</f>
        <v>plays</v>
      </c>
    </row>
    <row r="819" spans="1:20" ht="42.75" x14ac:dyDescent="0.4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 s="9">
        <f>(((I819/60)/60)/24)+DATE(1970,1,1)</f>
        <v>42111.666666666672</v>
      </c>
      <c r="K819">
        <v>1427221560</v>
      </c>
      <c r="L819" s="10">
        <f>(((K819/60)/60)/24)+DATE(1970,1,1)</f>
        <v>42087.768055555556</v>
      </c>
      <c r="M819" t="b">
        <v>0</v>
      </c>
      <c r="N819">
        <v>29</v>
      </c>
      <c r="O819" t="b">
        <v>1</v>
      </c>
      <c r="P819" t="s">
        <v>8271</v>
      </c>
      <c r="Q819" s="5">
        <f>(E819/D819)</f>
        <v>1.212</v>
      </c>
      <c r="R819" s="12">
        <f>ROUND((E819/N819),2)</f>
        <v>125.38</v>
      </c>
      <c r="S819" t="str">
        <f>LEFT(P819,FIND("/",P819)-1)</f>
        <v>theater</v>
      </c>
      <c r="T819" t="str">
        <f>RIGHT(P819,LEN(P819)-FIND("/",P819))</f>
        <v>plays</v>
      </c>
    </row>
    <row r="820" spans="1:20" ht="28.5" x14ac:dyDescent="0.4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 s="9">
        <f>(((I820/60)/60)/24)+DATE(1970,1,1)</f>
        <v>41912.666666666664</v>
      </c>
      <c r="K820">
        <v>1409493800</v>
      </c>
      <c r="L820" s="10">
        <f>(((K820/60)/60)/24)+DATE(1970,1,1)</f>
        <v>41882.585648148146</v>
      </c>
      <c r="M820" t="b">
        <v>0</v>
      </c>
      <c r="N820">
        <v>18</v>
      </c>
      <c r="O820" t="b">
        <v>1</v>
      </c>
      <c r="P820" t="s">
        <v>8271</v>
      </c>
      <c r="Q820" s="5">
        <f>(E820/D820)</f>
        <v>1.212</v>
      </c>
      <c r="R820" s="12">
        <f>ROUND((E820/N820),2)</f>
        <v>33.67</v>
      </c>
      <c r="S820" t="str">
        <f>LEFT(P820,FIND("/",P820)-1)</f>
        <v>theater</v>
      </c>
      <c r="T820" t="str">
        <f>RIGHT(P820,LEN(P820)-FIND("/",P820))</f>
        <v>plays</v>
      </c>
    </row>
    <row r="821" spans="1:20" ht="42.75" x14ac:dyDescent="0.4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 s="9">
        <f>(((I821/60)/60)/24)+DATE(1970,1,1)</f>
        <v>41417.171805555554</v>
      </c>
      <c r="K821">
        <v>1366690044</v>
      </c>
      <c r="L821" s="10">
        <f>(((K821/60)/60)/24)+DATE(1970,1,1)</f>
        <v>41387.171805555554</v>
      </c>
      <c r="M821" t="b">
        <v>0</v>
      </c>
      <c r="N821">
        <v>217</v>
      </c>
      <c r="O821" t="b">
        <v>1</v>
      </c>
      <c r="P821" t="s">
        <v>8295</v>
      </c>
      <c r="Q821" s="5">
        <f>(E821/D821)</f>
        <v>1.2110000000000001</v>
      </c>
      <c r="R821" s="12">
        <f>ROUND((E821/N821),2)</f>
        <v>55.81</v>
      </c>
      <c r="S821" t="str">
        <f>LEFT(P821,FIND("/",P821)-1)</f>
        <v>technology</v>
      </c>
      <c r="T821" t="str">
        <f>RIGHT(P821,LEN(P821)-FIND("/",P821))</f>
        <v>hardware</v>
      </c>
    </row>
    <row r="822" spans="1:20" ht="57" x14ac:dyDescent="0.4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 s="9">
        <f>(((I822/60)/60)/24)+DATE(1970,1,1)</f>
        <v>40082.165972222225</v>
      </c>
      <c r="K822">
        <v>1251214014</v>
      </c>
      <c r="L822" s="10">
        <f>(((K822/60)/60)/24)+DATE(1970,1,1)</f>
        <v>40050.643680555557</v>
      </c>
      <c r="M822" t="b">
        <v>1</v>
      </c>
      <c r="N822">
        <v>163</v>
      </c>
      <c r="O822" t="b">
        <v>1</v>
      </c>
      <c r="P822" t="s">
        <v>8279</v>
      </c>
      <c r="Q822" s="5">
        <f>(E822/D822)</f>
        <v>1.2105999999999999</v>
      </c>
      <c r="R822" s="12">
        <f>ROUND((E822/N822),2)</f>
        <v>37.130000000000003</v>
      </c>
      <c r="S822" t="str">
        <f>LEFT(P822,FIND("/",P822)-1)</f>
        <v>music</v>
      </c>
      <c r="T822" t="str">
        <f>RIGHT(P822,LEN(P822)-FIND("/",P822))</f>
        <v>indie rock</v>
      </c>
    </row>
    <row r="823" spans="1:20" ht="42.75" x14ac:dyDescent="0.4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 s="9">
        <f>(((I823/60)/60)/24)+DATE(1970,1,1)</f>
        <v>42115.236481481479</v>
      </c>
      <c r="K823">
        <v>1427780432</v>
      </c>
      <c r="L823" s="10">
        <f>(((K823/60)/60)/24)+DATE(1970,1,1)</f>
        <v>42094.236481481479</v>
      </c>
      <c r="M823" t="b">
        <v>0</v>
      </c>
      <c r="N823">
        <v>38</v>
      </c>
      <c r="O823" t="b">
        <v>1</v>
      </c>
      <c r="P823" t="s">
        <v>8276</v>
      </c>
      <c r="Q823" s="5">
        <f>(E823/D823)</f>
        <v>1.2088000000000001</v>
      </c>
      <c r="R823" s="12">
        <f>ROUND((E823/N823),2)</f>
        <v>79.53</v>
      </c>
      <c r="S823" t="str">
        <f>LEFT(P823,FIND("/",P823)-1)</f>
        <v>music</v>
      </c>
      <c r="T823" t="str">
        <f>RIGHT(P823,LEN(P823)-FIND("/",P823))</f>
        <v>rock</v>
      </c>
    </row>
    <row r="824" spans="1:20" ht="42.75" x14ac:dyDescent="0.4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 s="9">
        <f>(((I824/60)/60)/24)+DATE(1970,1,1)</f>
        <v>41051.145833333336</v>
      </c>
      <c r="K824">
        <v>1336512309</v>
      </c>
      <c r="L824" s="10">
        <f>(((K824/60)/60)/24)+DATE(1970,1,1)</f>
        <v>41037.892465277779</v>
      </c>
      <c r="M824" t="b">
        <v>0</v>
      </c>
      <c r="N824">
        <v>50</v>
      </c>
      <c r="O824" t="b">
        <v>1</v>
      </c>
      <c r="P824" t="s">
        <v>8279</v>
      </c>
      <c r="Q824" s="5">
        <f>(E824/D824)</f>
        <v>1.20601</v>
      </c>
      <c r="R824" s="12">
        <f>ROUND((E824/N824),2)</f>
        <v>48.24</v>
      </c>
      <c r="S824" t="str">
        <f>LEFT(P824,FIND("/",P824)-1)</f>
        <v>music</v>
      </c>
      <c r="T824" t="str">
        <f>RIGHT(P824,LEN(P824)-FIND("/",P824))</f>
        <v>indie rock</v>
      </c>
    </row>
    <row r="825" spans="1:20" ht="42.75" x14ac:dyDescent="0.4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 s="9">
        <f>(((I825/60)/60)/24)+DATE(1970,1,1)</f>
        <v>42268.13282407407</v>
      </c>
      <c r="K825">
        <v>1440213076</v>
      </c>
      <c r="L825" s="10">
        <f>(((K825/60)/60)/24)+DATE(1970,1,1)</f>
        <v>42238.13282407407</v>
      </c>
      <c r="M825" t="b">
        <v>0</v>
      </c>
      <c r="N825">
        <v>84</v>
      </c>
      <c r="O825" t="b">
        <v>1</v>
      </c>
      <c r="P825" t="s">
        <v>8271</v>
      </c>
      <c r="Q825" s="5">
        <f>(E825/D825)</f>
        <v>1.206</v>
      </c>
      <c r="R825" s="12">
        <f>ROUND((E825/N825),2)</f>
        <v>71.790000000000006</v>
      </c>
      <c r="S825" t="str">
        <f>LEFT(P825,FIND("/",P825)-1)</f>
        <v>theater</v>
      </c>
      <c r="T825" t="str">
        <f>RIGHT(P825,LEN(P825)-FIND("/",P825))</f>
        <v>plays</v>
      </c>
    </row>
    <row r="826" spans="1:20" ht="42.75" x14ac:dyDescent="0.4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 s="9">
        <f>(((I826/60)/60)/24)+DATE(1970,1,1)</f>
        <v>40035.80972222222</v>
      </c>
      <c r="K826">
        <v>1242532513</v>
      </c>
      <c r="L826" s="10">
        <f>(((K826/60)/60)/24)+DATE(1970,1,1)</f>
        <v>39950.163344907407</v>
      </c>
      <c r="M826" t="b">
        <v>1</v>
      </c>
      <c r="N826">
        <v>79</v>
      </c>
      <c r="O826" t="b">
        <v>1</v>
      </c>
      <c r="P826" t="s">
        <v>8269</v>
      </c>
      <c r="Q826" s="5">
        <f>(E826/D826)</f>
        <v>1.2058763636363636</v>
      </c>
      <c r="R826" s="12">
        <f>ROUND((E826/N826),2)</f>
        <v>83.95</v>
      </c>
      <c r="S826" t="str">
        <f>LEFT(P826,FIND("/",P826)-1)</f>
        <v>film &amp; video</v>
      </c>
      <c r="T826" t="str">
        <f>RIGHT(P826,LEN(P826)-FIND("/",P826))</f>
        <v>documentary</v>
      </c>
    </row>
    <row r="827" spans="1:20" ht="42.75" x14ac:dyDescent="0.4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 s="9">
        <f>(((I827/60)/60)/24)+DATE(1970,1,1)</f>
        <v>40973.125</v>
      </c>
      <c r="K827">
        <v>1327969730</v>
      </c>
      <c r="L827" s="10">
        <f>(((K827/60)/60)/24)+DATE(1970,1,1)</f>
        <v>40939.02002314815</v>
      </c>
      <c r="M827" t="b">
        <v>0</v>
      </c>
      <c r="N827">
        <v>72</v>
      </c>
      <c r="O827" t="b">
        <v>1</v>
      </c>
      <c r="P827" t="s">
        <v>8279</v>
      </c>
      <c r="Q827" s="5">
        <f>(E827/D827)</f>
        <v>1.2054285714285715</v>
      </c>
      <c r="R827" s="12">
        <f>ROUND((E827/N827),2)</f>
        <v>58.6</v>
      </c>
      <c r="S827" t="str">
        <f>LEFT(P827,FIND("/",P827)-1)</f>
        <v>music</v>
      </c>
      <c r="T827" t="str">
        <f>RIGHT(P827,LEN(P827)-FIND("/",P827))</f>
        <v>indie rock</v>
      </c>
    </row>
    <row r="828" spans="1:20" x14ac:dyDescent="0.4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 s="9">
        <f>(((I828/60)/60)/24)+DATE(1970,1,1)</f>
        <v>40969.979618055557</v>
      </c>
      <c r="K828">
        <v>1328052639</v>
      </c>
      <c r="L828" s="10">
        <f>(((K828/60)/60)/24)+DATE(1970,1,1)</f>
        <v>40939.979618055557</v>
      </c>
      <c r="M828" t="b">
        <v>1</v>
      </c>
      <c r="N828">
        <v>47</v>
      </c>
      <c r="O828" t="b">
        <v>1</v>
      </c>
      <c r="P828" t="s">
        <v>8288</v>
      </c>
      <c r="Q828" s="5">
        <f>(E828/D828)</f>
        <v>1.20516</v>
      </c>
      <c r="R828" s="12">
        <f>ROUND((E828/N828),2)</f>
        <v>38.46</v>
      </c>
      <c r="S828" t="str">
        <f>LEFT(P828,FIND("/",P828)-1)</f>
        <v>publishing</v>
      </c>
      <c r="T828" t="str">
        <f>RIGHT(P828,LEN(P828)-FIND("/",P828))</f>
        <v>radio &amp; podcasts</v>
      </c>
    </row>
    <row r="829" spans="1:20" ht="42.75" x14ac:dyDescent="0.4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 s="9">
        <f>(((I829/60)/60)/24)+DATE(1970,1,1)</f>
        <v>42604.125</v>
      </c>
      <c r="K829">
        <v>1469126462</v>
      </c>
      <c r="L829" s="10">
        <f>(((K829/60)/60)/24)+DATE(1970,1,1)</f>
        <v>42572.778495370367</v>
      </c>
      <c r="M829" t="b">
        <v>0</v>
      </c>
      <c r="N829">
        <v>75</v>
      </c>
      <c r="O829" t="b">
        <v>1</v>
      </c>
      <c r="P829" t="s">
        <v>8265</v>
      </c>
      <c r="Q829" s="5">
        <f>(E829/D829)</f>
        <v>1.2050000000000001</v>
      </c>
      <c r="R829">
        <f>ROUND((E829/N829),2)</f>
        <v>80.33</v>
      </c>
      <c r="S829" t="str">
        <f>LEFT(P829,FIND("/",P829)-1)</f>
        <v>film &amp; video</v>
      </c>
      <c r="T829" t="str">
        <f>RIGHT(P829,LEN(P829)-FIND("/",P829))</f>
        <v>television</v>
      </c>
    </row>
    <row r="830" spans="1:20" ht="42.75" x14ac:dyDescent="0.4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 s="9">
        <f>(((I830/60)/60)/24)+DATE(1970,1,1)</f>
        <v>42312.810081018513</v>
      </c>
      <c r="K830">
        <v>1444069591</v>
      </c>
      <c r="L830" s="10">
        <f>(((K830/60)/60)/24)+DATE(1970,1,1)</f>
        <v>42282.768414351856</v>
      </c>
      <c r="M830" t="b">
        <v>0</v>
      </c>
      <c r="N830">
        <v>59</v>
      </c>
      <c r="O830" t="b">
        <v>1</v>
      </c>
      <c r="P830" t="s">
        <v>8271</v>
      </c>
      <c r="Q830" s="5">
        <f>(E830/D830)</f>
        <v>1.2050000000000001</v>
      </c>
      <c r="R830" s="12">
        <f>ROUND((E830/N830),2)</f>
        <v>40.85</v>
      </c>
      <c r="S830" t="str">
        <f>LEFT(P830,FIND("/",P830)-1)</f>
        <v>theater</v>
      </c>
      <c r="T830" t="str">
        <f>RIGHT(P830,LEN(P830)-FIND("/",P830))</f>
        <v>plays</v>
      </c>
    </row>
    <row r="831" spans="1:20" ht="42.75" x14ac:dyDescent="0.4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 s="9">
        <f>(((I831/60)/60)/24)+DATE(1970,1,1)</f>
        <v>41918.674826388888</v>
      </c>
      <c r="K831">
        <v>1410019905</v>
      </c>
      <c r="L831" s="10">
        <f>(((K831/60)/60)/24)+DATE(1970,1,1)</f>
        <v>41888.674826388888</v>
      </c>
      <c r="M831" t="b">
        <v>0</v>
      </c>
      <c r="N831">
        <v>118</v>
      </c>
      <c r="O831" t="b">
        <v>1</v>
      </c>
      <c r="P831" t="s">
        <v>8303</v>
      </c>
      <c r="Q831" s="5">
        <f>(E831/D831)</f>
        <v>1.2049622641509434</v>
      </c>
      <c r="R831" s="12">
        <f>ROUND((E831/N831),2)</f>
        <v>108.24</v>
      </c>
      <c r="S831" t="str">
        <f>LEFT(P831,FIND("/",P831)-1)</f>
        <v>theater</v>
      </c>
      <c r="T831" t="str">
        <f>RIGHT(P831,LEN(P831)-FIND("/",P831))</f>
        <v>spaces</v>
      </c>
    </row>
    <row r="832" spans="1:20" ht="57" x14ac:dyDescent="0.4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 s="9">
        <f>(((I832/60)/60)/24)+DATE(1970,1,1)</f>
        <v>41628.420046296298</v>
      </c>
      <c r="K832">
        <v>1384941892</v>
      </c>
      <c r="L832" s="10">
        <f>(((K832/60)/60)/24)+DATE(1970,1,1)</f>
        <v>41598.420046296298</v>
      </c>
      <c r="M832" t="b">
        <v>0</v>
      </c>
      <c r="N832">
        <v>169</v>
      </c>
      <c r="O832" t="b">
        <v>1</v>
      </c>
      <c r="P832" t="s">
        <v>8274</v>
      </c>
      <c r="Q832" s="5">
        <f>(E832/D832)</f>
        <v>1.2048000000000001</v>
      </c>
      <c r="R832" s="12">
        <f>ROUND((E832/N832),2)</f>
        <v>17.82</v>
      </c>
      <c r="S832" t="str">
        <f>LEFT(P832,FIND("/",P832)-1)</f>
        <v>publishing</v>
      </c>
      <c r="T832" t="str">
        <f>RIGHT(P832,LEN(P832)-FIND("/",P832))</f>
        <v>nonfiction</v>
      </c>
    </row>
    <row r="833" spans="1:20" ht="42.75" x14ac:dyDescent="0.4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 s="9">
        <f>(((I833/60)/60)/24)+DATE(1970,1,1)</f>
        <v>40603.833333333336</v>
      </c>
      <c r="K833">
        <v>1294818278</v>
      </c>
      <c r="L833" s="10">
        <f>(((K833/60)/60)/24)+DATE(1970,1,1)</f>
        <v>40555.322662037033</v>
      </c>
      <c r="M833" t="b">
        <v>0</v>
      </c>
      <c r="N833">
        <v>246</v>
      </c>
      <c r="O833" t="b">
        <v>1</v>
      </c>
      <c r="P833" t="s">
        <v>8279</v>
      </c>
      <c r="Q833" s="5">
        <f>(E833/D833)</f>
        <v>1.2046777777777777</v>
      </c>
      <c r="R833" s="12">
        <f>ROUND((E833/N833),2)</f>
        <v>88.15</v>
      </c>
      <c r="S833" t="str">
        <f>LEFT(P833,FIND("/",P833)-1)</f>
        <v>music</v>
      </c>
      <c r="T833" t="str">
        <f>RIGHT(P833,LEN(P833)-FIND("/",P833))</f>
        <v>indie rock</v>
      </c>
    </row>
    <row r="834" spans="1:20" ht="42.75" x14ac:dyDescent="0.4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 s="9">
        <f>(((I834/60)/60)/24)+DATE(1970,1,1)</f>
        <v>42637.226701388892</v>
      </c>
      <c r="K834">
        <v>1472102787</v>
      </c>
      <c r="L834" s="10">
        <f>(((K834/60)/60)/24)+DATE(1970,1,1)</f>
        <v>42607.226701388892</v>
      </c>
      <c r="M834" t="b">
        <v>0</v>
      </c>
      <c r="N834">
        <v>190</v>
      </c>
      <c r="O834" t="b">
        <v>1</v>
      </c>
      <c r="P834" t="s">
        <v>8277</v>
      </c>
      <c r="Q834" s="5">
        <f>(E834/D834)</f>
        <v>1.2041660000000001</v>
      </c>
      <c r="R834" s="12">
        <f>ROUND((E834/N834),2)</f>
        <v>63.38</v>
      </c>
      <c r="S834" t="str">
        <f>LEFT(P834,FIND("/",P834)-1)</f>
        <v>music</v>
      </c>
      <c r="T834" t="str">
        <f>RIGHT(P834,LEN(P834)-FIND("/",P834))</f>
        <v>metal</v>
      </c>
    </row>
    <row r="835" spans="1:20" ht="28.5" x14ac:dyDescent="0.4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 s="9">
        <f>(((I835/60)/60)/24)+DATE(1970,1,1)</f>
        <v>41488.076319444444</v>
      </c>
      <c r="K835">
        <v>1372384194</v>
      </c>
      <c r="L835" s="10">
        <f>(((K835/60)/60)/24)+DATE(1970,1,1)</f>
        <v>41453.076319444444</v>
      </c>
      <c r="M835" t="b">
        <v>0</v>
      </c>
      <c r="N835">
        <v>62</v>
      </c>
      <c r="O835" t="b">
        <v>1</v>
      </c>
      <c r="P835" t="s">
        <v>8279</v>
      </c>
      <c r="Q835" s="5">
        <f>(E835/D835)</f>
        <v>1.2040040000000001</v>
      </c>
      <c r="R835" s="12">
        <f>ROUND((E835/N835),2)</f>
        <v>48.55</v>
      </c>
      <c r="S835" t="str">
        <f>LEFT(P835,FIND("/",P835)-1)</f>
        <v>music</v>
      </c>
      <c r="T835" t="str">
        <f>RIGHT(P835,LEN(P835)-FIND("/",P835))</f>
        <v>indie rock</v>
      </c>
    </row>
    <row r="836" spans="1:20" ht="42.75" x14ac:dyDescent="0.4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 s="9">
        <f>(((I836/60)/60)/24)+DATE(1970,1,1)</f>
        <v>42618.165972222225</v>
      </c>
      <c r="K836">
        <v>1469595396</v>
      </c>
      <c r="L836" s="10">
        <f>(((K836/60)/60)/24)+DATE(1970,1,1)</f>
        <v>42578.205972222218</v>
      </c>
      <c r="M836" t="b">
        <v>0</v>
      </c>
      <c r="N836">
        <v>177</v>
      </c>
      <c r="O836" t="b">
        <v>1</v>
      </c>
      <c r="P836" t="s">
        <v>8277</v>
      </c>
      <c r="Q836" s="5">
        <f>(E836/D836)</f>
        <v>1.203802</v>
      </c>
      <c r="R836" s="12">
        <f>ROUND((E836/N836),2)</f>
        <v>34.01</v>
      </c>
      <c r="S836" t="str">
        <f>LEFT(P836,FIND("/",P836)-1)</f>
        <v>music</v>
      </c>
      <c r="T836" t="str">
        <f>RIGHT(P836,LEN(P836)-FIND("/",P836))</f>
        <v>metal</v>
      </c>
    </row>
    <row r="837" spans="1:20" ht="28.5" x14ac:dyDescent="0.4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 s="9">
        <f>(((I837/60)/60)/24)+DATE(1970,1,1)</f>
        <v>42013.041666666672</v>
      </c>
      <c r="K837">
        <v>1417506853</v>
      </c>
      <c r="L837" s="10">
        <f>(((K837/60)/60)/24)+DATE(1970,1,1)</f>
        <v>41975.329317129625</v>
      </c>
      <c r="M837" t="b">
        <v>1</v>
      </c>
      <c r="N837">
        <v>508</v>
      </c>
      <c r="O837" t="b">
        <v>1</v>
      </c>
      <c r="P837" t="s">
        <v>8295</v>
      </c>
      <c r="Q837" s="5">
        <f>(E837/D837)</f>
        <v>1.2035</v>
      </c>
      <c r="R837" s="12">
        <f>ROUND((E837/N837),2)</f>
        <v>118.45</v>
      </c>
      <c r="S837" t="str">
        <f>LEFT(P837,FIND("/",P837)-1)</f>
        <v>technology</v>
      </c>
      <c r="T837" t="str">
        <f>RIGHT(P837,LEN(P837)-FIND("/",P837))</f>
        <v>hardware</v>
      </c>
    </row>
    <row r="838" spans="1:20" ht="42.75" x14ac:dyDescent="0.4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 s="9">
        <f>(((I838/60)/60)/24)+DATE(1970,1,1)</f>
        <v>42388.276006944448</v>
      </c>
      <c r="K838">
        <v>1448951847</v>
      </c>
      <c r="L838" s="10">
        <f>(((K838/60)/60)/24)+DATE(1970,1,1)</f>
        <v>42339.276006944448</v>
      </c>
      <c r="M838" t="b">
        <v>1</v>
      </c>
      <c r="N838">
        <v>280</v>
      </c>
      <c r="O838" t="b">
        <v>1</v>
      </c>
      <c r="P838" t="s">
        <v>8285</v>
      </c>
      <c r="Q838" s="5">
        <f>(E838/D838)</f>
        <v>1.2032608695652174</v>
      </c>
      <c r="R838" s="12">
        <f>ROUND((E838/N838),2)</f>
        <v>98.84</v>
      </c>
      <c r="S838" t="str">
        <f>LEFT(P838,FIND("/",P838)-1)</f>
        <v>photography</v>
      </c>
      <c r="T838" t="str">
        <f>RIGHT(P838,LEN(P838)-FIND("/",P838))</f>
        <v>photobooks</v>
      </c>
    </row>
    <row r="839" spans="1:20" ht="28.5" x14ac:dyDescent="0.4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 s="9">
        <f>(((I839/60)/60)/24)+DATE(1970,1,1)</f>
        <v>42227.771990740745</v>
      </c>
      <c r="K839">
        <v>1436725900</v>
      </c>
      <c r="L839" s="10">
        <f>(((K839/60)/60)/24)+DATE(1970,1,1)</f>
        <v>42197.771990740745</v>
      </c>
      <c r="M839" t="b">
        <v>0</v>
      </c>
      <c r="N839">
        <v>115</v>
      </c>
      <c r="O839" t="b">
        <v>1</v>
      </c>
      <c r="P839" t="s">
        <v>8297</v>
      </c>
      <c r="Q839" s="5">
        <f>(E839/D839)</f>
        <v>1.2032608695652174</v>
      </c>
      <c r="R839" s="12">
        <f>ROUND((E839/N839),2)</f>
        <v>48.13</v>
      </c>
      <c r="S839" t="str">
        <f>LEFT(P839,FIND("/",P839)-1)</f>
        <v>games</v>
      </c>
      <c r="T839" t="str">
        <f>RIGHT(P839,LEN(P839)-FIND("/",P839))</f>
        <v>tabletop games</v>
      </c>
    </row>
    <row r="840" spans="1:20" ht="42.75" x14ac:dyDescent="0.4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 s="9">
        <f>(((I840/60)/60)/24)+DATE(1970,1,1)</f>
        <v>41804.599930555552</v>
      </c>
      <c r="K840">
        <v>1400163834</v>
      </c>
      <c r="L840" s="10">
        <f>(((K840/60)/60)/24)+DATE(1970,1,1)</f>
        <v>41774.599930555552</v>
      </c>
      <c r="M840" t="b">
        <v>1</v>
      </c>
      <c r="N840">
        <v>17</v>
      </c>
      <c r="O840" t="b">
        <v>1</v>
      </c>
      <c r="P840" t="s">
        <v>8276</v>
      </c>
      <c r="Q840" s="5">
        <f>(E840/D840)</f>
        <v>1.2024999999999999</v>
      </c>
      <c r="R840" s="12">
        <f>ROUND((E840/N840),2)</f>
        <v>141.47</v>
      </c>
      <c r="S840" t="str">
        <f>LEFT(P840,FIND("/",P840)-1)</f>
        <v>music</v>
      </c>
      <c r="T840" t="str">
        <f>RIGHT(P840,LEN(P840)-FIND("/",P840))</f>
        <v>rock</v>
      </c>
    </row>
    <row r="841" spans="1:20" ht="42.75" x14ac:dyDescent="0.4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 s="9">
        <f>(((I841/60)/60)/24)+DATE(1970,1,1)</f>
        <v>42524.6875</v>
      </c>
      <c r="K841">
        <v>1462379066</v>
      </c>
      <c r="L841" s="10">
        <f>(((K841/60)/60)/24)+DATE(1970,1,1)</f>
        <v>42494.683634259258</v>
      </c>
      <c r="M841" t="b">
        <v>0</v>
      </c>
      <c r="N841">
        <v>23</v>
      </c>
      <c r="O841" t="b">
        <v>1</v>
      </c>
      <c r="P841" t="s">
        <v>8271</v>
      </c>
      <c r="Q841" s="5">
        <f>(E841/D841)</f>
        <v>1.2024999999999999</v>
      </c>
      <c r="R841" s="12">
        <f>ROUND((E841/N841),2)</f>
        <v>104.57</v>
      </c>
      <c r="S841" t="str">
        <f>LEFT(P841,FIND("/",P841)-1)</f>
        <v>theater</v>
      </c>
      <c r="T841" t="str">
        <f>RIGHT(P841,LEN(P841)-FIND("/",P841))</f>
        <v>plays</v>
      </c>
    </row>
    <row r="842" spans="1:20" ht="42.75" x14ac:dyDescent="0.4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 s="9">
        <f>(((I842/60)/60)/24)+DATE(1970,1,1)</f>
        <v>41864.916666666664</v>
      </c>
      <c r="K842">
        <v>1406039696</v>
      </c>
      <c r="L842" s="10">
        <f>(((K842/60)/60)/24)+DATE(1970,1,1)</f>
        <v>41842.607592592591</v>
      </c>
      <c r="M842" t="b">
        <v>0</v>
      </c>
      <c r="N842">
        <v>54</v>
      </c>
      <c r="O842" t="b">
        <v>1</v>
      </c>
      <c r="P842" t="s">
        <v>8271</v>
      </c>
      <c r="Q842" s="5">
        <f>(E842/D842)</f>
        <v>1.2024999999999999</v>
      </c>
      <c r="R842" s="12">
        <f>ROUND((E842/N842),2)</f>
        <v>44.54</v>
      </c>
      <c r="S842" t="str">
        <f>LEFT(P842,FIND("/",P842)-1)</f>
        <v>theater</v>
      </c>
      <c r="T842" t="str">
        <f>RIGHT(P842,LEN(P842)-FIND("/",P842))</f>
        <v>plays</v>
      </c>
    </row>
    <row r="843" spans="1:20" ht="42.75" x14ac:dyDescent="0.4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 s="9">
        <f>(((I843/60)/60)/24)+DATE(1970,1,1)</f>
        <v>42093.772210648152</v>
      </c>
      <c r="K843">
        <v>1423855919</v>
      </c>
      <c r="L843" s="10">
        <f>(((K843/60)/60)/24)+DATE(1970,1,1)</f>
        <v>42048.813877314817</v>
      </c>
      <c r="M843" t="b">
        <v>1</v>
      </c>
      <c r="N843">
        <v>539</v>
      </c>
      <c r="O843" t="b">
        <v>1</v>
      </c>
      <c r="P843" t="s">
        <v>8295</v>
      </c>
      <c r="Q843" s="5">
        <f>(E843/D843)</f>
        <v>1.2024900000000001</v>
      </c>
      <c r="R843" s="12">
        <f>ROUND((E843/N843),2)</f>
        <v>223.1</v>
      </c>
      <c r="S843" t="str">
        <f>LEFT(P843,FIND("/",P843)-1)</f>
        <v>technology</v>
      </c>
      <c r="T843" t="str">
        <f>RIGHT(P843,LEN(P843)-FIND("/",P843))</f>
        <v>hardware</v>
      </c>
    </row>
    <row r="844" spans="1:20" ht="42.75" x14ac:dyDescent="0.4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 s="9">
        <f>(((I844/60)/60)/24)+DATE(1970,1,1)</f>
        <v>41678.396192129629</v>
      </c>
      <c r="K844">
        <v>1389259831</v>
      </c>
      <c r="L844" s="10">
        <f>(((K844/60)/60)/24)+DATE(1970,1,1)</f>
        <v>41648.396192129629</v>
      </c>
      <c r="M844" t="b">
        <v>0</v>
      </c>
      <c r="N844">
        <v>25</v>
      </c>
      <c r="O844" t="b">
        <v>1</v>
      </c>
      <c r="P844" t="s">
        <v>8269</v>
      </c>
      <c r="Q844" s="5">
        <f>(E844/D844)</f>
        <v>1.2021700000000002</v>
      </c>
      <c r="R844" s="12">
        <f>ROUND((E844/N844),2)</f>
        <v>48.09</v>
      </c>
      <c r="S844" t="str">
        <f>LEFT(P844,FIND("/",P844)-1)</f>
        <v>film &amp; video</v>
      </c>
      <c r="T844" t="str">
        <f>RIGHT(P844,LEN(P844)-FIND("/",P844))</f>
        <v>documentary</v>
      </c>
    </row>
    <row r="845" spans="1:20" x14ac:dyDescent="0.4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 s="9">
        <f>(((I845/60)/60)/24)+DATE(1970,1,1)</f>
        <v>41610.957638888889</v>
      </c>
      <c r="K845">
        <v>1382963963</v>
      </c>
      <c r="L845" s="10">
        <f>(((K845/60)/60)/24)+DATE(1970,1,1)</f>
        <v>41575.527349537035</v>
      </c>
      <c r="M845" t="b">
        <v>0</v>
      </c>
      <c r="N845">
        <v>742</v>
      </c>
      <c r="O845" t="b">
        <v>1</v>
      </c>
      <c r="P845" t="s">
        <v>8295</v>
      </c>
      <c r="Q845" s="5">
        <f>(E845/D845)</f>
        <v>1.2019070000000001</v>
      </c>
      <c r="R845" s="12">
        <f>ROUND((E845/N845),2)</f>
        <v>80.989999999999995</v>
      </c>
      <c r="S845" t="str">
        <f>LEFT(P845,FIND("/",P845)-1)</f>
        <v>technology</v>
      </c>
      <c r="T845" t="str">
        <f>RIGHT(P845,LEN(P845)-FIND("/",P845))</f>
        <v>hardware</v>
      </c>
    </row>
    <row r="846" spans="1:20" ht="42.75" x14ac:dyDescent="0.4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 s="9">
        <f>(((I846/60)/60)/24)+DATE(1970,1,1)</f>
        <v>41979.956585648149</v>
      </c>
      <c r="K846">
        <v>1414015049</v>
      </c>
      <c r="L846" s="10">
        <f>(((K846/60)/60)/24)+DATE(1970,1,1)</f>
        <v>41934.914918981485</v>
      </c>
      <c r="M846" t="b">
        <v>1</v>
      </c>
      <c r="N846">
        <v>325</v>
      </c>
      <c r="O846" t="b">
        <v>1</v>
      </c>
      <c r="P846" t="s">
        <v>8303</v>
      </c>
      <c r="Q846" s="5">
        <f>(E846/D846)</f>
        <v>1.2010400000000001</v>
      </c>
      <c r="R846" s="12">
        <f>ROUND((E846/N846),2)</f>
        <v>92.39</v>
      </c>
      <c r="S846" t="str">
        <f>LEFT(P846,FIND("/",P846)-1)</f>
        <v>theater</v>
      </c>
      <c r="T846" t="str">
        <f>RIGHT(P846,LEN(P846)-FIND("/",P846))</f>
        <v>spaces</v>
      </c>
    </row>
    <row r="847" spans="1:20" ht="42.75" x14ac:dyDescent="0.4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 s="9">
        <f>(((I847/60)/60)/24)+DATE(1970,1,1)</f>
        <v>41395.000694444447</v>
      </c>
      <c r="K847">
        <v>1365791246</v>
      </c>
      <c r="L847" s="10">
        <f>(((K847/60)/60)/24)+DATE(1970,1,1)</f>
        <v>41376.769050925926</v>
      </c>
      <c r="M847" t="b">
        <v>1</v>
      </c>
      <c r="N847">
        <v>128</v>
      </c>
      <c r="O847" t="b">
        <v>1</v>
      </c>
      <c r="P847" t="s">
        <v>8269</v>
      </c>
      <c r="Q847" s="5">
        <f>(E847/D847)</f>
        <v>1.2001999999999999</v>
      </c>
      <c r="R847" s="12">
        <f>ROUND((E847/N847),2)</f>
        <v>46.88</v>
      </c>
      <c r="S847" t="str">
        <f>LEFT(P847,FIND("/",P847)-1)</f>
        <v>film &amp; video</v>
      </c>
      <c r="T847" t="str">
        <f>RIGHT(P847,LEN(P847)-FIND("/",P847))</f>
        <v>documentary</v>
      </c>
    </row>
    <row r="848" spans="1:20" ht="42.75" x14ac:dyDescent="0.4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 s="9">
        <f>(((I848/60)/60)/24)+DATE(1970,1,1)</f>
        <v>42487.623923611114</v>
      </c>
      <c r="K848">
        <v>1459177107</v>
      </c>
      <c r="L848" s="10">
        <f>(((K848/60)/60)/24)+DATE(1970,1,1)</f>
        <v>42457.623923611114</v>
      </c>
      <c r="M848" t="b">
        <v>0</v>
      </c>
      <c r="N848">
        <v>61</v>
      </c>
      <c r="O848" t="b">
        <v>1</v>
      </c>
      <c r="P848" t="s">
        <v>8265</v>
      </c>
      <c r="Q848" s="5">
        <f>(E848/D848)</f>
        <v>1.2</v>
      </c>
      <c r="R848">
        <f>ROUND((E848/N848),2)</f>
        <v>98.36</v>
      </c>
      <c r="S848" t="str">
        <f>LEFT(P848,FIND("/",P848)-1)</f>
        <v>film &amp; video</v>
      </c>
      <c r="T848" t="str">
        <f>RIGHT(P848,LEN(P848)-FIND("/",P848))</f>
        <v>television</v>
      </c>
    </row>
    <row r="849" spans="1:20" ht="42.75" x14ac:dyDescent="0.4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 s="9">
        <f>(((I849/60)/60)/24)+DATE(1970,1,1)</f>
        <v>40680.402361111112</v>
      </c>
      <c r="K849">
        <v>1300354764</v>
      </c>
      <c r="L849" s="10">
        <f>(((K849/60)/60)/24)+DATE(1970,1,1)</f>
        <v>40619.402361111112</v>
      </c>
      <c r="M849" t="b">
        <v>0</v>
      </c>
      <c r="N849">
        <v>46</v>
      </c>
      <c r="O849" t="b">
        <v>1</v>
      </c>
      <c r="P849" t="s">
        <v>8266</v>
      </c>
      <c r="Q849" s="5">
        <f>(E849/D849)</f>
        <v>1.2</v>
      </c>
      <c r="R849">
        <f>ROUND((E849/N849),2)</f>
        <v>78.260000000000005</v>
      </c>
      <c r="S849" t="str">
        <f>LEFT(P849,FIND("/",P849)-1)</f>
        <v>film &amp; video</v>
      </c>
      <c r="T849" t="str">
        <f>RIGHT(P849,LEN(P849)-FIND("/",P849))</f>
        <v>shorts</v>
      </c>
    </row>
    <row r="850" spans="1:20" ht="28.5" x14ac:dyDescent="0.4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 s="9">
        <f>(((I850/60)/60)/24)+DATE(1970,1,1)</f>
        <v>40636.041666666664</v>
      </c>
      <c r="K850">
        <v>1299775266</v>
      </c>
      <c r="L850" s="10">
        <f>(((K850/60)/60)/24)+DATE(1970,1,1)</f>
        <v>40612.695208333331</v>
      </c>
      <c r="M850" t="b">
        <v>0</v>
      </c>
      <c r="N850">
        <v>10</v>
      </c>
      <c r="O850" t="b">
        <v>1</v>
      </c>
      <c r="P850" t="s">
        <v>8266</v>
      </c>
      <c r="Q850" s="5">
        <f>(E850/D850)</f>
        <v>1.2</v>
      </c>
      <c r="R850">
        <f>ROUND((E850/N850),2)</f>
        <v>60</v>
      </c>
      <c r="S850" t="str">
        <f>LEFT(P850,FIND("/",P850)-1)</f>
        <v>film &amp; video</v>
      </c>
      <c r="T850" t="str">
        <f>RIGHT(P850,LEN(P850)-FIND("/",P850))</f>
        <v>shorts</v>
      </c>
    </row>
    <row r="851" spans="1:20" ht="42.75" x14ac:dyDescent="0.4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 s="9">
        <f>(((I851/60)/60)/24)+DATE(1970,1,1)</f>
        <v>41699.720833333333</v>
      </c>
      <c r="K851">
        <v>1390088311</v>
      </c>
      <c r="L851" s="10">
        <f>(((K851/60)/60)/24)+DATE(1970,1,1)</f>
        <v>41657.985081018516</v>
      </c>
      <c r="M851" t="b">
        <v>0</v>
      </c>
      <c r="N851">
        <v>14</v>
      </c>
      <c r="O851" t="b">
        <v>1</v>
      </c>
      <c r="P851" t="s">
        <v>8269</v>
      </c>
      <c r="Q851" s="5">
        <f>(E851/D851)</f>
        <v>1.2</v>
      </c>
      <c r="R851" s="12">
        <f>ROUND((E851/N851),2)</f>
        <v>42.86</v>
      </c>
      <c r="S851" t="str">
        <f>LEFT(P851,FIND("/",P851)-1)</f>
        <v>film &amp; video</v>
      </c>
      <c r="T851" t="str">
        <f>RIGHT(P851,LEN(P851)-FIND("/",P851))</f>
        <v>documentary</v>
      </c>
    </row>
    <row r="852" spans="1:20" ht="42.75" x14ac:dyDescent="0.4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 s="9">
        <f>(((I852/60)/60)/24)+DATE(1970,1,1)</f>
        <v>42282.788900462961</v>
      </c>
      <c r="K852">
        <v>1441479361</v>
      </c>
      <c r="L852" s="10">
        <f>(((K852/60)/60)/24)+DATE(1970,1,1)</f>
        <v>42252.788900462961</v>
      </c>
      <c r="M852" t="b">
        <v>0</v>
      </c>
      <c r="N852">
        <v>4</v>
      </c>
      <c r="O852" t="b">
        <v>1</v>
      </c>
      <c r="P852" t="s">
        <v>8285</v>
      </c>
      <c r="Q852" s="5">
        <f>(E852/D852)</f>
        <v>1.2</v>
      </c>
      <c r="R852" s="12">
        <f>ROUND((E852/N852),2)</f>
        <v>7.5</v>
      </c>
      <c r="S852" t="str">
        <f>LEFT(P852,FIND("/",P852)-1)</f>
        <v>photography</v>
      </c>
      <c r="T852" t="str">
        <f>RIGHT(P852,LEN(P852)-FIND("/",P852))</f>
        <v>photobooks</v>
      </c>
    </row>
    <row r="853" spans="1:20" ht="28.5" x14ac:dyDescent="0.4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 s="9">
        <f>(((I853/60)/60)/24)+DATE(1970,1,1)</f>
        <v>41167.066400462965</v>
      </c>
      <c r="K853">
        <v>1346463337</v>
      </c>
      <c r="L853" s="10">
        <f>(((K853/60)/60)/24)+DATE(1970,1,1)</f>
        <v>41153.066400462965</v>
      </c>
      <c r="M853" t="b">
        <v>0</v>
      </c>
      <c r="N853">
        <v>8</v>
      </c>
      <c r="O853" t="b">
        <v>1</v>
      </c>
      <c r="P853" t="s">
        <v>8276</v>
      </c>
      <c r="Q853" s="5">
        <f>(E853/D853)</f>
        <v>1.2</v>
      </c>
      <c r="R853" s="12">
        <f>ROUND((E853/N853),2)</f>
        <v>22.5</v>
      </c>
      <c r="S853" t="str">
        <f>LEFT(P853,FIND("/",P853)-1)</f>
        <v>music</v>
      </c>
      <c r="T853" t="str">
        <f>RIGHT(P853,LEN(P853)-FIND("/",P853))</f>
        <v>rock</v>
      </c>
    </row>
    <row r="854" spans="1:20" ht="28.5" x14ac:dyDescent="0.4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 s="9">
        <f>(((I854/60)/60)/24)+DATE(1970,1,1)</f>
        <v>42052.207638888889</v>
      </c>
      <c r="K854">
        <v>1421964718</v>
      </c>
      <c r="L854" s="10">
        <f>(((K854/60)/60)/24)+DATE(1970,1,1)</f>
        <v>42026.924976851849</v>
      </c>
      <c r="M854" t="b">
        <v>0</v>
      </c>
      <c r="N854">
        <v>18</v>
      </c>
      <c r="O854" t="b">
        <v>1</v>
      </c>
      <c r="P854" t="s">
        <v>8271</v>
      </c>
      <c r="Q854" s="5">
        <f>(E854/D854)</f>
        <v>1.2</v>
      </c>
      <c r="R854" s="12">
        <f>ROUND((E854/N854),2)</f>
        <v>66.67</v>
      </c>
      <c r="S854" t="str">
        <f>LEFT(P854,FIND("/",P854)-1)</f>
        <v>theater</v>
      </c>
      <c r="T854" t="str">
        <f>RIGHT(P854,LEN(P854)-FIND("/",P854))</f>
        <v>plays</v>
      </c>
    </row>
    <row r="855" spans="1:20" ht="28.5" x14ac:dyDescent="0.4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 s="9">
        <f>(((I855/60)/60)/24)+DATE(1970,1,1)</f>
        <v>41846.291666666664</v>
      </c>
      <c r="K855">
        <v>1404841270</v>
      </c>
      <c r="L855" s="10">
        <f>(((K855/60)/60)/24)+DATE(1970,1,1)</f>
        <v>41828.736921296295</v>
      </c>
      <c r="M855" t="b">
        <v>0</v>
      </c>
      <c r="N855">
        <v>34</v>
      </c>
      <c r="O855" t="b">
        <v>1</v>
      </c>
      <c r="P855" t="s">
        <v>8271</v>
      </c>
      <c r="Q855" s="5">
        <f>(E855/D855)</f>
        <v>1.2</v>
      </c>
      <c r="R855" s="12">
        <f>ROUND((E855/N855),2)</f>
        <v>88.24</v>
      </c>
      <c r="S855" t="str">
        <f>LEFT(P855,FIND("/",P855)-1)</f>
        <v>theater</v>
      </c>
      <c r="T855" t="str">
        <f>RIGHT(P855,LEN(P855)-FIND("/",P855))</f>
        <v>plays</v>
      </c>
    </row>
    <row r="856" spans="1:20" ht="42.75" x14ac:dyDescent="0.4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 s="9">
        <f>(((I856/60)/60)/24)+DATE(1970,1,1)</f>
        <v>41970.639849537038</v>
      </c>
      <c r="K856">
        <v>1414506083</v>
      </c>
      <c r="L856" s="10">
        <f>(((K856/60)/60)/24)+DATE(1970,1,1)</f>
        <v>41940.598182870373</v>
      </c>
      <c r="M856" t="b">
        <v>0</v>
      </c>
      <c r="N856">
        <v>31</v>
      </c>
      <c r="O856" t="b">
        <v>1</v>
      </c>
      <c r="P856" t="s">
        <v>8271</v>
      </c>
      <c r="Q856" s="5">
        <f>(E856/D856)</f>
        <v>1.2</v>
      </c>
      <c r="R856" s="12">
        <f>ROUND((E856/N856),2)</f>
        <v>58.06</v>
      </c>
      <c r="S856" t="str">
        <f>LEFT(P856,FIND("/",P856)-1)</f>
        <v>theater</v>
      </c>
      <c r="T856" t="str">
        <f>RIGHT(P856,LEN(P856)-FIND("/",P856))</f>
        <v>plays</v>
      </c>
    </row>
    <row r="857" spans="1:20" ht="42.75" x14ac:dyDescent="0.4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 s="9">
        <f>(((I857/60)/60)/24)+DATE(1970,1,1)</f>
        <v>41846.207638888889</v>
      </c>
      <c r="K857">
        <v>1403125737</v>
      </c>
      <c r="L857" s="10">
        <f>(((K857/60)/60)/24)+DATE(1970,1,1)</f>
        <v>41808.881215277775</v>
      </c>
      <c r="M857" t="b">
        <v>0</v>
      </c>
      <c r="N857">
        <v>27</v>
      </c>
      <c r="O857" t="b">
        <v>1</v>
      </c>
      <c r="P857" t="s">
        <v>8305</v>
      </c>
      <c r="Q857" s="5">
        <f>(E857/D857)</f>
        <v>1.2</v>
      </c>
      <c r="R857" s="12">
        <f>ROUND((E857/N857),2)</f>
        <v>111.11</v>
      </c>
      <c r="S857" t="str">
        <f>LEFT(P857,FIND("/",P857)-1)</f>
        <v>theater</v>
      </c>
      <c r="T857" t="str">
        <f>RIGHT(P857,LEN(P857)-FIND("/",P857))</f>
        <v>musical</v>
      </c>
    </row>
    <row r="858" spans="1:20" ht="42.75" x14ac:dyDescent="0.4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 s="9">
        <f>(((I858/60)/60)/24)+DATE(1970,1,1)</f>
        <v>42198.837499999994</v>
      </c>
      <c r="K858">
        <v>1433999785</v>
      </c>
      <c r="L858" s="10">
        <f>(((K858/60)/60)/24)+DATE(1970,1,1)</f>
        <v>42166.219733796301</v>
      </c>
      <c r="M858" t="b">
        <v>0</v>
      </c>
      <c r="N858">
        <v>30</v>
      </c>
      <c r="O858" t="b">
        <v>1</v>
      </c>
      <c r="P858" t="s">
        <v>8305</v>
      </c>
      <c r="Q858" s="5">
        <f>(E858/D858)</f>
        <v>1.2</v>
      </c>
      <c r="R858" s="12">
        <f>ROUND((E858/N858),2)</f>
        <v>100</v>
      </c>
      <c r="S858" t="str">
        <f>LEFT(P858,FIND("/",P858)-1)</f>
        <v>theater</v>
      </c>
      <c r="T858" t="str">
        <f>RIGHT(P858,LEN(P858)-FIND("/",P858))</f>
        <v>musical</v>
      </c>
    </row>
    <row r="859" spans="1:20" ht="57" x14ac:dyDescent="0.4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 s="9">
        <f>(((I859/60)/60)/24)+DATE(1970,1,1)</f>
        <v>42285.333252314813</v>
      </c>
      <c r="K859">
        <v>1441699193</v>
      </c>
      <c r="L859" s="10">
        <f>(((K859/60)/60)/24)+DATE(1970,1,1)</f>
        <v>42255.333252314813</v>
      </c>
      <c r="M859" t="b">
        <v>1</v>
      </c>
      <c r="N859">
        <v>187</v>
      </c>
      <c r="O859" t="b">
        <v>1</v>
      </c>
      <c r="P859" t="s">
        <v>8303</v>
      </c>
      <c r="Q859" s="5">
        <f>(E859/D859)</f>
        <v>1.1998010000000001</v>
      </c>
      <c r="R859" s="12">
        <f>ROUND((E859/N859),2)</f>
        <v>64.16</v>
      </c>
      <c r="S859" t="str">
        <f>LEFT(P859,FIND("/",P859)-1)</f>
        <v>theater</v>
      </c>
      <c r="T859" t="str">
        <f>RIGHT(P859,LEN(P859)-FIND("/",P859))</f>
        <v>spaces</v>
      </c>
    </row>
    <row r="860" spans="1:20" ht="42.75" x14ac:dyDescent="0.4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 s="9">
        <f>(((I860/60)/60)/24)+DATE(1970,1,1)</f>
        <v>41813.667361111111</v>
      </c>
      <c r="K860">
        <v>1401724860</v>
      </c>
      <c r="L860" s="10">
        <f>(((K860/60)/60)/24)+DATE(1970,1,1)</f>
        <v>41792.667361111111</v>
      </c>
      <c r="M860" t="b">
        <v>0</v>
      </c>
      <c r="N860">
        <v>106</v>
      </c>
      <c r="O860" t="b">
        <v>1</v>
      </c>
      <c r="P860" t="s">
        <v>8276</v>
      </c>
      <c r="Q860" s="5">
        <f>(E860/D860)</f>
        <v>1.1997755555555556</v>
      </c>
      <c r="R860" s="12">
        <f>ROUND((E860/N860),2)</f>
        <v>50.93</v>
      </c>
      <c r="S860" t="str">
        <f>LEFT(P860,FIND("/",P860)-1)</f>
        <v>music</v>
      </c>
      <c r="T860" t="str">
        <f>RIGHT(P860,LEN(P860)-FIND("/",P860))</f>
        <v>rock</v>
      </c>
    </row>
    <row r="861" spans="1:20" ht="42.75" x14ac:dyDescent="0.4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 s="9">
        <f>(((I861/60)/60)/24)+DATE(1970,1,1)</f>
        <v>41017.890740740739</v>
      </c>
      <c r="K861">
        <v>1332192160</v>
      </c>
      <c r="L861" s="10">
        <f>(((K861/60)/60)/24)+DATE(1970,1,1)</f>
        <v>40987.890740740739</v>
      </c>
      <c r="M861" t="b">
        <v>0</v>
      </c>
      <c r="N861">
        <v>34</v>
      </c>
      <c r="O861" t="b">
        <v>1</v>
      </c>
      <c r="P861" t="s">
        <v>8292</v>
      </c>
      <c r="Q861" s="5">
        <f>(E861/D861)</f>
        <v>1.199090909090909</v>
      </c>
      <c r="R861" s="12">
        <f>ROUND((E861/N861),2)</f>
        <v>38.79</v>
      </c>
      <c r="S861" t="str">
        <f>LEFT(P861,FIND("/",P861)-1)</f>
        <v>music</v>
      </c>
      <c r="T861" t="str">
        <f>RIGHT(P861,LEN(P861)-FIND("/",P861))</f>
        <v>pop</v>
      </c>
    </row>
    <row r="862" spans="1:20" ht="57" x14ac:dyDescent="0.4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 s="9">
        <f>(((I862/60)/60)/24)+DATE(1970,1,1)</f>
        <v>42079.107222222221</v>
      </c>
      <c r="K862">
        <v>1424057664</v>
      </c>
      <c r="L862" s="10">
        <f>(((K862/60)/60)/24)+DATE(1970,1,1)</f>
        <v>42051.148888888885</v>
      </c>
      <c r="M862" t="b">
        <v>0</v>
      </c>
      <c r="N862">
        <v>115</v>
      </c>
      <c r="O862" t="b">
        <v>1</v>
      </c>
      <c r="P862" t="s">
        <v>8277</v>
      </c>
      <c r="Q862" s="5">
        <f>(E862/D862)</f>
        <v>1.1990000000000001</v>
      </c>
      <c r="R862" s="12">
        <f>ROUND((E862/N862),2)</f>
        <v>41.7</v>
      </c>
      <c r="S862" t="str">
        <f>LEFT(P862,FIND("/",P862)-1)</f>
        <v>music</v>
      </c>
      <c r="T862" t="str">
        <f>RIGHT(P862,LEN(P862)-FIND("/",P862))</f>
        <v>metal</v>
      </c>
    </row>
    <row r="863" spans="1:20" ht="42.75" x14ac:dyDescent="0.4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 s="9">
        <f>(((I863/60)/60)/24)+DATE(1970,1,1)</f>
        <v>41003.731516203705</v>
      </c>
      <c r="K863">
        <v>1330972403</v>
      </c>
      <c r="L863" s="10">
        <f>(((K863/60)/60)/24)+DATE(1970,1,1)</f>
        <v>40973.773182870369</v>
      </c>
      <c r="M863" t="b">
        <v>0</v>
      </c>
      <c r="N863">
        <v>134</v>
      </c>
      <c r="O863" t="b">
        <v>1</v>
      </c>
      <c r="P863" t="s">
        <v>8300</v>
      </c>
      <c r="Q863" s="5">
        <f>(E863/D863)</f>
        <v>1.1985454545454546</v>
      </c>
      <c r="R863" s="12">
        <f>ROUND((E863/N863),2)</f>
        <v>49.19</v>
      </c>
      <c r="S863" t="str">
        <f>LEFT(P863,FIND("/",P863)-1)</f>
        <v>music</v>
      </c>
      <c r="T863" t="str">
        <f>RIGHT(P863,LEN(P863)-FIND("/",P863))</f>
        <v>classical music</v>
      </c>
    </row>
    <row r="864" spans="1:20" ht="42.75" x14ac:dyDescent="0.4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 s="9">
        <f>(((I864/60)/60)/24)+DATE(1970,1,1)</f>
        <v>41969.611574074079</v>
      </c>
      <c r="K864">
        <v>1414417240</v>
      </c>
      <c r="L864" s="10">
        <f>(((K864/60)/60)/24)+DATE(1970,1,1)</f>
        <v>41939.569907407407</v>
      </c>
      <c r="M864" t="b">
        <v>0</v>
      </c>
      <c r="N864">
        <v>128</v>
      </c>
      <c r="O864" t="b">
        <v>1</v>
      </c>
      <c r="P864" t="s">
        <v>8303</v>
      </c>
      <c r="Q864" s="5">
        <f>(E864/D864)</f>
        <v>1.19756</v>
      </c>
      <c r="R864" s="12">
        <f>ROUND((E864/N864),2)</f>
        <v>233.9</v>
      </c>
      <c r="S864" t="str">
        <f>LEFT(P864,FIND("/",P864)-1)</f>
        <v>theater</v>
      </c>
      <c r="T864" t="str">
        <f>RIGHT(P864,LEN(P864)-FIND("/",P864))</f>
        <v>spaces</v>
      </c>
    </row>
    <row r="865" spans="1:20" ht="42.75" x14ac:dyDescent="0.4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 s="9">
        <f>(((I865/60)/60)/24)+DATE(1970,1,1)</f>
        <v>41810.412604166668</v>
      </c>
      <c r="K865">
        <v>1400666049</v>
      </c>
      <c r="L865" s="10">
        <f>(((K865/60)/60)/24)+DATE(1970,1,1)</f>
        <v>41780.412604166668</v>
      </c>
      <c r="M865" t="b">
        <v>1</v>
      </c>
      <c r="N865">
        <v>45</v>
      </c>
      <c r="O865" t="b">
        <v>1</v>
      </c>
      <c r="P865" t="s">
        <v>8271</v>
      </c>
      <c r="Q865" s="5">
        <f>(E865/D865)</f>
        <v>1.1975</v>
      </c>
      <c r="R865" s="12">
        <f>ROUND((E865/N865),2)</f>
        <v>31.93</v>
      </c>
      <c r="S865" t="str">
        <f>LEFT(P865,FIND("/",P865)-1)</f>
        <v>theater</v>
      </c>
      <c r="T865" t="str">
        <f>RIGHT(P865,LEN(P865)-FIND("/",P865))</f>
        <v>plays</v>
      </c>
    </row>
    <row r="866" spans="1:20" ht="42.75" x14ac:dyDescent="0.4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 s="9">
        <f>(((I866/60)/60)/24)+DATE(1970,1,1)</f>
        <v>41866.083333333336</v>
      </c>
      <c r="K866">
        <v>1405346680</v>
      </c>
      <c r="L866" s="10">
        <f>(((K866/60)/60)/24)+DATE(1970,1,1)</f>
        <v>41834.586574074077</v>
      </c>
      <c r="M866" t="b">
        <v>1</v>
      </c>
      <c r="N866">
        <v>322</v>
      </c>
      <c r="O866" t="b">
        <v>1</v>
      </c>
      <c r="P866" t="s">
        <v>8271</v>
      </c>
      <c r="Q866" s="5">
        <f>(E866/D866)</f>
        <v>1.1974347826086957</v>
      </c>
      <c r="R866" s="12">
        <f>ROUND((E866/N866),2)</f>
        <v>85.53</v>
      </c>
      <c r="S866" t="str">
        <f>LEFT(P866,FIND("/",P866)-1)</f>
        <v>theater</v>
      </c>
      <c r="T866" t="str">
        <f>RIGHT(P866,LEN(P866)-FIND("/",P866))</f>
        <v>plays</v>
      </c>
    </row>
    <row r="867" spans="1:20" ht="42.75" x14ac:dyDescent="0.4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 s="9">
        <f>(((I867/60)/60)/24)+DATE(1970,1,1)</f>
        <v>42780.833645833336</v>
      </c>
      <c r="K867">
        <v>1486065627</v>
      </c>
      <c r="L867" s="10">
        <f>(((K867/60)/60)/24)+DATE(1970,1,1)</f>
        <v>42768.833645833336</v>
      </c>
      <c r="M867" t="b">
        <v>0</v>
      </c>
      <c r="N867">
        <v>25</v>
      </c>
      <c r="O867" t="b">
        <v>1</v>
      </c>
      <c r="P867" t="s">
        <v>8297</v>
      </c>
      <c r="Q867" s="5">
        <f>(E867/D867)</f>
        <v>1.1973333333333334</v>
      </c>
      <c r="R867" s="12">
        <f>ROUND((E867/N867),2)</f>
        <v>35.92</v>
      </c>
      <c r="S867" t="str">
        <f>LEFT(P867,FIND("/",P867)-1)</f>
        <v>games</v>
      </c>
      <c r="T867" t="str">
        <f>RIGHT(P867,LEN(P867)-FIND("/",P867))</f>
        <v>tabletop games</v>
      </c>
    </row>
    <row r="868" spans="1:20" ht="42.75" x14ac:dyDescent="0.4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 s="9">
        <f>(((I868/60)/60)/24)+DATE(1970,1,1)</f>
        <v>41838.198518518519</v>
      </c>
      <c r="K868">
        <v>1403066752</v>
      </c>
      <c r="L868" s="10">
        <f>(((K868/60)/60)/24)+DATE(1970,1,1)</f>
        <v>41808.198518518519</v>
      </c>
      <c r="M868" t="b">
        <v>0</v>
      </c>
      <c r="N868">
        <v>38</v>
      </c>
      <c r="O868" t="b">
        <v>1</v>
      </c>
      <c r="P868" t="s">
        <v>8271</v>
      </c>
      <c r="Q868" s="5">
        <f>(E868/D868)</f>
        <v>1.1970000000000001</v>
      </c>
      <c r="R868" s="12">
        <f>ROUND((E868/N868),2)</f>
        <v>31.5</v>
      </c>
      <c r="S868" t="str">
        <f>LEFT(P868,FIND("/",P868)-1)</f>
        <v>theater</v>
      </c>
      <c r="T868" t="str">
        <f>RIGHT(P868,LEN(P868)-FIND("/",P868))</f>
        <v>plays</v>
      </c>
    </row>
    <row r="869" spans="1:20" ht="42.75" x14ac:dyDescent="0.4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 s="9">
        <f>(((I869/60)/60)/24)+DATE(1970,1,1)</f>
        <v>42621.756041666667</v>
      </c>
      <c r="K869">
        <v>1471543722</v>
      </c>
      <c r="L869" s="10">
        <f>(((K869/60)/60)/24)+DATE(1970,1,1)</f>
        <v>42600.756041666667</v>
      </c>
      <c r="M869" t="b">
        <v>0</v>
      </c>
      <c r="N869">
        <v>13</v>
      </c>
      <c r="O869" t="b">
        <v>1</v>
      </c>
      <c r="P869" t="s">
        <v>8271</v>
      </c>
      <c r="Q869" s="5">
        <f>(E869/D869)</f>
        <v>1.1966666666666668</v>
      </c>
      <c r="R869" s="12">
        <f>ROUND((E869/N869),2)</f>
        <v>55.23</v>
      </c>
      <c r="S869" t="str">
        <f>LEFT(P869,FIND("/",P869)-1)</f>
        <v>theater</v>
      </c>
      <c r="T869" t="str">
        <f>RIGHT(P869,LEN(P869)-FIND("/",P869))</f>
        <v>plays</v>
      </c>
    </row>
    <row r="870" spans="1:20" ht="57" x14ac:dyDescent="0.4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 s="9">
        <f>(((I870/60)/60)/24)+DATE(1970,1,1)</f>
        <v>41693.500659722224</v>
      </c>
      <c r="K870">
        <v>1390564857</v>
      </c>
      <c r="L870" s="10">
        <f>(((K870/60)/60)/24)+DATE(1970,1,1)</f>
        <v>41663.500659722224</v>
      </c>
      <c r="M870" t="b">
        <v>0</v>
      </c>
      <c r="N870">
        <v>99</v>
      </c>
      <c r="O870" t="b">
        <v>1</v>
      </c>
      <c r="P870" t="s">
        <v>8297</v>
      </c>
      <c r="Q870" s="5">
        <f>(E870/D870)</f>
        <v>1.196</v>
      </c>
      <c r="R870" s="12">
        <f>ROUND((E870/N870),2)</f>
        <v>30.2</v>
      </c>
      <c r="S870" t="str">
        <f>LEFT(P870,FIND("/",P870)-1)</f>
        <v>games</v>
      </c>
      <c r="T870" t="str">
        <f>RIGHT(P870,LEN(P870)-FIND("/",P870))</f>
        <v>tabletop games</v>
      </c>
    </row>
    <row r="871" spans="1:20" ht="57" x14ac:dyDescent="0.4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 s="9">
        <f>(((I871/60)/60)/24)+DATE(1970,1,1)</f>
        <v>42117.770833333328</v>
      </c>
      <c r="K871">
        <v>1427363645</v>
      </c>
      <c r="L871" s="10">
        <f>(((K871/60)/60)/24)+DATE(1970,1,1)</f>
        <v>42089.412557870368</v>
      </c>
      <c r="M871" t="b">
        <v>0</v>
      </c>
      <c r="N871">
        <v>30</v>
      </c>
      <c r="O871" t="b">
        <v>1</v>
      </c>
      <c r="P871" t="s">
        <v>8271</v>
      </c>
      <c r="Q871" s="5">
        <f>(E871/D871)</f>
        <v>1.196</v>
      </c>
      <c r="R871" s="12">
        <f>ROUND((E871/N871),2)</f>
        <v>159.47</v>
      </c>
      <c r="S871" t="str">
        <f>LEFT(P871,FIND("/",P871)-1)</f>
        <v>theater</v>
      </c>
      <c r="T871" t="str">
        <f>RIGHT(P871,LEN(P871)-FIND("/",P871))</f>
        <v>plays</v>
      </c>
    </row>
    <row r="872" spans="1:20" ht="42.75" x14ac:dyDescent="0.4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 s="9">
        <f>(((I872/60)/60)/24)+DATE(1970,1,1)</f>
        <v>40596.125</v>
      </c>
      <c r="K872">
        <v>1295624113</v>
      </c>
      <c r="L872" s="10">
        <f>(((K872/60)/60)/24)+DATE(1970,1,1)</f>
        <v>40564.649456018517</v>
      </c>
      <c r="M872" t="b">
        <v>0</v>
      </c>
      <c r="N872">
        <v>93</v>
      </c>
      <c r="O872" t="b">
        <v>1</v>
      </c>
      <c r="P872" t="s">
        <v>8292</v>
      </c>
      <c r="Q872" s="5">
        <f>(E872/D872)</f>
        <v>1.1945714285714286</v>
      </c>
      <c r="R872" s="12">
        <f>ROUND((E872/N872),2)</f>
        <v>44.96</v>
      </c>
      <c r="S872" t="str">
        <f>LEFT(P872,FIND("/",P872)-1)</f>
        <v>music</v>
      </c>
      <c r="T872" t="str">
        <f>RIGHT(P872,LEN(P872)-FIND("/",P872))</f>
        <v>pop</v>
      </c>
    </row>
    <row r="873" spans="1:20" ht="42.75" x14ac:dyDescent="0.4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 s="9">
        <f>(((I873/60)/60)/24)+DATE(1970,1,1)</f>
        <v>42498.875</v>
      </c>
      <c r="K873">
        <v>1461503654</v>
      </c>
      <c r="L873" s="10">
        <f>(((K873/60)/60)/24)+DATE(1970,1,1)</f>
        <v>42484.551550925928</v>
      </c>
      <c r="M873" t="b">
        <v>0</v>
      </c>
      <c r="N873">
        <v>22</v>
      </c>
      <c r="O873" t="b">
        <v>1</v>
      </c>
      <c r="P873" t="s">
        <v>8271</v>
      </c>
      <c r="Q873" s="5">
        <f>(E873/D873)</f>
        <v>1.1944999999999999</v>
      </c>
      <c r="R873" s="12">
        <f>ROUND((E873/N873),2)</f>
        <v>108.59</v>
      </c>
      <c r="S873" t="str">
        <f>LEFT(P873,FIND("/",P873)-1)</f>
        <v>theater</v>
      </c>
      <c r="T873" t="str">
        <f>RIGHT(P873,LEN(P873)-FIND("/",P873))</f>
        <v>plays</v>
      </c>
    </row>
    <row r="874" spans="1:20" ht="42.75" x14ac:dyDescent="0.4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 s="9">
        <f>(((I874/60)/60)/24)+DATE(1970,1,1)</f>
        <v>41810.958333333336</v>
      </c>
      <c r="K874">
        <v>1400512658</v>
      </c>
      <c r="L874" s="10">
        <f>(((K874/60)/60)/24)+DATE(1970,1,1)</f>
        <v>41778.637245370373</v>
      </c>
      <c r="M874" t="b">
        <v>1</v>
      </c>
      <c r="N874">
        <v>226</v>
      </c>
      <c r="O874" t="b">
        <v>1</v>
      </c>
      <c r="P874" t="s">
        <v>8271</v>
      </c>
      <c r="Q874" s="5">
        <f>(E874/D874)</f>
        <v>1.1932315789473684</v>
      </c>
      <c r="R874" s="12">
        <f>ROUND((E874/N874),2)</f>
        <v>50.16</v>
      </c>
      <c r="S874" t="str">
        <f>LEFT(P874,FIND("/",P874)-1)</f>
        <v>theater</v>
      </c>
      <c r="T874" t="str">
        <f>RIGHT(P874,LEN(P874)-FIND("/",P874))</f>
        <v>plays</v>
      </c>
    </row>
    <row r="875" spans="1:20" ht="42.75" x14ac:dyDescent="0.4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 s="9">
        <f>(((I875/60)/60)/24)+DATE(1970,1,1)</f>
        <v>40801.916701388887</v>
      </c>
      <c r="K875">
        <v>1313532003</v>
      </c>
      <c r="L875" s="10">
        <f>(((K875/60)/60)/24)+DATE(1970,1,1)</f>
        <v>40771.916701388887</v>
      </c>
      <c r="M875" t="b">
        <v>0</v>
      </c>
      <c r="N875">
        <v>90</v>
      </c>
      <c r="O875" t="b">
        <v>1</v>
      </c>
      <c r="P875" t="s">
        <v>8279</v>
      </c>
      <c r="Q875" s="5">
        <f>(E875/D875)</f>
        <v>1.1931742857142855</v>
      </c>
      <c r="R875" s="12">
        <f>ROUND((E875/N875),2)</f>
        <v>46.4</v>
      </c>
      <c r="S875" t="str">
        <f>LEFT(P875,FIND("/",P875)-1)</f>
        <v>music</v>
      </c>
      <c r="T875" t="str">
        <f>RIGHT(P875,LEN(P875)-FIND("/",P875))</f>
        <v>indie rock</v>
      </c>
    </row>
    <row r="876" spans="1:20" ht="57" x14ac:dyDescent="0.4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 s="9">
        <f>(((I876/60)/60)/24)+DATE(1970,1,1)</f>
        <v>41837.690081018518</v>
      </c>
      <c r="K876">
        <v>1403022823</v>
      </c>
      <c r="L876" s="10">
        <f>(((K876/60)/60)/24)+DATE(1970,1,1)</f>
        <v>41807.690081018518</v>
      </c>
      <c r="M876" t="b">
        <v>0</v>
      </c>
      <c r="N876">
        <v>37</v>
      </c>
      <c r="O876" t="b">
        <v>1</v>
      </c>
      <c r="P876" t="s">
        <v>8271</v>
      </c>
      <c r="Q876" s="5">
        <f>(E876/D876)</f>
        <v>1.19238</v>
      </c>
      <c r="R876" s="12">
        <f>ROUND((E876/N876),2)</f>
        <v>48.34</v>
      </c>
      <c r="S876" t="str">
        <f>LEFT(P876,FIND("/",P876)-1)</f>
        <v>theater</v>
      </c>
      <c r="T876" t="str">
        <f>RIGHT(P876,LEN(P876)-FIND("/",P876))</f>
        <v>plays</v>
      </c>
    </row>
    <row r="877" spans="1:20" ht="28.5" x14ac:dyDescent="0.4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 s="9">
        <f>(((I877/60)/60)/24)+DATE(1970,1,1)</f>
        <v>41187.947337962964</v>
      </c>
      <c r="K877">
        <v>1346885050</v>
      </c>
      <c r="L877" s="10">
        <f>(((K877/60)/60)/24)+DATE(1970,1,1)</f>
        <v>41157.947337962964</v>
      </c>
      <c r="M877" t="b">
        <v>0</v>
      </c>
      <c r="N877">
        <v>69</v>
      </c>
      <c r="O877" t="b">
        <v>1</v>
      </c>
      <c r="P877" t="s">
        <v>8276</v>
      </c>
      <c r="Q877" s="5">
        <f>(E877/D877)</f>
        <v>1.1916666666666667</v>
      </c>
      <c r="R877" s="12">
        <f>ROUND((E877/N877),2)</f>
        <v>51.81</v>
      </c>
      <c r="S877" t="str">
        <f>LEFT(P877,FIND("/",P877)-1)</f>
        <v>music</v>
      </c>
      <c r="T877" t="str">
        <f>RIGHT(P877,LEN(P877)-FIND("/",P877))</f>
        <v>rock</v>
      </c>
    </row>
    <row r="878" spans="1:20" ht="28.5" x14ac:dyDescent="0.4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 s="9">
        <f>(((I878/60)/60)/24)+DATE(1970,1,1)</f>
        <v>42131.423541666663</v>
      </c>
      <c r="K878">
        <v>1428401394</v>
      </c>
      <c r="L878" s="10">
        <f>(((K878/60)/60)/24)+DATE(1970,1,1)</f>
        <v>42101.423541666663</v>
      </c>
      <c r="M878" t="b">
        <v>0</v>
      </c>
      <c r="N878">
        <v>26</v>
      </c>
      <c r="O878" t="b">
        <v>1</v>
      </c>
      <c r="P878" t="s">
        <v>8271</v>
      </c>
      <c r="Q878" s="5">
        <f>(E878/D878)</f>
        <v>1.1916666666666667</v>
      </c>
      <c r="R878" s="12">
        <f>ROUND((E878/N878),2)</f>
        <v>27.5</v>
      </c>
      <c r="S878" t="str">
        <f>LEFT(P878,FIND("/",P878)-1)</f>
        <v>theater</v>
      </c>
      <c r="T878" t="str">
        <f>RIGHT(P878,LEN(P878)-FIND("/",P878))</f>
        <v>plays</v>
      </c>
    </row>
    <row r="879" spans="1:20" ht="42.75" x14ac:dyDescent="0.4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 s="9">
        <f>(((I879/60)/60)/24)+DATE(1970,1,1)</f>
        <v>42229.57</v>
      </c>
      <c r="K879">
        <v>1436881248</v>
      </c>
      <c r="L879" s="10">
        <f>(((K879/60)/60)/24)+DATE(1970,1,1)</f>
        <v>42199.57</v>
      </c>
      <c r="M879" t="b">
        <v>0</v>
      </c>
      <c r="N879">
        <v>315</v>
      </c>
      <c r="O879" t="b">
        <v>1</v>
      </c>
      <c r="P879" t="s">
        <v>8273</v>
      </c>
      <c r="Q879" s="5">
        <f>(E879/D879)</f>
        <v>1.1916249999999999</v>
      </c>
      <c r="R879" s="12">
        <f>ROUND((E879/N879),2)</f>
        <v>151.32</v>
      </c>
      <c r="S879" t="str">
        <f>LEFT(P879,FIND("/",P879)-1)</f>
        <v>technology</v>
      </c>
      <c r="T879" t="str">
        <f>RIGHT(P879,LEN(P879)-FIND("/",P879))</f>
        <v>wearables</v>
      </c>
    </row>
    <row r="880" spans="1:20" ht="57" x14ac:dyDescent="0.4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 s="9">
        <f>(((I880/60)/60)/24)+DATE(1970,1,1)</f>
        <v>40512.655266203699</v>
      </c>
      <c r="K880">
        <v>1287071015</v>
      </c>
      <c r="L880" s="10">
        <f>(((K880/60)/60)/24)+DATE(1970,1,1)</f>
        <v>40465.655266203699</v>
      </c>
      <c r="M880" t="b">
        <v>1</v>
      </c>
      <c r="N880">
        <v>66</v>
      </c>
      <c r="O880" t="b">
        <v>1</v>
      </c>
      <c r="P880" t="s">
        <v>8276</v>
      </c>
      <c r="Q880" s="5">
        <f>(E880/D880)</f>
        <v>1.1914771428571429</v>
      </c>
      <c r="R880" s="12">
        <f>ROUND((E880/N880),2)</f>
        <v>63.18</v>
      </c>
      <c r="S880" t="str">
        <f>LEFT(P880,FIND("/",P880)-1)</f>
        <v>music</v>
      </c>
      <c r="T880" t="str">
        <f>RIGHT(P880,LEN(P880)-FIND("/",P880))</f>
        <v>rock</v>
      </c>
    </row>
    <row r="881" spans="1:20" ht="42.75" x14ac:dyDescent="0.4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 s="9">
        <f>(((I881/60)/60)/24)+DATE(1970,1,1)</f>
        <v>41994.716319444444</v>
      </c>
      <c r="K881">
        <v>1416589890</v>
      </c>
      <c r="L881" s="10">
        <f>(((K881/60)/60)/24)+DATE(1970,1,1)</f>
        <v>41964.716319444444</v>
      </c>
      <c r="M881" t="b">
        <v>0</v>
      </c>
      <c r="N881">
        <v>23</v>
      </c>
      <c r="O881" t="b">
        <v>1</v>
      </c>
      <c r="P881" t="s">
        <v>8271</v>
      </c>
      <c r="Q881" s="5">
        <f>(E881/D881)</f>
        <v>1.1911764705882353</v>
      </c>
      <c r="R881" s="12">
        <f>ROUND((E881/N881),2)</f>
        <v>176.09</v>
      </c>
      <c r="S881" t="str">
        <f>LEFT(P881,FIND("/",P881)-1)</f>
        <v>theater</v>
      </c>
      <c r="T881" t="str">
        <f>RIGHT(P881,LEN(P881)-FIND("/",P881))</f>
        <v>plays</v>
      </c>
    </row>
    <row r="882" spans="1:20" ht="28.5" x14ac:dyDescent="0.4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 s="9">
        <f>(((I882/60)/60)/24)+DATE(1970,1,1)</f>
        <v>41727.041666666664</v>
      </c>
      <c r="K882">
        <v>1393034470</v>
      </c>
      <c r="L882" s="10">
        <f>(((K882/60)/60)/24)+DATE(1970,1,1)</f>
        <v>41692.084143518521</v>
      </c>
      <c r="M882" t="b">
        <v>1</v>
      </c>
      <c r="N882">
        <v>41</v>
      </c>
      <c r="O882" t="b">
        <v>1</v>
      </c>
      <c r="P882" t="s">
        <v>8276</v>
      </c>
      <c r="Q882" s="5">
        <f>(E882/D882)</f>
        <v>1.19</v>
      </c>
      <c r="R882" s="12">
        <f>ROUND((E882/N882),2)</f>
        <v>43.54</v>
      </c>
      <c r="S882" t="str">
        <f>LEFT(P882,FIND("/",P882)-1)</f>
        <v>music</v>
      </c>
      <c r="T882" t="str">
        <f>RIGHT(P882,LEN(P882)-FIND("/",P882))</f>
        <v>rock</v>
      </c>
    </row>
    <row r="883" spans="1:20" ht="42.75" x14ac:dyDescent="0.4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 s="9">
        <f>(((I883/60)/60)/24)+DATE(1970,1,1)</f>
        <v>41941.787534722222</v>
      </c>
      <c r="K883">
        <v>1412794443</v>
      </c>
      <c r="L883" s="10">
        <f>(((K883/60)/60)/24)+DATE(1970,1,1)</f>
        <v>41920.787534722222</v>
      </c>
      <c r="M883" t="b">
        <v>0</v>
      </c>
      <c r="N883">
        <v>108</v>
      </c>
      <c r="O883" t="b">
        <v>1</v>
      </c>
      <c r="P883" t="s">
        <v>8271</v>
      </c>
      <c r="Q883" s="5">
        <f>(E883/D883)</f>
        <v>1.19</v>
      </c>
      <c r="R883" s="12">
        <f>ROUND((E883/N883),2)</f>
        <v>66.11</v>
      </c>
      <c r="S883" t="str">
        <f>LEFT(P883,FIND("/",P883)-1)</f>
        <v>theater</v>
      </c>
      <c r="T883" t="str">
        <f>RIGHT(P883,LEN(P883)-FIND("/",P883))</f>
        <v>plays</v>
      </c>
    </row>
    <row r="884" spans="1:20" ht="42.75" x14ac:dyDescent="0.4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 s="9">
        <f>(((I884/60)/60)/24)+DATE(1970,1,1)</f>
        <v>41900.165972222225</v>
      </c>
      <c r="K884">
        <v>1409667827</v>
      </c>
      <c r="L884" s="10">
        <f>(((K884/60)/60)/24)+DATE(1970,1,1)</f>
        <v>41884.599849537037</v>
      </c>
      <c r="M884" t="b">
        <v>0</v>
      </c>
      <c r="N884">
        <v>27</v>
      </c>
      <c r="O884" t="b">
        <v>1</v>
      </c>
      <c r="P884" t="s">
        <v>8271</v>
      </c>
      <c r="Q884" s="5">
        <f>(E884/D884)</f>
        <v>1.1895833333333334</v>
      </c>
      <c r="R884" s="12">
        <f>ROUND((E884/N884),2)</f>
        <v>42.3</v>
      </c>
      <c r="S884" t="str">
        <f>LEFT(P884,FIND("/",P884)-1)</f>
        <v>theater</v>
      </c>
      <c r="T884" t="str">
        <f>RIGHT(P884,LEN(P884)-FIND("/",P884))</f>
        <v>plays</v>
      </c>
    </row>
    <row r="885" spans="1:20" ht="42.75" x14ac:dyDescent="0.4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 s="9">
        <f>(((I885/60)/60)/24)+DATE(1970,1,1)</f>
        <v>41155.751550925925</v>
      </c>
      <c r="K885">
        <v>1344880934</v>
      </c>
      <c r="L885" s="10">
        <f>(((K885/60)/60)/24)+DATE(1970,1,1)</f>
        <v>41134.751550925925</v>
      </c>
      <c r="M885" t="b">
        <v>1</v>
      </c>
      <c r="N885">
        <v>238</v>
      </c>
      <c r="O885" t="b">
        <v>1</v>
      </c>
      <c r="P885" t="s">
        <v>8269</v>
      </c>
      <c r="Q885" s="5">
        <f>(E885/D885)</f>
        <v>1.1894444444444445</v>
      </c>
      <c r="R885" s="12">
        <f>ROUND((E885/N885),2)</f>
        <v>89.96</v>
      </c>
      <c r="S885" t="str">
        <f>LEFT(P885,FIND("/",P885)-1)</f>
        <v>film &amp; video</v>
      </c>
      <c r="T885" t="str">
        <f>RIGHT(P885,LEN(P885)-FIND("/",P885))</f>
        <v>documentary</v>
      </c>
    </row>
    <row r="886" spans="1:20" ht="42.75" x14ac:dyDescent="0.4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 s="9">
        <f>(((I886/60)/60)/24)+DATE(1970,1,1)</f>
        <v>42794</v>
      </c>
      <c r="K886">
        <v>1486996729</v>
      </c>
      <c r="L886" s="10">
        <f>(((K886/60)/60)/24)+DATE(1970,1,1)</f>
        <v>42779.610289351855</v>
      </c>
      <c r="M886" t="b">
        <v>0</v>
      </c>
      <c r="N886">
        <v>51</v>
      </c>
      <c r="O886" t="b">
        <v>1</v>
      </c>
      <c r="P886" t="s">
        <v>8271</v>
      </c>
      <c r="Q886" s="5">
        <f>(E886/D886)</f>
        <v>1.1891891891891893</v>
      </c>
      <c r="R886" s="12">
        <f>ROUND((E886/N886),2)</f>
        <v>17.25</v>
      </c>
      <c r="S886" t="str">
        <f>LEFT(P886,FIND("/",P886)-1)</f>
        <v>theater</v>
      </c>
      <c r="T886" t="str">
        <f>RIGHT(P886,LEN(P886)-FIND("/",P886))</f>
        <v>plays</v>
      </c>
    </row>
    <row r="887" spans="1:20" ht="42.75" x14ac:dyDescent="0.4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 s="9">
        <f>(((I887/60)/60)/24)+DATE(1970,1,1)</f>
        <v>42795.083333333328</v>
      </c>
      <c r="K887">
        <v>1487094360</v>
      </c>
      <c r="L887" s="10">
        <f>(((K887/60)/60)/24)+DATE(1970,1,1)</f>
        <v>42780.740277777775</v>
      </c>
      <c r="M887" t="b">
        <v>0</v>
      </c>
      <c r="N887">
        <v>20</v>
      </c>
      <c r="O887" t="b">
        <v>1</v>
      </c>
      <c r="P887" t="s">
        <v>8303</v>
      </c>
      <c r="Q887" s="5">
        <f>(E887/D887)</f>
        <v>1.1888888888888889</v>
      </c>
      <c r="R887" s="12">
        <f>ROUND((E887/N887),2)</f>
        <v>80.25</v>
      </c>
      <c r="S887" t="str">
        <f>LEFT(P887,FIND("/",P887)-1)</f>
        <v>theater</v>
      </c>
      <c r="T887" t="str">
        <f>RIGHT(P887,LEN(P887)-FIND("/",P887))</f>
        <v>spaces</v>
      </c>
    </row>
    <row r="888" spans="1:20" ht="42.75" x14ac:dyDescent="0.4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 s="9">
        <f>(((I888/60)/60)/24)+DATE(1970,1,1)</f>
        <v>42796.805034722223</v>
      </c>
      <c r="K888">
        <v>1485890355</v>
      </c>
      <c r="L888" s="10">
        <f>(((K888/60)/60)/24)+DATE(1970,1,1)</f>
        <v>42766.805034722223</v>
      </c>
      <c r="M888" t="b">
        <v>0</v>
      </c>
      <c r="N888">
        <v>61</v>
      </c>
      <c r="O888" t="b">
        <v>1</v>
      </c>
      <c r="P888" t="s">
        <v>8271</v>
      </c>
      <c r="Q888" s="5">
        <f>(E888/D888)</f>
        <v>1.1879999999999999</v>
      </c>
      <c r="R888" s="12">
        <f>ROUND((E888/N888),2)</f>
        <v>97.38</v>
      </c>
      <c r="S888" t="str">
        <f>LEFT(P888,FIND("/",P888)-1)</f>
        <v>theater</v>
      </c>
      <c r="T888" t="str">
        <f>RIGHT(P888,LEN(P888)-FIND("/",P888))</f>
        <v>plays</v>
      </c>
    </row>
    <row r="889" spans="1:20" ht="42.75" x14ac:dyDescent="0.4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 s="9">
        <f>(((I889/60)/60)/24)+DATE(1970,1,1)</f>
        <v>42006.24754629629</v>
      </c>
      <c r="K889">
        <v>1418709388</v>
      </c>
      <c r="L889" s="10">
        <f>(((K889/60)/60)/24)+DATE(1970,1,1)</f>
        <v>41989.24754629629</v>
      </c>
      <c r="M889" t="b">
        <v>0</v>
      </c>
      <c r="N889">
        <v>95</v>
      </c>
      <c r="O889" t="b">
        <v>1</v>
      </c>
      <c r="P889" t="s">
        <v>8271</v>
      </c>
      <c r="Q889" s="5">
        <f>(E889/D889)</f>
        <v>1.1879999999999999</v>
      </c>
      <c r="R889" s="12">
        <f>ROUND((E889/N889),2)</f>
        <v>125.05</v>
      </c>
      <c r="S889" t="str">
        <f>LEFT(P889,FIND("/",P889)-1)</f>
        <v>theater</v>
      </c>
      <c r="T889" t="str">
        <f>RIGHT(P889,LEN(P889)-FIND("/",P889))</f>
        <v>plays</v>
      </c>
    </row>
    <row r="890" spans="1:20" ht="42.75" x14ac:dyDescent="0.4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 s="9">
        <f>(((I890/60)/60)/24)+DATE(1970,1,1)</f>
        <v>41352.696006944447</v>
      </c>
      <c r="K890">
        <v>1360258935</v>
      </c>
      <c r="L890" s="10">
        <f>(((K890/60)/60)/24)+DATE(1970,1,1)</f>
        <v>41312.737673611111</v>
      </c>
      <c r="M890" t="b">
        <v>1</v>
      </c>
      <c r="N890">
        <v>251</v>
      </c>
      <c r="O890" t="b">
        <v>1</v>
      </c>
      <c r="P890" t="s">
        <v>8269</v>
      </c>
      <c r="Q890" s="5">
        <f>(E890/D890)</f>
        <v>1.1873499999999999</v>
      </c>
      <c r="R890" s="12">
        <f>ROUND((E890/N890),2)</f>
        <v>61.5</v>
      </c>
      <c r="S890" t="str">
        <f>LEFT(P890,FIND("/",P890)-1)</f>
        <v>film &amp; video</v>
      </c>
      <c r="T890" t="str">
        <f>RIGHT(P890,LEN(P890)-FIND("/",P890))</f>
        <v>documentary</v>
      </c>
    </row>
    <row r="891" spans="1:20" ht="42.75" x14ac:dyDescent="0.4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 s="9">
        <f>(((I891/60)/60)/24)+DATE(1970,1,1)</f>
        <v>41159.475497685184</v>
      </c>
      <c r="K891">
        <v>1344857083</v>
      </c>
      <c r="L891" s="10">
        <f>(((K891/60)/60)/24)+DATE(1970,1,1)</f>
        <v>41134.475497685184</v>
      </c>
      <c r="M891" t="b">
        <v>1</v>
      </c>
      <c r="N891">
        <v>129</v>
      </c>
      <c r="O891" t="b">
        <v>1</v>
      </c>
      <c r="P891" t="s">
        <v>8269</v>
      </c>
      <c r="Q891" s="5">
        <f>(E891/D891)</f>
        <v>1.187262</v>
      </c>
      <c r="R891" s="12">
        <f>ROUND((E891/N891),2)</f>
        <v>230.09</v>
      </c>
      <c r="S891" t="str">
        <f>LEFT(P891,FIND("/",P891)-1)</f>
        <v>film &amp; video</v>
      </c>
      <c r="T891" t="str">
        <f>RIGHT(P891,LEN(P891)-FIND("/",P891))</f>
        <v>documentary</v>
      </c>
    </row>
    <row r="892" spans="1:20" ht="42.75" x14ac:dyDescent="0.4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 s="9">
        <f>(((I892/60)/60)/24)+DATE(1970,1,1)</f>
        <v>42217.933958333335</v>
      </c>
      <c r="K892">
        <v>1436307894</v>
      </c>
      <c r="L892" s="10">
        <f>(((K892/60)/60)/24)+DATE(1970,1,1)</f>
        <v>42192.933958333335</v>
      </c>
      <c r="M892" t="b">
        <v>0</v>
      </c>
      <c r="N892">
        <v>30</v>
      </c>
      <c r="O892" t="b">
        <v>1</v>
      </c>
      <c r="P892" t="s">
        <v>8271</v>
      </c>
      <c r="Q892" s="5">
        <f>(E892/D892)</f>
        <v>1.1866666666666668</v>
      </c>
      <c r="R892" s="12">
        <f>ROUND((E892/N892),2)</f>
        <v>29.67</v>
      </c>
      <c r="S892" t="str">
        <f>LEFT(P892,FIND("/",P892)-1)</f>
        <v>theater</v>
      </c>
      <c r="T892" t="str">
        <f>RIGHT(P892,LEN(P892)-FIND("/",P892))</f>
        <v>plays</v>
      </c>
    </row>
    <row r="893" spans="1:20" ht="42.75" x14ac:dyDescent="0.4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 s="9">
        <f>(((I893/60)/60)/24)+DATE(1970,1,1)</f>
        <v>42011.6956712963</v>
      </c>
      <c r="K893">
        <v>1415464906</v>
      </c>
      <c r="L893" s="10">
        <f>(((K893/60)/60)/24)+DATE(1970,1,1)</f>
        <v>41951.695671296293</v>
      </c>
      <c r="M893" t="b">
        <v>0</v>
      </c>
      <c r="N893">
        <v>144</v>
      </c>
      <c r="O893" t="b">
        <v>1</v>
      </c>
      <c r="P893" t="s">
        <v>8276</v>
      </c>
      <c r="Q893" s="5">
        <f>(E893/D893)</f>
        <v>1.1864285714285714</v>
      </c>
      <c r="R893" s="12">
        <f>ROUND((E893/N893),2)</f>
        <v>346.04</v>
      </c>
      <c r="S893" t="str">
        <f>LEFT(P893,FIND("/",P893)-1)</f>
        <v>music</v>
      </c>
      <c r="T893" t="str">
        <f>RIGHT(P893,LEN(P893)-FIND("/",P893))</f>
        <v>rock</v>
      </c>
    </row>
    <row r="894" spans="1:20" ht="42.75" x14ac:dyDescent="0.4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 s="9">
        <f>(((I894/60)/60)/24)+DATE(1970,1,1)</f>
        <v>42400.580590277779</v>
      </c>
      <c r="K894">
        <v>1451656563</v>
      </c>
      <c r="L894" s="10">
        <f>(((K894/60)/60)/24)+DATE(1970,1,1)</f>
        <v>42370.580590277779</v>
      </c>
      <c r="M894" t="b">
        <v>1</v>
      </c>
      <c r="N894">
        <v>61</v>
      </c>
      <c r="O894" t="b">
        <v>1</v>
      </c>
      <c r="P894" t="s">
        <v>8280</v>
      </c>
      <c r="Q894" s="5">
        <f>(E894/D894)</f>
        <v>1.1863774999999999</v>
      </c>
      <c r="R894" s="12">
        <f>ROUND((E894/N894),2)</f>
        <v>388.98</v>
      </c>
      <c r="S894" t="str">
        <f>LEFT(P894,FIND("/",P894)-1)</f>
        <v>music</v>
      </c>
      <c r="T894" t="str">
        <f>RIGHT(P894,LEN(P894)-FIND("/",P894))</f>
        <v>electronic music</v>
      </c>
    </row>
    <row r="895" spans="1:20" ht="28.5" x14ac:dyDescent="0.4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 s="9">
        <f>(((I895/60)/60)/24)+DATE(1970,1,1)</f>
        <v>42569.849768518514</v>
      </c>
      <c r="K895">
        <v>1466281420</v>
      </c>
      <c r="L895" s="10">
        <f>(((K895/60)/60)/24)+DATE(1970,1,1)</f>
        <v>42539.849768518514</v>
      </c>
      <c r="M895" t="b">
        <v>0</v>
      </c>
      <c r="N895">
        <v>26</v>
      </c>
      <c r="O895" t="b">
        <v>1</v>
      </c>
      <c r="P895" t="s">
        <v>8266</v>
      </c>
      <c r="Q895" s="5">
        <f>(E895/D895)</f>
        <v>1.1859999999999999</v>
      </c>
      <c r="R895">
        <f>ROUND((E895/N895),2)</f>
        <v>91.23</v>
      </c>
      <c r="S895" t="str">
        <f>LEFT(P895,FIND("/",P895)-1)</f>
        <v>film &amp; video</v>
      </c>
      <c r="T895" t="str">
        <f>RIGHT(P895,LEN(P895)-FIND("/",P895))</f>
        <v>shorts</v>
      </c>
    </row>
    <row r="896" spans="1:20" ht="42.75" x14ac:dyDescent="0.4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 s="9">
        <f>(((I896/60)/60)/24)+DATE(1970,1,1)</f>
        <v>42124.638888888891</v>
      </c>
      <c r="K896">
        <v>1428086501</v>
      </c>
      <c r="L896" s="10">
        <f>(((K896/60)/60)/24)+DATE(1970,1,1)</f>
        <v>42097.778946759259</v>
      </c>
      <c r="M896" t="b">
        <v>0</v>
      </c>
      <c r="N896">
        <v>23</v>
      </c>
      <c r="O896" t="b">
        <v>1</v>
      </c>
      <c r="P896" t="s">
        <v>8265</v>
      </c>
      <c r="Q896" s="5">
        <f>(E896/D896)</f>
        <v>1.1850000000000001</v>
      </c>
      <c r="R896">
        <f>ROUND((E896/N896),2)</f>
        <v>103.04</v>
      </c>
      <c r="S896" t="str">
        <f>LEFT(P896,FIND("/",P896)-1)</f>
        <v>film &amp; video</v>
      </c>
      <c r="T896" t="str">
        <f>RIGHT(P896,LEN(P896)-FIND("/",P896))</f>
        <v>television</v>
      </c>
    </row>
    <row r="897" spans="1:20" ht="42.75" x14ac:dyDescent="0.4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 s="9">
        <f>(((I897/60)/60)/24)+DATE(1970,1,1)</f>
        <v>40759.630497685182</v>
      </c>
      <c r="K897">
        <v>1308496075</v>
      </c>
      <c r="L897" s="10">
        <f>(((K897/60)/60)/24)+DATE(1970,1,1)</f>
        <v>40713.630497685182</v>
      </c>
      <c r="M897" t="b">
        <v>0</v>
      </c>
      <c r="N897">
        <v>62</v>
      </c>
      <c r="O897" t="b">
        <v>1</v>
      </c>
      <c r="P897" t="s">
        <v>8274</v>
      </c>
      <c r="Q897" s="5">
        <f>(E897/D897)</f>
        <v>1.1850000000000001</v>
      </c>
      <c r="R897" s="12">
        <f>ROUND((E897/N897),2)</f>
        <v>57.34</v>
      </c>
      <c r="S897" t="str">
        <f>LEFT(P897,FIND("/",P897)-1)</f>
        <v>publishing</v>
      </c>
      <c r="T897" t="str">
        <f>RIGHT(P897,LEN(P897)-FIND("/",P897))</f>
        <v>nonfiction</v>
      </c>
    </row>
    <row r="898" spans="1:20" ht="42.75" x14ac:dyDescent="0.4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 s="9">
        <f>(((I898/60)/60)/24)+DATE(1970,1,1)</f>
        <v>41039.708333333336</v>
      </c>
      <c r="K898">
        <v>1335473931</v>
      </c>
      <c r="L898" s="10">
        <f>(((K898/60)/60)/24)+DATE(1970,1,1)</f>
        <v>41025.874201388891</v>
      </c>
      <c r="M898" t="b">
        <v>0</v>
      </c>
      <c r="N898">
        <v>43</v>
      </c>
      <c r="O898" t="b">
        <v>1</v>
      </c>
      <c r="P898" t="s">
        <v>8279</v>
      </c>
      <c r="Q898" s="5">
        <f>(E898/D898)</f>
        <v>1.1850000000000001</v>
      </c>
      <c r="R898" s="12">
        <f>ROUND((E898/N898),2)</f>
        <v>27.56</v>
      </c>
      <c r="S898" t="str">
        <f>LEFT(P898,FIND("/",P898)-1)</f>
        <v>music</v>
      </c>
      <c r="T898" t="str">
        <f>RIGHT(P898,LEN(P898)-FIND("/",P898))</f>
        <v>indie rock</v>
      </c>
    </row>
    <row r="899" spans="1:20" ht="28.5" x14ac:dyDescent="0.4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 s="9">
        <f>(((I899/60)/60)/24)+DATE(1970,1,1)</f>
        <v>42076.290972222225</v>
      </c>
      <c r="K899">
        <v>1423959123</v>
      </c>
      <c r="L899" s="10">
        <f>(((K899/60)/60)/24)+DATE(1970,1,1)</f>
        <v>42050.008368055554</v>
      </c>
      <c r="M899" t="b">
        <v>0</v>
      </c>
      <c r="N899">
        <v>62</v>
      </c>
      <c r="O899" t="b">
        <v>1</v>
      </c>
      <c r="P899" t="s">
        <v>8271</v>
      </c>
      <c r="Q899" s="5">
        <f>(E899/D899)</f>
        <v>1.1850000000000001</v>
      </c>
      <c r="R899" s="12">
        <f>ROUND((E899/N899),2)</f>
        <v>49.69</v>
      </c>
      <c r="S899" t="str">
        <f>LEFT(P899,FIND("/",P899)-1)</f>
        <v>theater</v>
      </c>
      <c r="T899" t="str">
        <f>RIGHT(P899,LEN(P899)-FIND("/",P899))</f>
        <v>plays</v>
      </c>
    </row>
    <row r="900" spans="1:20" ht="42.75" x14ac:dyDescent="0.4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 s="9">
        <f>(((I900/60)/60)/24)+DATE(1970,1,1)</f>
        <v>42071.563391203701</v>
      </c>
      <c r="K900">
        <v>1421937077</v>
      </c>
      <c r="L900" s="10">
        <f>(((K900/60)/60)/24)+DATE(1970,1,1)</f>
        <v>42026.605057870373</v>
      </c>
      <c r="M900" t="b">
        <v>0</v>
      </c>
      <c r="N900">
        <v>70</v>
      </c>
      <c r="O900" t="b">
        <v>1</v>
      </c>
      <c r="P900" t="s">
        <v>8285</v>
      </c>
      <c r="Q900" s="5">
        <f>(E900/D900)</f>
        <v>1.1845454545454546</v>
      </c>
      <c r="R900" s="12">
        <f>ROUND((E900/N900),2)</f>
        <v>93.07</v>
      </c>
      <c r="S900" t="str">
        <f>LEFT(P900,FIND("/",P900)-1)</f>
        <v>photography</v>
      </c>
      <c r="T900" t="str">
        <f>RIGHT(P900,LEN(P900)-FIND("/",P900))</f>
        <v>photobooks</v>
      </c>
    </row>
    <row r="901" spans="1:20" ht="28.5" x14ac:dyDescent="0.4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 s="9">
        <f>(((I901/60)/60)/24)+DATE(1970,1,1)</f>
        <v>41774.745208333334</v>
      </c>
      <c r="K901">
        <v>1397584386</v>
      </c>
      <c r="L901" s="10">
        <f>(((K901/60)/60)/24)+DATE(1970,1,1)</f>
        <v>41744.745208333334</v>
      </c>
      <c r="M901" t="b">
        <v>0</v>
      </c>
      <c r="N901">
        <v>36</v>
      </c>
      <c r="O901" t="b">
        <v>1</v>
      </c>
      <c r="P901" t="s">
        <v>8300</v>
      </c>
      <c r="Q901" s="5">
        <f>(E901/D901)</f>
        <v>1.1844444444444444</v>
      </c>
      <c r="R901" s="12">
        <f>ROUND((E901/N901),2)</f>
        <v>29.61</v>
      </c>
      <c r="S901" t="str">
        <f>LEFT(P901,FIND("/",P901)-1)</f>
        <v>music</v>
      </c>
      <c r="T901" t="str">
        <f>RIGHT(P901,LEN(P901)-FIND("/",P901))</f>
        <v>classical music</v>
      </c>
    </row>
    <row r="902" spans="1:20" ht="42.75" x14ac:dyDescent="0.4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 s="9">
        <f>(((I902/60)/60)/24)+DATE(1970,1,1)</f>
        <v>41676.854988425926</v>
      </c>
      <c r="K902">
        <v>1390509071</v>
      </c>
      <c r="L902" s="10">
        <f>(((K902/60)/60)/24)+DATE(1970,1,1)</f>
        <v>41662.854988425926</v>
      </c>
      <c r="M902" t="b">
        <v>0</v>
      </c>
      <c r="N902">
        <v>49</v>
      </c>
      <c r="O902" t="b">
        <v>1</v>
      </c>
      <c r="P902" t="s">
        <v>8292</v>
      </c>
      <c r="Q902" s="5">
        <f>(E902/D902)</f>
        <v>1.1839999999999999</v>
      </c>
      <c r="R902" s="12">
        <f>ROUND((E902/N902),2)</f>
        <v>36.24</v>
      </c>
      <c r="S902" t="str">
        <f>LEFT(P902,FIND("/",P902)-1)</f>
        <v>music</v>
      </c>
      <c r="T902" t="str">
        <f>RIGHT(P902,LEN(P902)-FIND("/",P902))</f>
        <v>pop</v>
      </c>
    </row>
    <row r="903" spans="1:20" ht="42.75" x14ac:dyDescent="0.4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 s="9">
        <f>(((I903/60)/60)/24)+DATE(1970,1,1)</f>
        <v>41794.207638888889</v>
      </c>
      <c r="K903">
        <v>1400725112</v>
      </c>
      <c r="L903" s="10">
        <f>(((K903/60)/60)/24)+DATE(1970,1,1)</f>
        <v>41781.096203703702</v>
      </c>
      <c r="M903" t="b">
        <v>0</v>
      </c>
      <c r="N903">
        <v>44</v>
      </c>
      <c r="O903" t="b">
        <v>1</v>
      </c>
      <c r="P903" t="s">
        <v>8271</v>
      </c>
      <c r="Q903" s="5">
        <f>(E903/D903)</f>
        <v>1.1839285714285714</v>
      </c>
      <c r="R903" s="12">
        <f>ROUND((E903/N903),2)</f>
        <v>75.34</v>
      </c>
      <c r="S903" t="str">
        <f>LEFT(P903,FIND("/",P903)-1)</f>
        <v>theater</v>
      </c>
      <c r="T903" t="str">
        <f>RIGHT(P903,LEN(P903)-FIND("/",P903))</f>
        <v>plays</v>
      </c>
    </row>
    <row r="904" spans="1:20" ht="42.75" x14ac:dyDescent="0.4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 s="9">
        <f>(((I904/60)/60)/24)+DATE(1970,1,1)</f>
        <v>40849.333333333336</v>
      </c>
      <c r="K904">
        <v>1315612909</v>
      </c>
      <c r="L904" s="10">
        <f>(((K904/60)/60)/24)+DATE(1970,1,1)</f>
        <v>40796.001261574071</v>
      </c>
      <c r="M904" t="b">
        <v>0</v>
      </c>
      <c r="N904">
        <v>4</v>
      </c>
      <c r="O904" t="b">
        <v>1</v>
      </c>
      <c r="P904" t="s">
        <v>8276</v>
      </c>
      <c r="Q904" s="5">
        <f>(E904/D904)</f>
        <v>1.1833333333333333</v>
      </c>
      <c r="R904" s="12">
        <f>ROUND((E904/N904),2)</f>
        <v>443.75</v>
      </c>
      <c r="S904" t="str">
        <f>LEFT(P904,FIND("/",P904)-1)</f>
        <v>music</v>
      </c>
      <c r="T904" t="str">
        <f>RIGHT(P904,LEN(P904)-FIND("/",P904))</f>
        <v>rock</v>
      </c>
    </row>
    <row r="905" spans="1:20" ht="42.75" x14ac:dyDescent="0.4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 s="9">
        <f>(((I905/60)/60)/24)+DATE(1970,1,1)</f>
        <v>42171.541134259256</v>
      </c>
      <c r="K905">
        <v>1431867554</v>
      </c>
      <c r="L905" s="10">
        <f>(((K905/60)/60)/24)+DATE(1970,1,1)</f>
        <v>42141.541134259256</v>
      </c>
      <c r="M905" t="b">
        <v>0</v>
      </c>
      <c r="N905">
        <v>24</v>
      </c>
      <c r="O905" t="b">
        <v>1</v>
      </c>
      <c r="P905" t="s">
        <v>8271</v>
      </c>
      <c r="Q905" s="5">
        <f>(E905/D905)</f>
        <v>1.1833333333333333</v>
      </c>
      <c r="R905" s="12">
        <f>ROUND((E905/N905),2)</f>
        <v>29.58</v>
      </c>
      <c r="S905" t="str">
        <f>LEFT(P905,FIND("/",P905)-1)</f>
        <v>theater</v>
      </c>
      <c r="T905" t="str">
        <f>RIGHT(P905,LEN(P905)-FIND("/",P905))</f>
        <v>plays</v>
      </c>
    </row>
    <row r="906" spans="1:20" ht="42.75" x14ac:dyDescent="0.4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 s="9">
        <f>(((I906/60)/60)/24)+DATE(1970,1,1)</f>
        <v>42176.934027777781</v>
      </c>
      <c r="K906">
        <v>1432410639</v>
      </c>
      <c r="L906" s="10">
        <f>(((K906/60)/60)/24)+DATE(1970,1,1)</f>
        <v>42147.826840277776</v>
      </c>
      <c r="M906" t="b">
        <v>0</v>
      </c>
      <c r="N906">
        <v>62</v>
      </c>
      <c r="O906" t="b">
        <v>1</v>
      </c>
      <c r="P906" t="s">
        <v>8271</v>
      </c>
      <c r="Q906" s="5">
        <f>(E906/D906)</f>
        <v>1.1833333333333333</v>
      </c>
      <c r="R906" s="12">
        <f>ROUND((E906/N906),2)</f>
        <v>57.26</v>
      </c>
      <c r="S906" t="str">
        <f>LEFT(P906,FIND("/",P906)-1)</f>
        <v>theater</v>
      </c>
      <c r="T906" t="str">
        <f>RIGHT(P906,LEN(P906)-FIND("/",P906))</f>
        <v>plays</v>
      </c>
    </row>
    <row r="907" spans="1:20" ht="42.75" x14ac:dyDescent="0.4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 s="9">
        <f>(((I907/60)/60)/24)+DATE(1970,1,1)</f>
        <v>42219.75</v>
      </c>
      <c r="K907">
        <v>1435133807</v>
      </c>
      <c r="L907" s="10">
        <f>(((K907/60)/60)/24)+DATE(1970,1,1)</f>
        <v>42179.344988425932</v>
      </c>
      <c r="M907" t="b">
        <v>0</v>
      </c>
      <c r="N907">
        <v>39</v>
      </c>
      <c r="O907" t="b">
        <v>1</v>
      </c>
      <c r="P907" t="s">
        <v>8271</v>
      </c>
      <c r="Q907" s="5">
        <f>(E907/D907)</f>
        <v>1.1825757575757576</v>
      </c>
      <c r="R907" s="12">
        <f>ROUND((E907/N907),2)</f>
        <v>100.06</v>
      </c>
      <c r="S907" t="str">
        <f>LEFT(P907,FIND("/",P907)-1)</f>
        <v>theater</v>
      </c>
      <c r="T907" t="str">
        <f>RIGHT(P907,LEN(P907)-FIND("/",P907))</f>
        <v>plays</v>
      </c>
    </row>
    <row r="908" spans="1:20" ht="42.75" x14ac:dyDescent="0.4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 s="9">
        <f>(((I908/60)/60)/24)+DATE(1970,1,1)</f>
        <v>41422</v>
      </c>
      <c r="K908">
        <v>1366917828</v>
      </c>
      <c r="L908" s="10">
        <f>(((K908/60)/60)/24)+DATE(1970,1,1)</f>
        <v>41389.808194444442</v>
      </c>
      <c r="M908" t="b">
        <v>0</v>
      </c>
      <c r="N908">
        <v>146</v>
      </c>
      <c r="O908" t="b">
        <v>1</v>
      </c>
      <c r="P908" t="s">
        <v>8295</v>
      </c>
      <c r="Q908" s="5">
        <f>(E908/D908)</f>
        <v>1.1825000000000001</v>
      </c>
      <c r="R908" s="12">
        <f>ROUND((E908/N908),2)</f>
        <v>97.19</v>
      </c>
      <c r="S908" t="str">
        <f>LEFT(P908,FIND("/",P908)-1)</f>
        <v>technology</v>
      </c>
      <c r="T908" t="str">
        <f>RIGHT(P908,LEN(P908)-FIND("/",P908))</f>
        <v>hardware</v>
      </c>
    </row>
    <row r="909" spans="1:20" ht="42.75" x14ac:dyDescent="0.4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 s="9">
        <f>(((I909/60)/60)/24)+DATE(1970,1,1)</f>
        <v>42732.212337962963</v>
      </c>
      <c r="K909">
        <v>1480309546</v>
      </c>
      <c r="L909" s="10">
        <f>(((K909/60)/60)/24)+DATE(1970,1,1)</f>
        <v>42702.212337962963</v>
      </c>
      <c r="M909" t="b">
        <v>0</v>
      </c>
      <c r="N909">
        <v>499</v>
      </c>
      <c r="O909" t="b">
        <v>1</v>
      </c>
      <c r="P909" t="s">
        <v>8277</v>
      </c>
      <c r="Q909" s="5">
        <f>(E909/D909)</f>
        <v>1.1822050359712231</v>
      </c>
      <c r="R909" s="12">
        <f>ROUND((E909/N909),2)</f>
        <v>65.86</v>
      </c>
      <c r="S909" t="str">
        <f>LEFT(P909,FIND("/",P909)-1)</f>
        <v>music</v>
      </c>
      <c r="T909" t="str">
        <f>RIGHT(P909,LEN(P909)-FIND("/",P909))</f>
        <v>metal</v>
      </c>
    </row>
    <row r="910" spans="1:20" ht="57" x14ac:dyDescent="0.4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 s="9">
        <f>(((I910/60)/60)/24)+DATE(1970,1,1)</f>
        <v>41040.620312500003</v>
      </c>
      <c r="K910">
        <v>1334155995</v>
      </c>
      <c r="L910" s="10">
        <f>(((K910/60)/60)/24)+DATE(1970,1,1)</f>
        <v>41010.620312500003</v>
      </c>
      <c r="M910" t="b">
        <v>1</v>
      </c>
      <c r="N910">
        <v>91</v>
      </c>
      <c r="O910" t="b">
        <v>1</v>
      </c>
      <c r="P910" t="s">
        <v>8269</v>
      </c>
      <c r="Q910" s="5">
        <f>(E910/D910)</f>
        <v>1.1819999999999999</v>
      </c>
      <c r="R910" s="12">
        <f>ROUND((E910/N910),2)</f>
        <v>64.95</v>
      </c>
      <c r="S910" t="str">
        <f>LEFT(P910,FIND("/",P910)-1)</f>
        <v>film &amp; video</v>
      </c>
      <c r="T910" t="str">
        <f>RIGHT(P910,LEN(P910)-FIND("/",P910))</f>
        <v>documentary</v>
      </c>
    </row>
    <row r="911" spans="1:20" ht="42.75" x14ac:dyDescent="0.4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 s="9">
        <f>(((I911/60)/60)/24)+DATE(1970,1,1)</f>
        <v>42685.507557870369</v>
      </c>
      <c r="K911">
        <v>1476270653</v>
      </c>
      <c r="L911" s="10">
        <f>(((K911/60)/60)/24)+DATE(1970,1,1)</f>
        <v>42655.465891203698</v>
      </c>
      <c r="M911" t="b">
        <v>0</v>
      </c>
      <c r="N911">
        <v>173</v>
      </c>
      <c r="O911" t="b">
        <v>1</v>
      </c>
      <c r="P911" t="s">
        <v>8303</v>
      </c>
      <c r="Q911" s="5">
        <f>(E911/D911)</f>
        <v>1.1812400000000001</v>
      </c>
      <c r="R911" s="12">
        <f>ROUND((E911/N911),2)</f>
        <v>170.7</v>
      </c>
      <c r="S911" t="str">
        <f>LEFT(P911,FIND("/",P911)-1)</f>
        <v>theater</v>
      </c>
      <c r="T911" t="str">
        <f>RIGHT(P911,LEN(P911)-FIND("/",P911))</f>
        <v>spaces</v>
      </c>
    </row>
    <row r="912" spans="1:20" ht="57" x14ac:dyDescent="0.4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 s="9">
        <f>(((I912/60)/60)/24)+DATE(1970,1,1)</f>
        <v>41179.954791666663</v>
      </c>
      <c r="K912">
        <v>1346194494</v>
      </c>
      <c r="L912" s="10">
        <f>(((K912/60)/60)/24)+DATE(1970,1,1)</f>
        <v>41149.954791666663</v>
      </c>
      <c r="M912" t="b">
        <v>1</v>
      </c>
      <c r="N912">
        <v>963</v>
      </c>
      <c r="O912" t="b">
        <v>1</v>
      </c>
      <c r="P912" t="s">
        <v>8269</v>
      </c>
      <c r="Q912" s="5">
        <f>(E912/D912)</f>
        <v>1.1808107999999999</v>
      </c>
      <c r="R912" s="12">
        <f>ROUND((E912/N912),2)</f>
        <v>30.65</v>
      </c>
      <c r="S912" t="str">
        <f>LEFT(P912,FIND("/",P912)-1)</f>
        <v>film &amp; video</v>
      </c>
      <c r="T912" t="str">
        <f>RIGHT(P912,LEN(P912)-FIND("/",P912))</f>
        <v>documentary</v>
      </c>
    </row>
    <row r="913" spans="1:20" ht="28.5" x14ac:dyDescent="0.4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 s="9">
        <f>(((I913/60)/60)/24)+DATE(1970,1,1)</f>
        <v>42028.964062500003</v>
      </c>
      <c r="K913">
        <v>1418684895</v>
      </c>
      <c r="L913" s="10">
        <f>(((K913/60)/60)/24)+DATE(1970,1,1)</f>
        <v>41988.964062500003</v>
      </c>
      <c r="M913" t="b">
        <v>0</v>
      </c>
      <c r="N913">
        <v>90</v>
      </c>
      <c r="O913" t="b">
        <v>1</v>
      </c>
      <c r="P913" t="s">
        <v>8276</v>
      </c>
      <c r="Q913" s="5">
        <f>(E913/D913)</f>
        <v>1.1805000000000001</v>
      </c>
      <c r="R913" s="12">
        <f>ROUND((E913/N913),2)</f>
        <v>131.16999999999999</v>
      </c>
      <c r="S913" t="str">
        <f>LEFT(P913,FIND("/",P913)-1)</f>
        <v>music</v>
      </c>
      <c r="T913" t="str">
        <f>RIGHT(P913,LEN(P913)-FIND("/",P913))</f>
        <v>rock</v>
      </c>
    </row>
    <row r="914" spans="1:20" ht="28.5" x14ac:dyDescent="0.4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 s="9">
        <f>(((I914/60)/60)/24)+DATE(1970,1,1)</f>
        <v>41283.367303240739</v>
      </c>
      <c r="K914">
        <v>1354265335</v>
      </c>
      <c r="L914" s="10">
        <f>(((K914/60)/60)/24)+DATE(1970,1,1)</f>
        <v>41243.367303240739</v>
      </c>
      <c r="M914" t="b">
        <v>0</v>
      </c>
      <c r="N914">
        <v>25</v>
      </c>
      <c r="O914" t="b">
        <v>1</v>
      </c>
      <c r="P914" t="s">
        <v>8276</v>
      </c>
      <c r="Q914" s="5">
        <f>(E914/D914)</f>
        <v>1.18</v>
      </c>
      <c r="R914" s="12">
        <f>ROUND((E914/N914),2)</f>
        <v>47.2</v>
      </c>
      <c r="S914" t="str">
        <f>LEFT(P914,FIND("/",P914)-1)</f>
        <v>music</v>
      </c>
      <c r="T914" t="str">
        <f>RIGHT(P914,LEN(P914)-FIND("/",P914))</f>
        <v>rock</v>
      </c>
    </row>
    <row r="915" spans="1:20" ht="42.75" x14ac:dyDescent="0.4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 s="9">
        <f>(((I915/60)/60)/24)+DATE(1970,1,1)</f>
        <v>40951.919340277782</v>
      </c>
      <c r="K915">
        <v>1326492231</v>
      </c>
      <c r="L915" s="10">
        <f>(((K915/60)/60)/24)+DATE(1970,1,1)</f>
        <v>40921.919340277782</v>
      </c>
      <c r="M915" t="b">
        <v>1</v>
      </c>
      <c r="N915">
        <v>361</v>
      </c>
      <c r="O915" t="b">
        <v>1</v>
      </c>
      <c r="P915" t="s">
        <v>8276</v>
      </c>
      <c r="Q915" s="5">
        <f>(E915/D915)</f>
        <v>1.1796376666666666</v>
      </c>
      <c r="R915" s="12">
        <f>ROUND((E915/N915),2)</f>
        <v>98.03</v>
      </c>
      <c r="S915" t="str">
        <f>LEFT(P915,FIND("/",P915)-1)</f>
        <v>music</v>
      </c>
      <c r="T915" t="str">
        <f>RIGHT(P915,LEN(P915)-FIND("/",P915))</f>
        <v>rock</v>
      </c>
    </row>
    <row r="916" spans="1:20" ht="42.75" x14ac:dyDescent="0.4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 s="9">
        <f>(((I916/60)/60)/24)+DATE(1970,1,1)</f>
        <v>41994.362743055557</v>
      </c>
      <c r="K916">
        <v>1416559341</v>
      </c>
      <c r="L916" s="10">
        <f>(((K916/60)/60)/24)+DATE(1970,1,1)</f>
        <v>41964.362743055557</v>
      </c>
      <c r="M916" t="b">
        <v>1</v>
      </c>
      <c r="N916">
        <v>33</v>
      </c>
      <c r="O916" t="b">
        <v>1</v>
      </c>
      <c r="P916" t="s">
        <v>8295</v>
      </c>
      <c r="Q916" s="5">
        <f>(E916/D916)</f>
        <v>1.1790285714285715</v>
      </c>
      <c r="R916" s="12">
        <f>ROUND((E916/N916),2)</f>
        <v>2500.9699999999998</v>
      </c>
      <c r="S916" t="str">
        <f>LEFT(P916,FIND("/",P916)-1)</f>
        <v>technology</v>
      </c>
      <c r="T916" t="str">
        <f>RIGHT(P916,LEN(P916)-FIND("/",P916))</f>
        <v>hardware</v>
      </c>
    </row>
    <row r="917" spans="1:20" ht="42.75" x14ac:dyDescent="0.4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 s="9">
        <f>(((I917/60)/60)/24)+DATE(1970,1,1)</f>
        <v>41969.052083333328</v>
      </c>
      <c r="K917">
        <v>1414368616</v>
      </c>
      <c r="L917" s="10">
        <f>(((K917/60)/60)/24)+DATE(1970,1,1)</f>
        <v>41939.00712962963</v>
      </c>
      <c r="M917" t="b">
        <v>1</v>
      </c>
      <c r="N917">
        <v>98</v>
      </c>
      <c r="O917" t="b">
        <v>1</v>
      </c>
      <c r="P917" t="s">
        <v>8285</v>
      </c>
      <c r="Q917" s="5">
        <f>(E917/D917)</f>
        <v>1.1786666666666668</v>
      </c>
      <c r="R917" s="12">
        <f>ROUND((E917/N917),2)</f>
        <v>180.41</v>
      </c>
      <c r="S917" t="str">
        <f>LEFT(P917,FIND("/",P917)-1)</f>
        <v>photography</v>
      </c>
      <c r="T917" t="str">
        <f>RIGHT(P917,LEN(P917)-FIND("/",P917))</f>
        <v>photobooks</v>
      </c>
    </row>
    <row r="918" spans="1:20" ht="28.5" x14ac:dyDescent="0.4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 s="9">
        <f>(((I918/60)/60)/24)+DATE(1970,1,1)</f>
        <v>41829.569212962961</v>
      </c>
      <c r="K918">
        <v>1403703580</v>
      </c>
      <c r="L918" s="10">
        <f>(((K918/60)/60)/24)+DATE(1970,1,1)</f>
        <v>41815.569212962961</v>
      </c>
      <c r="M918" t="b">
        <v>0</v>
      </c>
      <c r="N918">
        <v>74</v>
      </c>
      <c r="O918" t="b">
        <v>1</v>
      </c>
      <c r="P918" t="s">
        <v>8271</v>
      </c>
      <c r="Q918" s="5">
        <f>(E918/D918)</f>
        <v>1.1783999999999999</v>
      </c>
      <c r="R918" s="12">
        <f>ROUND((E918/N918),2)</f>
        <v>39.81</v>
      </c>
      <c r="S918" t="str">
        <f>LEFT(P918,FIND("/",P918)-1)</f>
        <v>theater</v>
      </c>
      <c r="T918" t="str">
        <f>RIGHT(P918,LEN(P918)-FIND("/",P918))</f>
        <v>plays</v>
      </c>
    </row>
    <row r="919" spans="1:20" ht="28.5" x14ac:dyDescent="0.4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 s="9">
        <f>(((I919/60)/60)/24)+DATE(1970,1,1)</f>
        <v>42721.333333333328</v>
      </c>
      <c r="K919">
        <v>1479283285</v>
      </c>
      <c r="L919" s="10">
        <f>(((K919/60)/60)/24)+DATE(1970,1,1)</f>
        <v>42690.334317129629</v>
      </c>
      <c r="M919" t="b">
        <v>0</v>
      </c>
      <c r="N919">
        <v>26</v>
      </c>
      <c r="O919" t="b">
        <v>1</v>
      </c>
      <c r="P919" t="s">
        <v>8271</v>
      </c>
      <c r="Q919" s="5">
        <f>(E919/D919)</f>
        <v>1.1773333333333333</v>
      </c>
      <c r="R919" s="12">
        <f>ROUND((E919/N919),2)</f>
        <v>67.92</v>
      </c>
      <c r="S919" t="str">
        <f>LEFT(P919,FIND("/",P919)-1)</f>
        <v>theater</v>
      </c>
      <c r="T919" t="str">
        <f>RIGHT(P919,LEN(P919)-FIND("/",P919))</f>
        <v>plays</v>
      </c>
    </row>
    <row r="920" spans="1:20" ht="42.75" x14ac:dyDescent="0.4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 s="9">
        <f>(((I920/60)/60)/24)+DATE(1970,1,1)</f>
        <v>40651.725219907406</v>
      </c>
      <c r="K920">
        <v>1297880659</v>
      </c>
      <c r="L920" s="10">
        <f>(((K920/60)/60)/24)+DATE(1970,1,1)</f>
        <v>40590.766886574071</v>
      </c>
      <c r="M920" t="b">
        <v>0</v>
      </c>
      <c r="N920">
        <v>22</v>
      </c>
      <c r="O920" t="b">
        <v>1</v>
      </c>
      <c r="P920" t="s">
        <v>8274</v>
      </c>
      <c r="Q920" s="5">
        <f>(E920/D920)</f>
        <v>1.177142857142857</v>
      </c>
      <c r="R920" s="12">
        <f>ROUND((E920/N920),2)</f>
        <v>37.450000000000003</v>
      </c>
      <c r="S920" t="str">
        <f>LEFT(P920,FIND("/",P920)-1)</f>
        <v>publishing</v>
      </c>
      <c r="T920" t="str">
        <f>RIGHT(P920,LEN(P920)-FIND("/",P920))</f>
        <v>nonfiction</v>
      </c>
    </row>
    <row r="921" spans="1:20" ht="42.75" x14ac:dyDescent="0.4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 s="9">
        <f>(((I921/60)/60)/24)+DATE(1970,1,1)</f>
        <v>41950.011053240742</v>
      </c>
      <c r="K921">
        <v>1411859755</v>
      </c>
      <c r="L921" s="10">
        <f>(((K921/60)/60)/24)+DATE(1970,1,1)</f>
        <v>41909.969386574077</v>
      </c>
      <c r="M921" t="b">
        <v>1</v>
      </c>
      <c r="N921">
        <v>213</v>
      </c>
      <c r="O921" t="b">
        <v>1</v>
      </c>
      <c r="P921" t="s">
        <v>8271</v>
      </c>
      <c r="Q921" s="5">
        <f>(E921/D921)</f>
        <v>1.1752499999999999</v>
      </c>
      <c r="R921" s="12">
        <f>ROUND((E921/N921),2)</f>
        <v>110.35</v>
      </c>
      <c r="S921" t="str">
        <f>LEFT(P921,FIND("/",P921)-1)</f>
        <v>theater</v>
      </c>
      <c r="T921" t="str">
        <f>RIGHT(P921,LEN(P921)-FIND("/",P921))</f>
        <v>plays</v>
      </c>
    </row>
    <row r="922" spans="1:20" ht="28.5" x14ac:dyDescent="0.4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 s="9">
        <f>(((I922/60)/60)/24)+DATE(1970,1,1)</f>
        <v>41832.757719907408</v>
      </c>
      <c r="K922">
        <v>1402596667</v>
      </c>
      <c r="L922" s="10">
        <f>(((K922/60)/60)/24)+DATE(1970,1,1)</f>
        <v>41802.757719907408</v>
      </c>
      <c r="M922" t="b">
        <v>0</v>
      </c>
      <c r="N922">
        <v>25</v>
      </c>
      <c r="O922" t="b">
        <v>1</v>
      </c>
      <c r="P922" t="s">
        <v>8292</v>
      </c>
      <c r="Q922" s="5">
        <f>(E922/D922)</f>
        <v>1.175</v>
      </c>
      <c r="R922" s="12">
        <f>ROUND((E922/N922),2)</f>
        <v>47</v>
      </c>
      <c r="S922" t="str">
        <f>LEFT(P922,FIND("/",P922)-1)</f>
        <v>music</v>
      </c>
      <c r="T922" t="str">
        <f>RIGHT(P922,LEN(P922)-FIND("/",P922))</f>
        <v>pop</v>
      </c>
    </row>
    <row r="923" spans="1:20" ht="42.75" x14ac:dyDescent="0.4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 s="9">
        <f>(((I923/60)/60)/24)+DATE(1970,1,1)</f>
        <v>41811.666770833333</v>
      </c>
      <c r="K923">
        <v>1400774409</v>
      </c>
      <c r="L923" s="10">
        <f>(((K923/60)/60)/24)+DATE(1970,1,1)</f>
        <v>41781.666770833333</v>
      </c>
      <c r="M923" t="b">
        <v>1</v>
      </c>
      <c r="N923">
        <v>51</v>
      </c>
      <c r="O923" t="b">
        <v>1</v>
      </c>
      <c r="P923" t="s">
        <v>8271</v>
      </c>
      <c r="Q923" s="5">
        <f>(E923/D923)</f>
        <v>1.1739999999999999</v>
      </c>
      <c r="R923" s="12">
        <f>ROUND((E923/N923),2)</f>
        <v>57.55</v>
      </c>
      <c r="S923" t="str">
        <f>LEFT(P923,FIND("/",P923)-1)</f>
        <v>theater</v>
      </c>
      <c r="T923" t="str">
        <f>RIGHT(P923,LEN(P923)-FIND("/",P923))</f>
        <v>plays</v>
      </c>
    </row>
    <row r="924" spans="1:20" ht="42.75" x14ac:dyDescent="0.4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 s="9">
        <f>(((I924/60)/60)/24)+DATE(1970,1,1)</f>
        <v>42800.833333333328</v>
      </c>
      <c r="K924">
        <v>1484924605</v>
      </c>
      <c r="L924" s="10">
        <f>(((K924/60)/60)/24)+DATE(1970,1,1)</f>
        <v>42755.627372685187</v>
      </c>
      <c r="M924" t="b">
        <v>1</v>
      </c>
      <c r="N924">
        <v>255</v>
      </c>
      <c r="O924" t="b">
        <v>1</v>
      </c>
      <c r="P924" t="s">
        <v>8280</v>
      </c>
      <c r="Q924" s="5">
        <f>(E924/D924)</f>
        <v>1.1727000000000001</v>
      </c>
      <c r="R924" s="12">
        <f>ROUND((E924/N924),2)</f>
        <v>45.99</v>
      </c>
      <c r="S924" t="str">
        <f>LEFT(P924,FIND("/",P924)-1)</f>
        <v>music</v>
      </c>
      <c r="T924" t="str">
        <f>RIGHT(P924,LEN(P924)-FIND("/",P924))</f>
        <v>electronic music</v>
      </c>
    </row>
    <row r="925" spans="1:20" ht="42.75" x14ac:dyDescent="0.4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 s="9">
        <f>(((I925/60)/60)/24)+DATE(1970,1,1)</f>
        <v>41048.125</v>
      </c>
      <c r="K925">
        <v>1333709958</v>
      </c>
      <c r="L925" s="10">
        <f>(((K925/60)/60)/24)+DATE(1970,1,1)</f>
        <v>41005.45784722222</v>
      </c>
      <c r="M925" t="b">
        <v>0</v>
      </c>
      <c r="N925">
        <v>40</v>
      </c>
      <c r="O925" t="b">
        <v>1</v>
      </c>
      <c r="P925" t="s">
        <v>8276</v>
      </c>
      <c r="Q925" s="5">
        <f>(E925/D925)</f>
        <v>1.1725000000000001</v>
      </c>
      <c r="R925" s="12">
        <f>ROUND((E925/N925),2)</f>
        <v>58.63</v>
      </c>
      <c r="S925" t="str">
        <f>LEFT(P925,FIND("/",P925)-1)</f>
        <v>music</v>
      </c>
      <c r="T925" t="str">
        <f>RIGHT(P925,LEN(P925)-FIND("/",P925))</f>
        <v>rock</v>
      </c>
    </row>
    <row r="926" spans="1:20" ht="28.5" x14ac:dyDescent="0.4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 s="9">
        <f>(((I926/60)/60)/24)+DATE(1970,1,1)</f>
        <v>42005.332638888889</v>
      </c>
      <c r="K926">
        <v>1418766740</v>
      </c>
      <c r="L926" s="10">
        <f>(((K926/60)/60)/24)+DATE(1970,1,1)</f>
        <v>41989.91134259259</v>
      </c>
      <c r="M926" t="b">
        <v>0</v>
      </c>
      <c r="N926">
        <v>8</v>
      </c>
      <c r="O926" t="b">
        <v>1</v>
      </c>
      <c r="P926" t="s">
        <v>8265</v>
      </c>
      <c r="Q926" s="5">
        <f>(E926/D926)</f>
        <v>1.1714285714285715</v>
      </c>
      <c r="R926">
        <f>ROUND((E926/N926),2)</f>
        <v>51.25</v>
      </c>
      <c r="S926" t="str">
        <f>LEFT(P926,FIND("/",P926)-1)</f>
        <v>film &amp; video</v>
      </c>
      <c r="T926" t="str">
        <f>RIGHT(P926,LEN(P926)-FIND("/",P926))</f>
        <v>television</v>
      </c>
    </row>
    <row r="927" spans="1:20" ht="42.75" x14ac:dyDescent="0.4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 s="9">
        <f>(((I927/60)/60)/24)+DATE(1970,1,1)</f>
        <v>42045.702893518523</v>
      </c>
      <c r="K927">
        <v>1421772730</v>
      </c>
      <c r="L927" s="10">
        <f>(((K927/60)/60)/24)+DATE(1970,1,1)</f>
        <v>42024.702893518523</v>
      </c>
      <c r="M927" t="b">
        <v>0</v>
      </c>
      <c r="N927">
        <v>55</v>
      </c>
      <c r="O927" t="b">
        <v>1</v>
      </c>
      <c r="P927" t="s">
        <v>8303</v>
      </c>
      <c r="Q927" s="5">
        <f>(E927/D927)</f>
        <v>1.1712499999999999</v>
      </c>
      <c r="R927" s="12">
        <f>ROUND((E927/N927),2)</f>
        <v>85.18</v>
      </c>
      <c r="S927" t="str">
        <f>LEFT(P927,FIND("/",P927)-1)</f>
        <v>theater</v>
      </c>
      <c r="T927" t="str">
        <f>RIGHT(P927,LEN(P927)-FIND("/",P927))</f>
        <v>spaces</v>
      </c>
    </row>
    <row r="928" spans="1:20" ht="42.75" x14ac:dyDescent="0.4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 s="9">
        <f>(((I928/60)/60)/24)+DATE(1970,1,1)</f>
        <v>40805.604421296295</v>
      </c>
      <c r="K928">
        <v>1312641022</v>
      </c>
      <c r="L928" s="10">
        <f>(((K928/60)/60)/24)+DATE(1970,1,1)</f>
        <v>40761.604421296295</v>
      </c>
      <c r="M928" t="b">
        <v>1</v>
      </c>
      <c r="N928">
        <v>41</v>
      </c>
      <c r="O928" t="b">
        <v>1</v>
      </c>
      <c r="P928" t="s">
        <v>8295</v>
      </c>
      <c r="Q928" s="5">
        <f>(E928/D928)</f>
        <v>1.1707484768810599</v>
      </c>
      <c r="R928" s="12">
        <f>ROUND((E928/N928),2)</f>
        <v>44.85</v>
      </c>
      <c r="S928" t="str">
        <f>LEFT(P928,FIND("/",P928)-1)</f>
        <v>technology</v>
      </c>
      <c r="T928" t="str">
        <f>RIGHT(P928,LEN(P928)-FIND("/",P928))</f>
        <v>hardware</v>
      </c>
    </row>
    <row r="929" spans="1:20" ht="42.75" x14ac:dyDescent="0.4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 s="9">
        <f>(((I929/60)/60)/24)+DATE(1970,1,1)</f>
        <v>41481.708333333336</v>
      </c>
      <c r="K929">
        <v>1373408699</v>
      </c>
      <c r="L929" s="10">
        <f>(((K929/60)/60)/24)+DATE(1970,1,1)</f>
        <v>41464.934016203704</v>
      </c>
      <c r="M929" t="b">
        <v>1</v>
      </c>
      <c r="N929">
        <v>635</v>
      </c>
      <c r="O929" t="b">
        <v>1</v>
      </c>
      <c r="P929" t="s">
        <v>8288</v>
      </c>
      <c r="Q929" s="5">
        <f>(E929/D929)</f>
        <v>1.170404</v>
      </c>
      <c r="R929" s="12">
        <f>ROUND((E929/N929),2)</f>
        <v>92.16</v>
      </c>
      <c r="S929" t="str">
        <f>LEFT(P929,FIND("/",P929)-1)</f>
        <v>publishing</v>
      </c>
      <c r="T929" t="str">
        <f>RIGHT(P929,LEN(P929)-FIND("/",P929))</f>
        <v>radio &amp; podcasts</v>
      </c>
    </row>
    <row r="930" spans="1:20" ht="42.75" x14ac:dyDescent="0.45">
      <c r="A930">
        <v>1627</v>
      </c>
      <c r="B930" s="3" t="s">
        <v>1628</v>
      </c>
      <c r="C930" s="3" t="s">
        <v>5737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1353905940</v>
      </c>
      <c r="J930" s="9">
        <f>(((I930/60)/60)/24)+DATE(1970,1,1)</f>
        <v>41239.207638888889</v>
      </c>
      <c r="K930">
        <v>1351011489</v>
      </c>
      <c r="L930" s="10">
        <f>(((K930/60)/60)/24)+DATE(1970,1,1)</f>
        <v>41205.707048611112</v>
      </c>
      <c r="M930" t="b">
        <v>0</v>
      </c>
      <c r="N930">
        <v>38</v>
      </c>
      <c r="O930" t="b">
        <v>1</v>
      </c>
      <c r="P930" t="s">
        <v>8276</v>
      </c>
      <c r="Q930" s="5">
        <f>(E930/D930)</f>
        <v>1.17</v>
      </c>
      <c r="R930" s="12">
        <f>ROUND((E930/N930),2)</f>
        <v>61.58</v>
      </c>
      <c r="S930" t="str">
        <f>LEFT(P930,FIND("/",P930)-1)</f>
        <v>music</v>
      </c>
      <c r="T930" t="str">
        <f>RIGHT(P930,LEN(P930)-FIND("/",P930))</f>
        <v>rock</v>
      </c>
    </row>
    <row r="931" spans="1:20" ht="42.75" x14ac:dyDescent="0.45">
      <c r="A931">
        <v>1246</v>
      </c>
      <c r="B931" s="3" t="s">
        <v>1247</v>
      </c>
      <c r="C931" s="3" t="s">
        <v>5356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1323136949</v>
      </c>
      <c r="J931" s="9">
        <f>(((I931/60)/60)/24)+DATE(1970,1,1)</f>
        <v>40883.085057870368</v>
      </c>
      <c r="K931">
        <v>1319245349</v>
      </c>
      <c r="L931" s="10">
        <f>(((K931/60)/60)/24)+DATE(1970,1,1)</f>
        <v>40838.043391203704</v>
      </c>
      <c r="M931" t="b">
        <v>1</v>
      </c>
      <c r="N931">
        <v>31</v>
      </c>
      <c r="O931" t="b">
        <v>1</v>
      </c>
      <c r="P931" t="s">
        <v>8276</v>
      </c>
      <c r="Q931" s="5">
        <f>(E931/D931)</f>
        <v>1.17</v>
      </c>
      <c r="R931" s="12">
        <f>ROUND((E931/N931),2)</f>
        <v>75.48</v>
      </c>
      <c r="S931" t="str">
        <f>LEFT(P931,FIND("/",P931)-1)</f>
        <v>music</v>
      </c>
      <c r="T931" t="str">
        <f>RIGHT(P931,LEN(P931)-FIND("/",P931))</f>
        <v>rock</v>
      </c>
    </row>
    <row r="932" spans="1:20" ht="42.75" x14ac:dyDescent="0.4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 s="9">
        <f>(((I932/60)/60)/24)+DATE(1970,1,1)</f>
        <v>42119</v>
      </c>
      <c r="K932">
        <v>1426703452</v>
      </c>
      <c r="L932" s="10">
        <f>(((K932/60)/60)/24)+DATE(1970,1,1)</f>
        <v>42081.77143518519</v>
      </c>
      <c r="M932" t="b">
        <v>0</v>
      </c>
      <c r="N932">
        <v>131</v>
      </c>
      <c r="O932" t="b">
        <v>1</v>
      </c>
      <c r="P932" t="s">
        <v>8276</v>
      </c>
      <c r="Q932" s="5">
        <f>(E932/D932)</f>
        <v>1.1696666666666666</v>
      </c>
      <c r="R932" s="12">
        <f>ROUND((E932/N932),2)</f>
        <v>133.93</v>
      </c>
      <c r="S932" t="str">
        <f>LEFT(P932,FIND("/",P932)-1)</f>
        <v>music</v>
      </c>
      <c r="T932" t="str">
        <f>RIGHT(P932,LEN(P932)-FIND("/",P932))</f>
        <v>rock</v>
      </c>
    </row>
    <row r="933" spans="1:20" ht="42.75" x14ac:dyDescent="0.4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 s="9">
        <f>(((I933/60)/60)/24)+DATE(1970,1,1)</f>
        <v>42294.083333333328</v>
      </c>
      <c r="K933">
        <v>1442443910</v>
      </c>
      <c r="L933" s="10">
        <f>(((K933/60)/60)/24)+DATE(1970,1,1)</f>
        <v>42263.952662037031</v>
      </c>
      <c r="M933" t="b">
        <v>1</v>
      </c>
      <c r="N933">
        <v>314</v>
      </c>
      <c r="O933" t="b">
        <v>1</v>
      </c>
      <c r="P933" t="s">
        <v>8269</v>
      </c>
      <c r="Q933" s="5">
        <f>(E933/D933)</f>
        <v>1.1694724999999999</v>
      </c>
      <c r="R933" s="12">
        <f>ROUND((E933/N933),2)</f>
        <v>89.39</v>
      </c>
      <c r="S933" t="str">
        <f>LEFT(P933,FIND("/",P933)-1)</f>
        <v>film &amp; video</v>
      </c>
      <c r="T933" t="str">
        <f>RIGHT(P933,LEN(P933)-FIND("/",P933))</f>
        <v>documentary</v>
      </c>
    </row>
    <row r="934" spans="1:20" ht="28.5" x14ac:dyDescent="0.4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 s="9">
        <f>(((I934/60)/60)/24)+DATE(1970,1,1)</f>
        <v>42168.071527777778</v>
      </c>
      <c r="K934">
        <v>1431412196</v>
      </c>
      <c r="L934" s="10">
        <f>(((K934/60)/60)/24)+DATE(1970,1,1)</f>
        <v>42136.270787037036</v>
      </c>
      <c r="M934" t="b">
        <v>0</v>
      </c>
      <c r="N934">
        <v>15</v>
      </c>
      <c r="O934" t="b">
        <v>1</v>
      </c>
      <c r="P934" t="s">
        <v>8271</v>
      </c>
      <c r="Q934" s="5">
        <f>(E934/D934)</f>
        <v>1.1692307692307693</v>
      </c>
      <c r="R934" s="12">
        <f>ROUND((E934/N934),2)</f>
        <v>50.67</v>
      </c>
      <c r="S934" t="str">
        <f>LEFT(P934,FIND("/",P934)-1)</f>
        <v>theater</v>
      </c>
      <c r="T934" t="str">
        <f>RIGHT(P934,LEN(P934)-FIND("/",P934))</f>
        <v>plays</v>
      </c>
    </row>
    <row r="935" spans="1:20" ht="42.75" x14ac:dyDescent="0.4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 s="9">
        <f>(((I935/60)/60)/24)+DATE(1970,1,1)</f>
        <v>42196.165972222225</v>
      </c>
      <c r="K935">
        <v>1434069205</v>
      </c>
      <c r="L935" s="10">
        <f>(((K935/60)/60)/24)+DATE(1970,1,1)</f>
        <v>42167.023206018523</v>
      </c>
      <c r="M935" t="b">
        <v>0</v>
      </c>
      <c r="N935">
        <v>86</v>
      </c>
      <c r="O935" t="b">
        <v>1</v>
      </c>
      <c r="P935" t="s">
        <v>8271</v>
      </c>
      <c r="Q935" s="5">
        <f>(E935/D935)</f>
        <v>1.1691666666666667</v>
      </c>
      <c r="R935" s="12">
        <f>ROUND((E935/N935),2)</f>
        <v>81.569999999999993</v>
      </c>
      <c r="S935" t="str">
        <f>LEFT(P935,FIND("/",P935)-1)</f>
        <v>theater</v>
      </c>
      <c r="T935" t="str">
        <f>RIGHT(P935,LEN(P935)-FIND("/",P935))</f>
        <v>plays</v>
      </c>
    </row>
    <row r="936" spans="1:20" ht="42.75" x14ac:dyDescent="0.4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 s="9">
        <f>(((I936/60)/60)/24)+DATE(1970,1,1)</f>
        <v>41987.762592592597</v>
      </c>
      <c r="K936">
        <v>1415125088</v>
      </c>
      <c r="L936" s="10">
        <f>(((K936/60)/60)/24)+DATE(1970,1,1)</f>
        <v>41947.762592592589</v>
      </c>
      <c r="M936" t="b">
        <v>0</v>
      </c>
      <c r="N936">
        <v>35</v>
      </c>
      <c r="O936" t="b">
        <v>1</v>
      </c>
      <c r="P936" t="s">
        <v>8271</v>
      </c>
      <c r="Q936" s="5">
        <f>(E936/D936)</f>
        <v>1.1686666666666667</v>
      </c>
      <c r="R936" s="12">
        <f>ROUND((E936/N936),2)</f>
        <v>100.17</v>
      </c>
      <c r="S936" t="str">
        <f>LEFT(P936,FIND("/",P936)-1)</f>
        <v>theater</v>
      </c>
      <c r="T936" t="str">
        <f>RIGHT(P936,LEN(P936)-FIND("/",P936))</f>
        <v>plays</v>
      </c>
    </row>
    <row r="937" spans="1:20" ht="42.75" x14ac:dyDescent="0.4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 s="9">
        <f>(((I937/60)/60)/24)+DATE(1970,1,1)</f>
        <v>42461.165972222225</v>
      </c>
      <c r="K937">
        <v>1456526879</v>
      </c>
      <c r="L937" s="10">
        <f>(((K937/60)/60)/24)+DATE(1970,1,1)</f>
        <v>42426.949988425928</v>
      </c>
      <c r="M937" t="b">
        <v>1</v>
      </c>
      <c r="N937">
        <v>100</v>
      </c>
      <c r="O937" t="b">
        <v>1</v>
      </c>
      <c r="P937" t="s">
        <v>8271</v>
      </c>
      <c r="Q937" s="5">
        <f>(E937/D937)</f>
        <v>1.1684444444444444</v>
      </c>
      <c r="R937" s="12">
        <f>ROUND((E937/N937),2)</f>
        <v>52.58</v>
      </c>
      <c r="S937" t="str">
        <f>LEFT(P937,FIND("/",P937)-1)</f>
        <v>theater</v>
      </c>
      <c r="T937" t="str">
        <f>RIGHT(P937,LEN(P937)-FIND("/",P937))</f>
        <v>plays</v>
      </c>
    </row>
    <row r="938" spans="1:20" ht="42.75" x14ac:dyDescent="0.4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 s="9">
        <f>(((I938/60)/60)/24)+DATE(1970,1,1)</f>
        <v>42321.637939814813</v>
      </c>
      <c r="K938">
        <v>1444832318</v>
      </c>
      <c r="L938" s="10">
        <f>(((K938/60)/60)/24)+DATE(1970,1,1)</f>
        <v>42291.596273148149</v>
      </c>
      <c r="M938" t="b">
        <v>1</v>
      </c>
      <c r="N938">
        <v>493</v>
      </c>
      <c r="O938" t="b">
        <v>1</v>
      </c>
      <c r="P938" t="s">
        <v>8269</v>
      </c>
      <c r="Q938" s="5">
        <f>(E938/D938)</f>
        <v>1.1683911999999999</v>
      </c>
      <c r="R938" s="12">
        <f>ROUND((E938/N938),2)</f>
        <v>59.25</v>
      </c>
      <c r="S938" t="str">
        <f>LEFT(P938,FIND("/",P938)-1)</f>
        <v>film &amp; video</v>
      </c>
      <c r="T938" t="str">
        <f>RIGHT(P938,LEN(P938)-FIND("/",P938))</f>
        <v>documentary</v>
      </c>
    </row>
    <row r="939" spans="1:20" ht="42.75" x14ac:dyDescent="0.4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 s="9">
        <f>(((I939/60)/60)/24)+DATE(1970,1,1)</f>
        <v>41847.958333333336</v>
      </c>
      <c r="K939">
        <v>1405583108</v>
      </c>
      <c r="L939" s="10">
        <f>(((K939/60)/60)/24)+DATE(1970,1,1)</f>
        <v>41837.323009259257</v>
      </c>
      <c r="M939" t="b">
        <v>0</v>
      </c>
      <c r="N939">
        <v>26</v>
      </c>
      <c r="O939" t="b">
        <v>1</v>
      </c>
      <c r="P939" t="s">
        <v>8271</v>
      </c>
      <c r="Q939" s="5">
        <f>(E939/D939)</f>
        <v>1.1679999999999999</v>
      </c>
      <c r="R939" s="12">
        <f>ROUND((E939/N939),2)</f>
        <v>44.92</v>
      </c>
      <c r="S939" t="str">
        <f>LEFT(P939,FIND("/",P939)-1)</f>
        <v>theater</v>
      </c>
      <c r="T939" t="str">
        <f>RIGHT(P939,LEN(P939)-FIND("/",P939))</f>
        <v>plays</v>
      </c>
    </row>
    <row r="940" spans="1:20" ht="42.75" x14ac:dyDescent="0.4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 s="9">
        <f>(((I940/60)/60)/24)+DATE(1970,1,1)</f>
        <v>42064.207638888889</v>
      </c>
      <c r="K940">
        <v>1423960097</v>
      </c>
      <c r="L940" s="10">
        <f>(((K940/60)/60)/24)+DATE(1970,1,1)</f>
        <v>42050.019641203704</v>
      </c>
      <c r="M940" t="b">
        <v>0</v>
      </c>
      <c r="N940">
        <v>56</v>
      </c>
      <c r="O940" t="b">
        <v>1</v>
      </c>
      <c r="P940" t="s">
        <v>8305</v>
      </c>
      <c r="Q940" s="5">
        <f>(E940/D940)</f>
        <v>1.1675</v>
      </c>
      <c r="R940" s="12">
        <f>ROUND((E940/N940),2)</f>
        <v>41.7</v>
      </c>
      <c r="S940" t="str">
        <f>LEFT(P940,FIND("/",P940)-1)</f>
        <v>theater</v>
      </c>
      <c r="T940" t="str">
        <f>RIGHT(P940,LEN(P940)-FIND("/",P940))</f>
        <v>musical</v>
      </c>
    </row>
    <row r="941" spans="1:20" ht="28.5" x14ac:dyDescent="0.4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 s="9">
        <f>(((I941/60)/60)/24)+DATE(1970,1,1)</f>
        <v>41537.845451388886</v>
      </c>
      <c r="K941">
        <v>1377116247</v>
      </c>
      <c r="L941" s="10">
        <f>(((K941/60)/60)/24)+DATE(1970,1,1)</f>
        <v>41507.845451388886</v>
      </c>
      <c r="M941" t="b">
        <v>1</v>
      </c>
      <c r="N941">
        <v>182</v>
      </c>
      <c r="O941" t="b">
        <v>1</v>
      </c>
      <c r="P941" t="s">
        <v>8276</v>
      </c>
      <c r="Q941" s="5">
        <f>(E941/D941)</f>
        <v>1.1666666666666667</v>
      </c>
      <c r="R941" s="12">
        <f>ROUND((E941/N941),2)</f>
        <v>76.92</v>
      </c>
      <c r="S941" t="str">
        <f>LEFT(P941,FIND("/",P941)-1)</f>
        <v>music</v>
      </c>
      <c r="T941" t="str">
        <f>RIGHT(P941,LEN(P941)-FIND("/",P941))</f>
        <v>rock</v>
      </c>
    </row>
    <row r="942" spans="1:20" ht="42.75" x14ac:dyDescent="0.4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 s="9">
        <f>(((I942/60)/60)/24)+DATE(1970,1,1)</f>
        <v>41974.797916666663</v>
      </c>
      <c r="K942">
        <v>1416516972</v>
      </c>
      <c r="L942" s="10">
        <f>(((K942/60)/60)/24)+DATE(1970,1,1)</f>
        <v>41963.872361111105</v>
      </c>
      <c r="M942" t="b">
        <v>0</v>
      </c>
      <c r="N942">
        <v>20</v>
      </c>
      <c r="O942" t="b">
        <v>1</v>
      </c>
      <c r="P942" t="s">
        <v>8271</v>
      </c>
      <c r="Q942" s="5">
        <f>(E942/D942)</f>
        <v>1.1666666666666667</v>
      </c>
      <c r="R942" s="12">
        <f>ROUND((E942/N942),2)</f>
        <v>70</v>
      </c>
      <c r="S942" t="str">
        <f>LEFT(P942,FIND("/",P942)-1)</f>
        <v>theater</v>
      </c>
      <c r="T942" t="str">
        <f>RIGHT(P942,LEN(P942)-FIND("/",P942))</f>
        <v>plays</v>
      </c>
    </row>
    <row r="943" spans="1:20" ht="42.75" x14ac:dyDescent="0.4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 s="9">
        <f>(((I943/60)/60)/24)+DATE(1970,1,1)</f>
        <v>42538.666666666672</v>
      </c>
      <c r="K943">
        <v>1463466070</v>
      </c>
      <c r="L943" s="10">
        <f>(((K943/60)/60)/24)+DATE(1970,1,1)</f>
        <v>42507.264699074076</v>
      </c>
      <c r="M943" t="b">
        <v>0</v>
      </c>
      <c r="N943">
        <v>130</v>
      </c>
      <c r="O943" t="b">
        <v>1</v>
      </c>
      <c r="P943" t="s">
        <v>8271</v>
      </c>
      <c r="Q943" s="5">
        <f>(E943/D943)</f>
        <v>1.1663479999999999</v>
      </c>
      <c r="R943" s="12">
        <f>ROUND((E943/N943),2)</f>
        <v>44.86</v>
      </c>
      <c r="S943" t="str">
        <f>LEFT(P943,FIND("/",P943)-1)</f>
        <v>theater</v>
      </c>
      <c r="T943" t="str">
        <f>RIGHT(P943,LEN(P943)-FIND("/",P943))</f>
        <v>plays</v>
      </c>
    </row>
    <row r="944" spans="1:20" ht="42.75" x14ac:dyDescent="0.4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 s="9">
        <f>(((I944/60)/60)/24)+DATE(1970,1,1)</f>
        <v>41174.763379629629</v>
      </c>
      <c r="K944">
        <v>1345745956</v>
      </c>
      <c r="L944" s="10">
        <f>(((K944/60)/60)/24)+DATE(1970,1,1)</f>
        <v>41144.763379629629</v>
      </c>
      <c r="M944" t="b">
        <v>0</v>
      </c>
      <c r="N944">
        <v>96</v>
      </c>
      <c r="O944" t="b">
        <v>1</v>
      </c>
      <c r="P944" t="s">
        <v>8276</v>
      </c>
      <c r="Q944" s="5">
        <f>(E944/D944)</f>
        <v>1.166166</v>
      </c>
      <c r="R944" s="12">
        <f>ROUND((E944/N944),2)</f>
        <v>60.74</v>
      </c>
      <c r="S944" t="str">
        <f>LEFT(P944,FIND("/",P944)-1)</f>
        <v>music</v>
      </c>
      <c r="T944" t="str">
        <f>RIGHT(P944,LEN(P944)-FIND("/",P944))</f>
        <v>rock</v>
      </c>
    </row>
    <row r="945" spans="1:20" ht="42.75" x14ac:dyDescent="0.4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 s="9">
        <f>(((I945/60)/60)/24)+DATE(1970,1,1)</f>
        <v>41920.167453703703</v>
      </c>
      <c r="K945">
        <v>1410148868</v>
      </c>
      <c r="L945" s="10">
        <f>(((K945/60)/60)/24)+DATE(1970,1,1)</f>
        <v>41890.167453703703</v>
      </c>
      <c r="M945" t="b">
        <v>1</v>
      </c>
      <c r="N945">
        <v>286</v>
      </c>
      <c r="O945" t="b">
        <v>1</v>
      </c>
      <c r="P945" t="s">
        <v>8269</v>
      </c>
      <c r="Q945" s="5">
        <f>(E945/D945)</f>
        <v>1.1656</v>
      </c>
      <c r="R945" s="12">
        <f>ROUND((E945/N945),2)</f>
        <v>40.76</v>
      </c>
      <c r="S945" t="str">
        <f>LEFT(P945,FIND("/",P945)-1)</f>
        <v>film &amp; video</v>
      </c>
      <c r="T945" t="str">
        <f>RIGHT(P945,LEN(P945)-FIND("/",P945))</f>
        <v>documentary</v>
      </c>
    </row>
    <row r="946" spans="1:20" ht="42.75" x14ac:dyDescent="0.4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 s="9">
        <f>(((I946/60)/60)/24)+DATE(1970,1,1)</f>
        <v>40883.249305555553</v>
      </c>
      <c r="K946">
        <v>1320528070</v>
      </c>
      <c r="L946" s="10">
        <f>(((K946/60)/60)/24)+DATE(1970,1,1)</f>
        <v>40852.889699074076</v>
      </c>
      <c r="M946" t="b">
        <v>0</v>
      </c>
      <c r="N946">
        <v>145</v>
      </c>
      <c r="O946" t="b">
        <v>1</v>
      </c>
      <c r="P946" t="s">
        <v>8279</v>
      </c>
      <c r="Q946" s="5">
        <f>(E946/D946)</f>
        <v>1.1652013333333333</v>
      </c>
      <c r="R946" s="12">
        <f>ROUND((E946/N946),2)</f>
        <v>60.27</v>
      </c>
      <c r="S946" t="str">
        <f>LEFT(P946,FIND("/",P946)-1)</f>
        <v>music</v>
      </c>
      <c r="T946" t="str">
        <f>RIGHT(P946,LEN(P946)-FIND("/",P946))</f>
        <v>indie rock</v>
      </c>
    </row>
    <row r="947" spans="1:20" ht="28.5" x14ac:dyDescent="0.4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 s="9">
        <f>(((I947/60)/60)/24)+DATE(1970,1,1)</f>
        <v>42657.958333333328</v>
      </c>
      <c r="K947">
        <v>1474040596</v>
      </c>
      <c r="L947" s="10">
        <f>(((K947/60)/60)/24)+DATE(1970,1,1)</f>
        <v>42629.655046296291</v>
      </c>
      <c r="M947" t="b">
        <v>1</v>
      </c>
      <c r="N947">
        <v>305</v>
      </c>
      <c r="O947" t="b">
        <v>1</v>
      </c>
      <c r="P947" t="s">
        <v>8303</v>
      </c>
      <c r="Q947" s="5">
        <f>(E947/D947)</f>
        <v>1.1635599999999999</v>
      </c>
      <c r="R947" s="12">
        <f>ROUND((E947/N947),2)</f>
        <v>95.37</v>
      </c>
      <c r="S947" t="str">
        <f>LEFT(P947,FIND("/",P947)-1)</f>
        <v>theater</v>
      </c>
      <c r="T947" t="str">
        <f>RIGHT(P947,LEN(P947)-FIND("/",P947))</f>
        <v>spaces</v>
      </c>
    </row>
    <row r="948" spans="1:20" ht="42.75" x14ac:dyDescent="0.4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 s="9">
        <f>(((I948/60)/60)/24)+DATE(1970,1,1)</f>
        <v>41131.916666666664</v>
      </c>
      <c r="K948">
        <v>1341800110</v>
      </c>
      <c r="L948" s="10">
        <f>(((K948/60)/60)/24)+DATE(1970,1,1)</f>
        <v>41099.093865740739</v>
      </c>
      <c r="M948" t="b">
        <v>0</v>
      </c>
      <c r="N948">
        <v>105</v>
      </c>
      <c r="O948" t="b">
        <v>1</v>
      </c>
      <c r="P948" t="s">
        <v>8279</v>
      </c>
      <c r="Q948" s="5">
        <f>(E948/D948)</f>
        <v>1.1632786885245903</v>
      </c>
      <c r="R948" s="12">
        <f>ROUND((E948/N948),2)</f>
        <v>50.69</v>
      </c>
      <c r="S948" t="str">
        <f>LEFT(P948,FIND("/",P948)-1)</f>
        <v>music</v>
      </c>
      <c r="T948" t="str">
        <f>RIGHT(P948,LEN(P948)-FIND("/",P948))</f>
        <v>indie rock</v>
      </c>
    </row>
    <row r="949" spans="1:20" ht="42.75" x14ac:dyDescent="0.4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 s="9">
        <f>(((I949/60)/60)/24)+DATE(1970,1,1)</f>
        <v>41855.666354166664</v>
      </c>
      <c r="K949">
        <v>1405439973</v>
      </c>
      <c r="L949" s="10">
        <f>(((K949/60)/60)/24)+DATE(1970,1,1)</f>
        <v>41835.666354166664</v>
      </c>
      <c r="M949" t="b">
        <v>1</v>
      </c>
      <c r="N949">
        <v>244</v>
      </c>
      <c r="O949" t="b">
        <v>1</v>
      </c>
      <c r="P949" t="s">
        <v>8271</v>
      </c>
      <c r="Q949" s="5">
        <f>(E949/D949)</f>
        <v>1.1629333333333334</v>
      </c>
      <c r="R949" s="12">
        <f>ROUND((E949/N949),2)</f>
        <v>71.489999999999995</v>
      </c>
      <c r="S949" t="str">
        <f>LEFT(P949,FIND("/",P949)-1)</f>
        <v>theater</v>
      </c>
      <c r="T949" t="str">
        <f>RIGHT(P949,LEN(P949)-FIND("/",P949))</f>
        <v>plays</v>
      </c>
    </row>
    <row r="950" spans="1:20" ht="42.75" x14ac:dyDescent="0.4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 s="9">
        <f>(((I950/60)/60)/24)+DATE(1970,1,1)</f>
        <v>42203.290972222225</v>
      </c>
      <c r="K950">
        <v>1434654998</v>
      </c>
      <c r="L950" s="10">
        <f>(((K950/60)/60)/24)+DATE(1970,1,1)</f>
        <v>42173.803217592591</v>
      </c>
      <c r="M950" t="b">
        <v>0</v>
      </c>
      <c r="N950">
        <v>79</v>
      </c>
      <c r="O950" t="b">
        <v>1</v>
      </c>
      <c r="P950" t="s">
        <v>8271</v>
      </c>
      <c r="Q950" s="5">
        <f>(E950/D950)</f>
        <v>1.1626000000000001</v>
      </c>
      <c r="R950" s="12">
        <f>ROUND((E950/N950),2)</f>
        <v>73.58</v>
      </c>
      <c r="S950" t="str">
        <f>LEFT(P950,FIND("/",P950)-1)</f>
        <v>theater</v>
      </c>
      <c r="T950" t="str">
        <f>RIGHT(P950,LEN(P950)-FIND("/",P950))</f>
        <v>plays</v>
      </c>
    </row>
    <row r="951" spans="1:20" ht="28.5" x14ac:dyDescent="0.4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 s="9">
        <f>(((I951/60)/60)/24)+DATE(1970,1,1)</f>
        <v>41974.3355787037</v>
      </c>
      <c r="K951">
        <v>1414738994</v>
      </c>
      <c r="L951" s="10">
        <f>(((K951/60)/60)/24)+DATE(1970,1,1)</f>
        <v>41943.293912037036</v>
      </c>
      <c r="M951" t="b">
        <v>1</v>
      </c>
      <c r="N951">
        <v>165</v>
      </c>
      <c r="O951" t="b">
        <v>1</v>
      </c>
      <c r="P951" t="s">
        <v>8269</v>
      </c>
      <c r="Q951" s="5">
        <f>(E951/D951)</f>
        <v>1.1625714285714286</v>
      </c>
      <c r="R951" s="12">
        <f>ROUND((E951/N951),2)</f>
        <v>246.61</v>
      </c>
      <c r="S951" t="str">
        <f>LEFT(P951,FIND("/",P951)-1)</f>
        <v>film &amp; video</v>
      </c>
      <c r="T951" t="str">
        <f>RIGHT(P951,LEN(P951)-FIND("/",P951))</f>
        <v>documentary</v>
      </c>
    </row>
    <row r="952" spans="1:20" ht="42.75" x14ac:dyDescent="0.4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 s="9">
        <f>(((I952/60)/60)/24)+DATE(1970,1,1)</f>
        <v>41105.583379629628</v>
      </c>
      <c r="K952">
        <v>1339768804</v>
      </c>
      <c r="L952" s="10">
        <f>(((K952/60)/60)/24)+DATE(1970,1,1)</f>
        <v>41075.583379629628</v>
      </c>
      <c r="M952" t="b">
        <v>0</v>
      </c>
      <c r="N952">
        <v>20</v>
      </c>
      <c r="O952" t="b">
        <v>1</v>
      </c>
      <c r="P952" t="s">
        <v>8266</v>
      </c>
      <c r="Q952" s="5">
        <f>(E952/D952)</f>
        <v>1.1625000000000001</v>
      </c>
      <c r="R952">
        <f>ROUND((E952/N952),2)</f>
        <v>116.25</v>
      </c>
      <c r="S952" t="str">
        <f>LEFT(P952,FIND("/",P952)-1)</f>
        <v>film &amp; video</v>
      </c>
      <c r="T952" t="str">
        <f>RIGHT(P952,LEN(P952)-FIND("/",P952))</f>
        <v>shorts</v>
      </c>
    </row>
    <row r="953" spans="1:20" x14ac:dyDescent="0.4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 s="9">
        <f>(((I953/60)/60)/24)+DATE(1970,1,1)</f>
        <v>41380.791666666664</v>
      </c>
      <c r="K953">
        <v>1362710425</v>
      </c>
      <c r="L953" s="10">
        <f>(((K953/60)/60)/24)+DATE(1970,1,1)</f>
        <v>41341.111400462964</v>
      </c>
      <c r="M953" t="b">
        <v>0</v>
      </c>
      <c r="N953">
        <v>75</v>
      </c>
      <c r="O953" t="b">
        <v>1</v>
      </c>
      <c r="P953" t="s">
        <v>8279</v>
      </c>
      <c r="Q953" s="5">
        <f>(E953/D953)</f>
        <v>1.1625000000000001</v>
      </c>
      <c r="R953" s="12">
        <f>ROUND((E953/N953),2)</f>
        <v>31</v>
      </c>
      <c r="S953" t="str">
        <f>LEFT(P953,FIND("/",P953)-1)</f>
        <v>music</v>
      </c>
      <c r="T953" t="str">
        <f>RIGHT(P953,LEN(P953)-FIND("/",P953))</f>
        <v>indie rock</v>
      </c>
    </row>
    <row r="954" spans="1:20" ht="42.75" x14ac:dyDescent="0.4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 s="9">
        <f>(((I954/60)/60)/24)+DATE(1970,1,1)</f>
        <v>41837.701921296299</v>
      </c>
      <c r="K954">
        <v>1403023846</v>
      </c>
      <c r="L954" s="10">
        <f>(((K954/60)/60)/24)+DATE(1970,1,1)</f>
        <v>41807.701921296299</v>
      </c>
      <c r="M954" t="b">
        <v>0</v>
      </c>
      <c r="N954">
        <v>52</v>
      </c>
      <c r="O954" t="b">
        <v>1</v>
      </c>
      <c r="P954" t="s">
        <v>8265</v>
      </c>
      <c r="Q954" s="5">
        <f>(E954/D954)</f>
        <v>1.1620999999999999</v>
      </c>
      <c r="R954">
        <f>ROUND((E954/N954),2)</f>
        <v>223.48</v>
      </c>
      <c r="S954" t="str">
        <f>LEFT(P954,FIND("/",P954)-1)</f>
        <v>film &amp; video</v>
      </c>
      <c r="T954" t="str">
        <f>RIGHT(P954,LEN(P954)-FIND("/",P954))</f>
        <v>television</v>
      </c>
    </row>
    <row r="955" spans="1:20" ht="42.75" x14ac:dyDescent="0.4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 s="9">
        <f>(((I955/60)/60)/24)+DATE(1970,1,1)</f>
        <v>42291.917395833334</v>
      </c>
      <c r="K955">
        <v>1442268063</v>
      </c>
      <c r="L955" s="10">
        <f>(((K955/60)/60)/24)+DATE(1970,1,1)</f>
        <v>42261.917395833334</v>
      </c>
      <c r="M955" t="b">
        <v>0</v>
      </c>
      <c r="N955">
        <v>63</v>
      </c>
      <c r="O955" t="b">
        <v>1</v>
      </c>
      <c r="P955" t="s">
        <v>8271</v>
      </c>
      <c r="Q955" s="5">
        <f>(E955/D955)</f>
        <v>1.1619999999999999</v>
      </c>
      <c r="R955" s="12">
        <f>ROUND((E955/N955),2)</f>
        <v>55.33</v>
      </c>
      <c r="S955" t="str">
        <f>LEFT(P955,FIND("/",P955)-1)</f>
        <v>theater</v>
      </c>
      <c r="T955" t="str">
        <f>RIGHT(P955,LEN(P955)-FIND("/",P955))</f>
        <v>plays</v>
      </c>
    </row>
    <row r="956" spans="1:20" ht="28.5" x14ac:dyDescent="0.4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 s="9">
        <f>(((I956/60)/60)/24)+DATE(1970,1,1)</f>
        <v>41853.175706018519</v>
      </c>
      <c r="K956">
        <v>1405743181</v>
      </c>
      <c r="L956" s="10">
        <f>(((K956/60)/60)/24)+DATE(1970,1,1)</f>
        <v>41839.175706018519</v>
      </c>
      <c r="M956" t="b">
        <v>1</v>
      </c>
      <c r="N956">
        <v>55</v>
      </c>
      <c r="O956" t="b">
        <v>1</v>
      </c>
      <c r="P956" t="s">
        <v>8271</v>
      </c>
      <c r="Q956" s="5">
        <f>(E956/D956)</f>
        <v>1.1616666666666666</v>
      </c>
      <c r="R956" s="12">
        <f>ROUND((E956/N956),2)</f>
        <v>63.36</v>
      </c>
      <c r="S956" t="str">
        <f>LEFT(P956,FIND("/",P956)-1)</f>
        <v>theater</v>
      </c>
      <c r="T956" t="str">
        <f>RIGHT(P956,LEN(P956)-FIND("/",P956))</f>
        <v>plays</v>
      </c>
    </row>
    <row r="957" spans="1:20" ht="42.75" x14ac:dyDescent="0.4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 s="9">
        <f>(((I957/60)/60)/24)+DATE(1970,1,1)</f>
        <v>42769.174305555556</v>
      </c>
      <c r="K957">
        <v>1484198170</v>
      </c>
      <c r="L957" s="10">
        <f>(((K957/60)/60)/24)+DATE(1970,1,1)</f>
        <v>42747.219560185185</v>
      </c>
      <c r="M957" t="b">
        <v>0</v>
      </c>
      <c r="N957">
        <v>31</v>
      </c>
      <c r="O957" t="b">
        <v>1</v>
      </c>
      <c r="P957" t="s">
        <v>8276</v>
      </c>
      <c r="Q957" s="5">
        <f>(E957/D957)</f>
        <v>1.1615384615384616</v>
      </c>
      <c r="R957" s="12">
        <f>ROUND((E957/N957),2)</f>
        <v>48.71</v>
      </c>
      <c r="S957" t="str">
        <f>LEFT(P957,FIND("/",P957)-1)</f>
        <v>music</v>
      </c>
      <c r="T957" t="str">
        <f>RIGHT(P957,LEN(P957)-FIND("/",P957))</f>
        <v>rock</v>
      </c>
    </row>
    <row r="958" spans="1:20" ht="42.75" x14ac:dyDescent="0.4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 s="9">
        <f>(((I958/60)/60)/24)+DATE(1970,1,1)</f>
        <v>41032.688333333332</v>
      </c>
      <c r="K958">
        <v>1332174672</v>
      </c>
      <c r="L958" s="10">
        <f>(((K958/60)/60)/24)+DATE(1970,1,1)</f>
        <v>40987.688333333332</v>
      </c>
      <c r="M958" t="b">
        <v>0</v>
      </c>
      <c r="N958">
        <v>149</v>
      </c>
      <c r="O958" t="b">
        <v>1</v>
      </c>
      <c r="P958" t="s">
        <v>8269</v>
      </c>
      <c r="Q958" s="5">
        <f>(E958/D958)</f>
        <v>1.1608000000000001</v>
      </c>
      <c r="R958" s="12">
        <f>ROUND((E958/N958),2)</f>
        <v>116.86</v>
      </c>
      <c r="S958" t="str">
        <f>LEFT(P958,FIND("/",P958)-1)</f>
        <v>film &amp; video</v>
      </c>
      <c r="T958" t="str">
        <f>RIGHT(P958,LEN(P958)-FIND("/",P958))</f>
        <v>documentary</v>
      </c>
    </row>
    <row r="959" spans="1:20" ht="42.75" x14ac:dyDescent="0.4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 s="9">
        <f>(((I959/60)/60)/24)+DATE(1970,1,1)</f>
        <v>42396.041666666672</v>
      </c>
      <c r="K959">
        <v>1452664317</v>
      </c>
      <c r="L959" s="10">
        <f>(((K959/60)/60)/24)+DATE(1970,1,1)</f>
        <v>42382.244409722218</v>
      </c>
      <c r="M959" t="b">
        <v>0</v>
      </c>
      <c r="N959">
        <v>29</v>
      </c>
      <c r="O959" t="b">
        <v>1</v>
      </c>
      <c r="P959" t="s">
        <v>8271</v>
      </c>
      <c r="Q959" s="5">
        <f>(E959/D959)</f>
        <v>1.1605000000000001</v>
      </c>
      <c r="R959" s="12">
        <f>ROUND((E959/N959),2)</f>
        <v>80.03</v>
      </c>
      <c r="S959" t="str">
        <f>LEFT(P959,FIND("/",P959)-1)</f>
        <v>theater</v>
      </c>
      <c r="T959" t="str">
        <f>RIGHT(P959,LEN(P959)-FIND("/",P959))</f>
        <v>plays</v>
      </c>
    </row>
    <row r="960" spans="1:20" ht="28.5" x14ac:dyDescent="0.45">
      <c r="A960">
        <v>3217</v>
      </c>
      <c r="B960" s="3" t="s">
        <v>3217</v>
      </c>
      <c r="C960" s="3" t="s">
        <v>7327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1478264784</v>
      </c>
      <c r="J960" s="9">
        <f>(((I960/60)/60)/24)+DATE(1970,1,1)</f>
        <v>42678.546111111107</v>
      </c>
      <c r="K960">
        <v>1475672784</v>
      </c>
      <c r="L960" s="10">
        <f>(((K960/60)/60)/24)+DATE(1970,1,1)</f>
        <v>42648.546111111107</v>
      </c>
      <c r="M960" t="b">
        <v>1</v>
      </c>
      <c r="N960">
        <v>104</v>
      </c>
      <c r="O960" t="b">
        <v>1</v>
      </c>
      <c r="P960" t="s">
        <v>8271</v>
      </c>
      <c r="Q960" s="5">
        <f>(E960/D960)</f>
        <v>1.1602222222222223</v>
      </c>
      <c r="R960" s="12">
        <f>ROUND((E960/N960),2)</f>
        <v>50.2</v>
      </c>
      <c r="S960" t="str">
        <f>LEFT(P960,FIND("/",P960)-1)</f>
        <v>theater</v>
      </c>
      <c r="T960" t="str">
        <f>RIGHT(P960,LEN(P960)-FIND("/",P960))</f>
        <v>plays</v>
      </c>
    </row>
    <row r="961" spans="1:20" ht="42.75" x14ac:dyDescent="0.45">
      <c r="A961">
        <v>3021</v>
      </c>
      <c r="B961" s="3" t="s">
        <v>3021</v>
      </c>
      <c r="C961" s="3" t="s">
        <v>7131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1479794340</v>
      </c>
      <c r="J961" s="9">
        <f>(((I961/60)/60)/24)+DATE(1970,1,1)</f>
        <v>42696.249305555553</v>
      </c>
      <c r="K961">
        <v>1476715869</v>
      </c>
      <c r="L961" s="10">
        <f>(((K961/60)/60)/24)+DATE(1970,1,1)</f>
        <v>42660.618854166663</v>
      </c>
      <c r="M961" t="b">
        <v>0</v>
      </c>
      <c r="N961">
        <v>103</v>
      </c>
      <c r="O961" t="b">
        <v>1</v>
      </c>
      <c r="P961" t="s">
        <v>8303</v>
      </c>
      <c r="Q961" s="5">
        <f>(E961/D961)</f>
        <v>1.1602222222222223</v>
      </c>
      <c r="R961" s="12">
        <f>ROUND((E961/N961),2)</f>
        <v>50.69</v>
      </c>
      <c r="S961" t="str">
        <f>LEFT(P961,FIND("/",P961)-1)</f>
        <v>theater</v>
      </c>
      <c r="T961" t="str">
        <f>RIGHT(P961,LEN(P961)-FIND("/",P961))</f>
        <v>spaces</v>
      </c>
    </row>
    <row r="962" spans="1:20" ht="28.5" x14ac:dyDescent="0.4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 s="9">
        <f>(((I962/60)/60)/24)+DATE(1970,1,1)</f>
        <v>42763.811805555553</v>
      </c>
      <c r="K962">
        <v>1483041083</v>
      </c>
      <c r="L962" s="10">
        <f>(((K962/60)/60)/24)+DATE(1970,1,1)</f>
        <v>42733.827349537038</v>
      </c>
      <c r="M962" t="b">
        <v>0</v>
      </c>
      <c r="N962">
        <v>14</v>
      </c>
      <c r="O962" t="b">
        <v>1</v>
      </c>
      <c r="P962" t="s">
        <v>8285</v>
      </c>
      <c r="Q962" s="5">
        <f>(E962/D962)</f>
        <v>1.1599999999999999</v>
      </c>
      <c r="R962" s="12">
        <f>ROUND((E962/N962),2)</f>
        <v>414.29</v>
      </c>
      <c r="S962" t="str">
        <f>LEFT(P962,FIND("/",P962)-1)</f>
        <v>photography</v>
      </c>
      <c r="T962" t="str">
        <f>RIGHT(P962,LEN(P962)-FIND("/",P962))</f>
        <v>photobooks</v>
      </c>
    </row>
    <row r="963" spans="1:20" ht="42.75" x14ac:dyDescent="0.4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 s="9">
        <f>(((I963/60)/60)/24)+DATE(1970,1,1)</f>
        <v>41485.106087962966</v>
      </c>
      <c r="K963">
        <v>1373337166</v>
      </c>
      <c r="L963" s="10">
        <f>(((K963/60)/60)/24)+DATE(1970,1,1)</f>
        <v>41464.106087962966</v>
      </c>
      <c r="M963" t="b">
        <v>0</v>
      </c>
      <c r="N963">
        <v>4</v>
      </c>
      <c r="O963" t="b">
        <v>1</v>
      </c>
      <c r="P963" t="s">
        <v>8300</v>
      </c>
      <c r="Q963" s="5">
        <f>(E963/D963)</f>
        <v>1.1599999999999999</v>
      </c>
      <c r="R963" s="12">
        <f>ROUND((E963/N963),2)</f>
        <v>7.25</v>
      </c>
      <c r="S963" t="str">
        <f>LEFT(P963,FIND("/",P963)-1)</f>
        <v>music</v>
      </c>
      <c r="T963" t="str">
        <f>RIGHT(P963,LEN(P963)-FIND("/",P963))</f>
        <v>classical music</v>
      </c>
    </row>
    <row r="964" spans="1:20" ht="42.75" x14ac:dyDescent="0.4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 s="9">
        <f>(((I964/60)/60)/24)+DATE(1970,1,1)</f>
        <v>41457.208333333336</v>
      </c>
      <c r="K964">
        <v>1370067231</v>
      </c>
      <c r="L964" s="10">
        <f>(((K964/60)/60)/24)+DATE(1970,1,1)</f>
        <v>41426.259618055556</v>
      </c>
      <c r="M964" t="b">
        <v>0</v>
      </c>
      <c r="N964">
        <v>114</v>
      </c>
      <c r="O964" t="b">
        <v>1</v>
      </c>
      <c r="P964" t="s">
        <v>8279</v>
      </c>
      <c r="Q964" s="5">
        <f>(E964/D964)</f>
        <v>1.1593333333333333</v>
      </c>
      <c r="R964" s="12">
        <f>ROUND((E964/N964),2)</f>
        <v>152.54</v>
      </c>
      <c r="S964" t="str">
        <f>LEFT(P964,FIND("/",P964)-1)</f>
        <v>music</v>
      </c>
      <c r="T964" t="str">
        <f>RIGHT(P964,LEN(P964)-FIND("/",P964))</f>
        <v>indie rock</v>
      </c>
    </row>
    <row r="965" spans="1:20" ht="42.75" x14ac:dyDescent="0.4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 s="9">
        <f>(((I965/60)/60)/24)+DATE(1970,1,1)</f>
        <v>42091.609768518523</v>
      </c>
      <c r="K965">
        <v>1424533084</v>
      </c>
      <c r="L965" s="10">
        <f>(((K965/60)/60)/24)+DATE(1970,1,1)</f>
        <v>42056.65143518518</v>
      </c>
      <c r="M965" t="b">
        <v>0</v>
      </c>
      <c r="N965">
        <v>35</v>
      </c>
      <c r="O965" t="b">
        <v>1</v>
      </c>
      <c r="P965" t="s">
        <v>8271</v>
      </c>
      <c r="Q965" s="5">
        <f>(E965/D965)</f>
        <v>1.1588888888888889</v>
      </c>
      <c r="R965" s="12">
        <f>ROUND((E965/N965),2)</f>
        <v>59.6</v>
      </c>
      <c r="S965" t="str">
        <f>LEFT(P965,FIND("/",P965)-1)</f>
        <v>theater</v>
      </c>
      <c r="T965" t="str">
        <f>RIGHT(P965,LEN(P965)-FIND("/",P965))</f>
        <v>plays</v>
      </c>
    </row>
    <row r="966" spans="1:20" ht="42.75" x14ac:dyDescent="0.4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 s="9">
        <f>(((I966/60)/60)/24)+DATE(1970,1,1)</f>
        <v>41206.684907407405</v>
      </c>
      <c r="K966">
        <v>1348503976</v>
      </c>
      <c r="L966" s="10">
        <f>(((K966/60)/60)/24)+DATE(1970,1,1)</f>
        <v>41176.684907407405</v>
      </c>
      <c r="M966" t="b">
        <v>0</v>
      </c>
      <c r="N966">
        <v>33</v>
      </c>
      <c r="O966" t="b">
        <v>1</v>
      </c>
      <c r="P966" t="s">
        <v>8276</v>
      </c>
      <c r="Q966" s="5">
        <f>(E966/D966)</f>
        <v>1.1585714285714286</v>
      </c>
      <c r="R966" s="12">
        <f>ROUND((E966/N966),2)</f>
        <v>24.58</v>
      </c>
      <c r="S966" t="str">
        <f>LEFT(P966,FIND("/",P966)-1)</f>
        <v>music</v>
      </c>
      <c r="T966" t="str">
        <f>RIGHT(P966,LEN(P966)-FIND("/",P966))</f>
        <v>rock</v>
      </c>
    </row>
    <row r="967" spans="1:20" ht="42.75" x14ac:dyDescent="0.4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 s="9">
        <f>(((I967/60)/60)/24)+DATE(1970,1,1)</f>
        <v>40730.814699074072</v>
      </c>
      <c r="K967">
        <v>1304623990</v>
      </c>
      <c r="L967" s="10">
        <f>(((K967/60)/60)/24)+DATE(1970,1,1)</f>
        <v>40668.814699074072</v>
      </c>
      <c r="M967" t="b">
        <v>0</v>
      </c>
      <c r="N967">
        <v>19</v>
      </c>
      <c r="O967" t="b">
        <v>1</v>
      </c>
      <c r="P967" t="s">
        <v>8274</v>
      </c>
      <c r="Q967" s="5">
        <f>(E967/D967)</f>
        <v>1.1575757575757575</v>
      </c>
      <c r="R967" s="12">
        <f>ROUND((E967/N967),2)</f>
        <v>40.21</v>
      </c>
      <c r="S967" t="str">
        <f>LEFT(P967,FIND("/",P967)-1)</f>
        <v>publishing</v>
      </c>
      <c r="T967" t="str">
        <f>RIGHT(P967,LEN(P967)-FIND("/",P967))</f>
        <v>nonfiction</v>
      </c>
    </row>
    <row r="968" spans="1:20" ht="28.5" x14ac:dyDescent="0.4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 s="9">
        <f>(((I968/60)/60)/24)+DATE(1970,1,1)</f>
        <v>42270.852534722217</v>
      </c>
      <c r="K968">
        <v>1440448059</v>
      </c>
      <c r="L968" s="10">
        <f>(((K968/60)/60)/24)+DATE(1970,1,1)</f>
        <v>42240.852534722217</v>
      </c>
      <c r="M968" t="b">
        <v>0</v>
      </c>
      <c r="N968">
        <v>13</v>
      </c>
      <c r="O968" t="b">
        <v>1</v>
      </c>
      <c r="P968" t="s">
        <v>8276</v>
      </c>
      <c r="Q968" s="5">
        <f>(E968/D968)</f>
        <v>1.1575</v>
      </c>
      <c r="R968" s="12">
        <f>ROUND((E968/N968),2)</f>
        <v>35.619999999999997</v>
      </c>
      <c r="S968" t="str">
        <f>LEFT(P968,FIND("/",P968)-1)</f>
        <v>music</v>
      </c>
      <c r="T968" t="str">
        <f>RIGHT(P968,LEN(P968)-FIND("/",P968))</f>
        <v>rock</v>
      </c>
    </row>
    <row r="969" spans="1:20" ht="57" x14ac:dyDescent="0.4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 s="9">
        <f>(((I969/60)/60)/24)+DATE(1970,1,1)</f>
        <v>40414.166666666664</v>
      </c>
      <c r="K969">
        <v>1276891586</v>
      </c>
      <c r="L969" s="10">
        <f>(((K969/60)/60)/24)+DATE(1970,1,1)</f>
        <v>40347.837800925925</v>
      </c>
      <c r="M969" t="b">
        <v>1</v>
      </c>
      <c r="N969">
        <v>137</v>
      </c>
      <c r="O969" t="b">
        <v>1</v>
      </c>
      <c r="P969" t="s">
        <v>8295</v>
      </c>
      <c r="Q969" s="5">
        <f>(E969/D969)</f>
        <v>1.157092</v>
      </c>
      <c r="R969" s="12">
        <f>ROUND((E969/N969),2)</f>
        <v>84.46</v>
      </c>
      <c r="S969" t="str">
        <f>LEFT(P969,FIND("/",P969)-1)</f>
        <v>technology</v>
      </c>
      <c r="T969" t="str">
        <f>RIGHT(P969,LEN(P969)-FIND("/",P969))</f>
        <v>hardware</v>
      </c>
    </row>
    <row r="970" spans="1:20" ht="28.5" x14ac:dyDescent="0.4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 s="9">
        <f>(((I970/60)/60)/24)+DATE(1970,1,1)</f>
        <v>42176.888888888891</v>
      </c>
      <c r="K970">
        <v>1433109907</v>
      </c>
      <c r="L970" s="10">
        <f>(((K970/60)/60)/24)+DATE(1970,1,1)</f>
        <v>42155.920219907406</v>
      </c>
      <c r="M970" t="b">
        <v>0</v>
      </c>
      <c r="N970">
        <v>30</v>
      </c>
      <c r="O970" t="b">
        <v>1</v>
      </c>
      <c r="P970" t="s">
        <v>8271</v>
      </c>
      <c r="Q970" s="5">
        <f>(E970/D970)</f>
        <v>1.1565217391304348</v>
      </c>
      <c r="R970" s="12">
        <f>ROUND((E970/N970),2)</f>
        <v>44.33</v>
      </c>
      <c r="S970" t="str">
        <f>LEFT(P970,FIND("/",P970)-1)</f>
        <v>theater</v>
      </c>
      <c r="T970" t="str">
        <f>RIGHT(P970,LEN(P970)-FIND("/",P970))</f>
        <v>plays</v>
      </c>
    </row>
    <row r="971" spans="1:20" ht="42.75" x14ac:dyDescent="0.4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 s="9">
        <f>(((I971/60)/60)/24)+DATE(1970,1,1)</f>
        <v>41620.255868055552</v>
      </c>
      <c r="K971">
        <v>1384236507</v>
      </c>
      <c r="L971" s="10">
        <f>(((K971/60)/60)/24)+DATE(1970,1,1)</f>
        <v>41590.255868055552</v>
      </c>
      <c r="M971" t="b">
        <v>0</v>
      </c>
      <c r="N971">
        <v>64</v>
      </c>
      <c r="O971" t="b">
        <v>1</v>
      </c>
      <c r="P971" t="s">
        <v>8279</v>
      </c>
      <c r="Q971" s="5">
        <f>(E971/D971)</f>
        <v>1.1555</v>
      </c>
      <c r="R971" s="12">
        <f>ROUND((E971/N971),2)</f>
        <v>36.11</v>
      </c>
      <c r="S971" t="str">
        <f>LEFT(P971,FIND("/",P971)-1)</f>
        <v>music</v>
      </c>
      <c r="T971" t="str">
        <f>RIGHT(P971,LEN(P971)-FIND("/",P971))</f>
        <v>indie rock</v>
      </c>
    </row>
    <row r="972" spans="1:20" ht="42.75" x14ac:dyDescent="0.4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 s="9">
        <f>(((I972/60)/60)/24)+DATE(1970,1,1)</f>
        <v>42035.832326388889</v>
      </c>
      <c r="K972">
        <v>1420919913</v>
      </c>
      <c r="L972" s="10">
        <f>(((K972/60)/60)/24)+DATE(1970,1,1)</f>
        <v>42014.832326388889</v>
      </c>
      <c r="M972" t="b">
        <v>0</v>
      </c>
      <c r="N972">
        <v>60</v>
      </c>
      <c r="O972" t="b">
        <v>1</v>
      </c>
      <c r="P972" t="s">
        <v>8297</v>
      </c>
      <c r="Q972" s="5">
        <f>(E972/D972)</f>
        <v>1.1554666666666666</v>
      </c>
      <c r="R972" s="12">
        <f>ROUND((E972/N972),2)</f>
        <v>144.43</v>
      </c>
      <c r="S972" t="str">
        <f>LEFT(P972,FIND("/",P972)-1)</f>
        <v>games</v>
      </c>
      <c r="T972" t="str">
        <f>RIGHT(P972,LEN(P972)-FIND("/",P972))</f>
        <v>tabletop games</v>
      </c>
    </row>
    <row r="973" spans="1:20" ht="42.75" x14ac:dyDescent="0.4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 s="9">
        <f>(((I973/60)/60)/24)+DATE(1970,1,1)</f>
        <v>40432.165972222225</v>
      </c>
      <c r="K973">
        <v>1281028152</v>
      </c>
      <c r="L973" s="10">
        <f>(((K973/60)/60)/24)+DATE(1970,1,1)</f>
        <v>40395.714722222219</v>
      </c>
      <c r="M973" t="b">
        <v>0</v>
      </c>
      <c r="N973">
        <v>75</v>
      </c>
      <c r="O973" t="b">
        <v>1</v>
      </c>
      <c r="P973" t="s">
        <v>8279</v>
      </c>
      <c r="Q973" s="5">
        <f>(E973/D973)</f>
        <v>1.1551066666666667</v>
      </c>
      <c r="R973" s="12">
        <f>ROUND((E973/N973),2)</f>
        <v>46.2</v>
      </c>
      <c r="S973" t="str">
        <f>LEFT(P973,FIND("/",P973)-1)</f>
        <v>music</v>
      </c>
      <c r="T973" t="str">
        <f>RIGHT(P973,LEN(P973)-FIND("/",P973))</f>
        <v>indie rock</v>
      </c>
    </row>
    <row r="974" spans="1:20" ht="42.75" x14ac:dyDescent="0.4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 s="9">
        <f>(((I974/60)/60)/24)+DATE(1970,1,1)</f>
        <v>42160.875</v>
      </c>
      <c r="K974">
        <v>1428541276</v>
      </c>
      <c r="L974" s="10">
        <f>(((K974/60)/60)/24)+DATE(1970,1,1)</f>
        <v>42103.042546296296</v>
      </c>
      <c r="M974" t="b">
        <v>0</v>
      </c>
      <c r="N974">
        <v>188</v>
      </c>
      <c r="O974" t="b">
        <v>1</v>
      </c>
      <c r="P974" t="s">
        <v>8295</v>
      </c>
      <c r="Q974" s="5">
        <f>(E974/D974)</f>
        <v>1.1550800000000001</v>
      </c>
      <c r="R974" s="12">
        <f>ROUND((E974/N974),2)</f>
        <v>307.2</v>
      </c>
      <c r="S974" t="str">
        <f>LEFT(P974,FIND("/",P974)-1)</f>
        <v>technology</v>
      </c>
      <c r="T974" t="str">
        <f>RIGHT(P974,LEN(P974)-FIND("/",P974))</f>
        <v>hardware</v>
      </c>
    </row>
    <row r="975" spans="1:20" ht="42.75" x14ac:dyDescent="0.4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 s="9">
        <f>(((I975/60)/60)/24)+DATE(1970,1,1)</f>
        <v>41825.528101851851</v>
      </c>
      <c r="K975">
        <v>1401972028</v>
      </c>
      <c r="L975" s="10">
        <f>(((K975/60)/60)/24)+DATE(1970,1,1)</f>
        <v>41795.528101851851</v>
      </c>
      <c r="M975" t="b">
        <v>0</v>
      </c>
      <c r="N975">
        <v>21</v>
      </c>
      <c r="O975" t="b">
        <v>1</v>
      </c>
      <c r="P975" t="s">
        <v>8271</v>
      </c>
      <c r="Q975" s="5">
        <f>(E975/D975)</f>
        <v>1.155</v>
      </c>
      <c r="R975" s="12">
        <f>ROUND((E975/N975),2)</f>
        <v>44</v>
      </c>
      <c r="S975" t="str">
        <f>LEFT(P975,FIND("/",P975)-1)</f>
        <v>theater</v>
      </c>
      <c r="T975" t="str">
        <f>RIGHT(P975,LEN(P975)-FIND("/",P975))</f>
        <v>plays</v>
      </c>
    </row>
    <row r="976" spans="1:20" ht="85.5" x14ac:dyDescent="0.4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 s="9">
        <f>(((I976/60)/60)/24)+DATE(1970,1,1)</f>
        <v>42198.316481481481</v>
      </c>
      <c r="K976">
        <v>1434180944</v>
      </c>
      <c r="L976" s="10">
        <f>(((K976/60)/60)/24)+DATE(1970,1,1)</f>
        <v>42168.316481481481</v>
      </c>
      <c r="M976" t="b">
        <v>0</v>
      </c>
      <c r="N976">
        <v>112</v>
      </c>
      <c r="O976" t="b">
        <v>1</v>
      </c>
      <c r="P976" t="s">
        <v>8271</v>
      </c>
      <c r="Q976" s="5">
        <f>(E976/D976)</f>
        <v>1.155</v>
      </c>
      <c r="R976" s="12">
        <f>ROUND((E976/N976),2)</f>
        <v>30.94</v>
      </c>
      <c r="S976" t="str">
        <f>LEFT(P976,FIND("/",P976)-1)</f>
        <v>theater</v>
      </c>
      <c r="T976" t="str">
        <f>RIGHT(P976,LEN(P976)-FIND("/",P976))</f>
        <v>plays</v>
      </c>
    </row>
    <row r="977" spans="1:20" ht="42.75" x14ac:dyDescent="0.4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 s="9">
        <f>(((I977/60)/60)/24)+DATE(1970,1,1)</f>
        <v>42799.908449074079</v>
      </c>
      <c r="K977">
        <v>1487022490</v>
      </c>
      <c r="L977" s="10">
        <f>(((K977/60)/60)/24)+DATE(1970,1,1)</f>
        <v>42779.908449074079</v>
      </c>
      <c r="M977" t="b">
        <v>0</v>
      </c>
      <c r="N977">
        <v>186</v>
      </c>
      <c r="O977" t="b">
        <v>1</v>
      </c>
      <c r="P977" t="s">
        <v>8298</v>
      </c>
      <c r="Q977" s="5">
        <f>(E977/D977)</f>
        <v>1.1545000000000001</v>
      </c>
      <c r="R977" s="12">
        <f>ROUND((E977/N977),2)</f>
        <v>62.07</v>
      </c>
      <c r="S977" t="str">
        <f>LEFT(P977,FIND("/",P977)-1)</f>
        <v>food</v>
      </c>
      <c r="T977" t="str">
        <f>RIGHT(P977,LEN(P977)-FIND("/",P977))</f>
        <v>small batch</v>
      </c>
    </row>
    <row r="978" spans="1:20" ht="42.75" x14ac:dyDescent="0.4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 s="9">
        <f>(((I978/60)/60)/24)+DATE(1970,1,1)</f>
        <v>41387.209166666667</v>
      </c>
      <c r="K978">
        <v>1364101272</v>
      </c>
      <c r="L978" s="10">
        <f>(((K978/60)/60)/24)+DATE(1970,1,1)</f>
        <v>41357.209166666667</v>
      </c>
      <c r="M978" t="b">
        <v>0</v>
      </c>
      <c r="N978">
        <v>47</v>
      </c>
      <c r="O978" t="b">
        <v>1</v>
      </c>
      <c r="P978" t="s">
        <v>8266</v>
      </c>
      <c r="Q978" s="5">
        <f>(E978/D978)</f>
        <v>1.1542857142857144</v>
      </c>
      <c r="R978">
        <f>ROUND((E978/N978),2)</f>
        <v>85.96</v>
      </c>
      <c r="S978" t="str">
        <f>LEFT(P978,FIND("/",P978)-1)</f>
        <v>film &amp; video</v>
      </c>
      <c r="T978" t="str">
        <f>RIGHT(P978,LEN(P978)-FIND("/",P978))</f>
        <v>shorts</v>
      </c>
    </row>
    <row r="979" spans="1:20" ht="28.5" x14ac:dyDescent="0.4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 s="9">
        <f>(((I979/60)/60)/24)+DATE(1970,1,1)</f>
        <v>41020.165972222225</v>
      </c>
      <c r="K979">
        <v>1330968347</v>
      </c>
      <c r="L979" s="10">
        <f>(((K979/60)/60)/24)+DATE(1970,1,1)</f>
        <v>40973.72623842593</v>
      </c>
      <c r="M979" t="b">
        <v>0</v>
      </c>
      <c r="N979">
        <v>42</v>
      </c>
      <c r="O979" t="b">
        <v>1</v>
      </c>
      <c r="P979" t="s">
        <v>8292</v>
      </c>
      <c r="Q979" s="5">
        <f>(E979/D979)</f>
        <v>1.1533333333333333</v>
      </c>
      <c r="R979" s="12">
        <f>ROUND((E979/N979),2)</f>
        <v>82.38</v>
      </c>
      <c r="S979" t="str">
        <f>LEFT(P979,FIND("/",P979)-1)</f>
        <v>music</v>
      </c>
      <c r="T979" t="str">
        <f>RIGHT(P979,LEN(P979)-FIND("/",P979))</f>
        <v>pop</v>
      </c>
    </row>
    <row r="980" spans="1:20" ht="42.75" x14ac:dyDescent="0.4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 s="9">
        <f>(((I980/60)/60)/24)+DATE(1970,1,1)</f>
        <v>42141.125</v>
      </c>
      <c r="K980">
        <v>1430761243</v>
      </c>
      <c r="L980" s="10">
        <f>(((K980/60)/60)/24)+DATE(1970,1,1)</f>
        <v>42128.736608796295</v>
      </c>
      <c r="M980" t="b">
        <v>0</v>
      </c>
      <c r="N980">
        <v>39</v>
      </c>
      <c r="O980" t="b">
        <v>1</v>
      </c>
      <c r="P980" t="s">
        <v>8271</v>
      </c>
      <c r="Q980" s="5">
        <f>(E980/D980)</f>
        <v>1.1533333333333333</v>
      </c>
      <c r="R980" s="12">
        <f>ROUND((E980/N980),2)</f>
        <v>53.23</v>
      </c>
      <c r="S980" t="str">
        <f>LEFT(P980,FIND("/",P980)-1)</f>
        <v>theater</v>
      </c>
      <c r="T980" t="str">
        <f>RIGHT(P980,LEN(P980)-FIND("/",P980))</f>
        <v>plays</v>
      </c>
    </row>
    <row r="981" spans="1:20" ht="57" x14ac:dyDescent="0.4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 s="9">
        <f>(((I981/60)/60)/24)+DATE(1970,1,1)</f>
        <v>41926.290972222225</v>
      </c>
      <c r="K981">
        <v>1410421670</v>
      </c>
      <c r="L981" s="10">
        <f>(((K981/60)/60)/24)+DATE(1970,1,1)</f>
        <v>41893.324884259258</v>
      </c>
      <c r="M981" t="b">
        <v>1</v>
      </c>
      <c r="N981">
        <v>167</v>
      </c>
      <c r="O981" t="b">
        <v>1</v>
      </c>
      <c r="P981" t="s">
        <v>8271</v>
      </c>
      <c r="Q981" s="5">
        <f>(E981/D981)</f>
        <v>1.1530588235294117</v>
      </c>
      <c r="R981" s="12">
        <f>ROUND((E981/N981),2)</f>
        <v>58.69</v>
      </c>
      <c r="S981" t="str">
        <f>LEFT(P981,FIND("/",P981)-1)</f>
        <v>theater</v>
      </c>
      <c r="T981" t="str">
        <f>RIGHT(P981,LEN(P981)-FIND("/",P981))</f>
        <v>plays</v>
      </c>
    </row>
    <row r="982" spans="1:20" ht="42.75" x14ac:dyDescent="0.4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 s="9">
        <f>(((I982/60)/60)/24)+DATE(1970,1,1)</f>
        <v>42305.829166666663</v>
      </c>
      <c r="K982">
        <v>1445109822</v>
      </c>
      <c r="L982" s="10">
        <f>(((K982/60)/60)/24)+DATE(1970,1,1)</f>
        <v>42294.808124999996</v>
      </c>
      <c r="M982" t="b">
        <v>0</v>
      </c>
      <c r="N982">
        <v>14</v>
      </c>
      <c r="O982" t="b">
        <v>1</v>
      </c>
      <c r="P982" t="s">
        <v>8271</v>
      </c>
      <c r="Q982" s="5">
        <f>(E982/D982)</f>
        <v>1.1516129032258065</v>
      </c>
      <c r="R982" s="12">
        <f>ROUND((E982/N982),2)</f>
        <v>51</v>
      </c>
      <c r="S982" t="str">
        <f>LEFT(P982,FIND("/",P982)-1)</f>
        <v>theater</v>
      </c>
      <c r="T982" t="str">
        <f>RIGHT(P982,LEN(P982)-FIND("/",P982))</f>
        <v>plays</v>
      </c>
    </row>
    <row r="983" spans="1:20" ht="28.5" x14ac:dyDescent="0.4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 s="9">
        <f>(((I983/60)/60)/24)+DATE(1970,1,1)</f>
        <v>41373.270833333336</v>
      </c>
      <c r="K983">
        <v>1362776043</v>
      </c>
      <c r="L983" s="10">
        <f>(((K983/60)/60)/24)+DATE(1970,1,1)</f>
        <v>41341.870868055557</v>
      </c>
      <c r="M983" t="b">
        <v>0</v>
      </c>
      <c r="N983">
        <v>205</v>
      </c>
      <c r="O983" t="b">
        <v>1</v>
      </c>
      <c r="P983" t="s">
        <v>8276</v>
      </c>
      <c r="Q983" s="5">
        <f>(E983/D983)</f>
        <v>1.1512214285714286</v>
      </c>
      <c r="R983" s="12">
        <f>ROUND((E983/N983),2)</f>
        <v>39.31</v>
      </c>
      <c r="S983" t="str">
        <f>LEFT(P983,FIND("/",P983)-1)</f>
        <v>music</v>
      </c>
      <c r="T983" t="str">
        <f>RIGHT(P983,LEN(P983)-FIND("/",P983))</f>
        <v>rock</v>
      </c>
    </row>
    <row r="984" spans="1:20" ht="28.5" x14ac:dyDescent="0.4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 s="9">
        <f>(((I984/60)/60)/24)+DATE(1970,1,1)</f>
        <v>40993.760243055556</v>
      </c>
      <c r="K984">
        <v>1327518885</v>
      </c>
      <c r="L984" s="10">
        <f>(((K984/60)/60)/24)+DATE(1970,1,1)</f>
        <v>40933.80190972222</v>
      </c>
      <c r="M984" t="b">
        <v>1</v>
      </c>
      <c r="N984">
        <v>600</v>
      </c>
      <c r="O984" t="b">
        <v>1</v>
      </c>
      <c r="P984" t="s">
        <v>8288</v>
      </c>
      <c r="Q984" s="5">
        <f>(E984/D984)</f>
        <v>1.1508</v>
      </c>
      <c r="R984" s="12">
        <f>ROUND((E984/N984),2)</f>
        <v>76.72</v>
      </c>
      <c r="S984" t="str">
        <f>LEFT(P984,FIND("/",P984)-1)</f>
        <v>publishing</v>
      </c>
      <c r="T984" t="str">
        <f>RIGHT(P984,LEN(P984)-FIND("/",P984))</f>
        <v>radio &amp; podcasts</v>
      </c>
    </row>
    <row r="985" spans="1:20" ht="42.75" x14ac:dyDescent="0.4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 s="9">
        <f>(((I985/60)/60)/24)+DATE(1970,1,1)</f>
        <v>41427.752222222225</v>
      </c>
      <c r="K985">
        <v>1368036192</v>
      </c>
      <c r="L985" s="10">
        <f>(((K985/60)/60)/24)+DATE(1970,1,1)</f>
        <v>41402.752222222225</v>
      </c>
      <c r="M985" t="b">
        <v>0</v>
      </c>
      <c r="N985">
        <v>56</v>
      </c>
      <c r="O985" t="b">
        <v>1</v>
      </c>
      <c r="P985" t="s">
        <v>8266</v>
      </c>
      <c r="Q985" s="5">
        <f>(E985/D985)</f>
        <v>1.1506666666666667</v>
      </c>
      <c r="R985">
        <f>ROUND((E985/N985),2)</f>
        <v>123.29</v>
      </c>
      <c r="S985" t="str">
        <f>LEFT(P985,FIND("/",P985)-1)</f>
        <v>film &amp; video</v>
      </c>
      <c r="T985" t="str">
        <f>RIGHT(P985,LEN(P985)-FIND("/",P985))</f>
        <v>shorts</v>
      </c>
    </row>
    <row r="986" spans="1:20" ht="42.75" x14ac:dyDescent="0.4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 s="9">
        <f>(((I986/60)/60)/24)+DATE(1970,1,1)</f>
        <v>41329.381423611114</v>
      </c>
      <c r="K986">
        <v>1359104955</v>
      </c>
      <c r="L986" s="10">
        <f>(((K986/60)/60)/24)+DATE(1970,1,1)</f>
        <v>41299.381423611114</v>
      </c>
      <c r="M986" t="b">
        <v>0</v>
      </c>
      <c r="N986">
        <v>160</v>
      </c>
      <c r="O986" t="b">
        <v>1</v>
      </c>
      <c r="P986" t="s">
        <v>8279</v>
      </c>
      <c r="Q986" s="5">
        <f>(E986/D986)</f>
        <v>1.1504037499999999</v>
      </c>
      <c r="R986" s="12">
        <f>ROUND((E986/N986),2)</f>
        <v>57.52</v>
      </c>
      <c r="S986" t="str">
        <f>LEFT(P986,FIND("/",P986)-1)</f>
        <v>music</v>
      </c>
      <c r="T986" t="str">
        <f>RIGHT(P986,LEN(P986)-FIND("/",P986))</f>
        <v>indie rock</v>
      </c>
    </row>
    <row r="987" spans="1:20" ht="42.75" x14ac:dyDescent="0.4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 s="9">
        <f>(((I987/60)/60)/24)+DATE(1970,1,1)</f>
        <v>42805.561805555553</v>
      </c>
      <c r="K987">
        <v>1486406253</v>
      </c>
      <c r="L987" s="10">
        <f>(((K987/60)/60)/24)+DATE(1970,1,1)</f>
        <v>42772.776076388895</v>
      </c>
      <c r="M987" t="b">
        <v>0</v>
      </c>
      <c r="N987">
        <v>32</v>
      </c>
      <c r="O987" t="b">
        <v>1</v>
      </c>
      <c r="P987" t="s">
        <v>8285</v>
      </c>
      <c r="Q987" s="5">
        <f>(E987/D987)</f>
        <v>1.1499999999999999</v>
      </c>
      <c r="R987" s="12">
        <f>ROUND((E987/N987),2)</f>
        <v>32.340000000000003</v>
      </c>
      <c r="S987" t="str">
        <f>LEFT(P987,FIND("/",P987)-1)</f>
        <v>photography</v>
      </c>
      <c r="T987" t="str">
        <f>RIGHT(P987,LEN(P987)-FIND("/",P987))</f>
        <v>photobooks</v>
      </c>
    </row>
    <row r="988" spans="1:20" ht="42.75" x14ac:dyDescent="0.45">
      <c r="A988">
        <v>3172</v>
      </c>
      <c r="B988" s="3" t="s">
        <v>3172</v>
      </c>
      <c r="C988" s="3" t="s">
        <v>7282</v>
      </c>
      <c r="D988">
        <v>2000</v>
      </c>
      <c r="E988">
        <v>2300</v>
      </c>
      <c r="F988" t="s">
        <v>8219</v>
      </c>
      <c r="G988" t="s">
        <v>8224</v>
      </c>
      <c r="H988" t="s">
        <v>8246</v>
      </c>
      <c r="I988">
        <v>1329240668</v>
      </c>
      <c r="J988" s="9">
        <f>(((I988/60)/60)/24)+DATE(1970,1,1)</f>
        <v>40953.729953703703</v>
      </c>
      <c r="K988">
        <v>1326648668</v>
      </c>
      <c r="L988" s="10">
        <f>(((K988/60)/60)/24)+DATE(1970,1,1)</f>
        <v>40923.729953703703</v>
      </c>
      <c r="M988" t="b">
        <v>1</v>
      </c>
      <c r="N988">
        <v>29</v>
      </c>
      <c r="O988" t="b">
        <v>1</v>
      </c>
      <c r="P988" t="s">
        <v>8271</v>
      </c>
      <c r="Q988" s="5">
        <f>(E988/D988)</f>
        <v>1.1499999999999999</v>
      </c>
      <c r="R988" s="12">
        <f>ROUND((E988/N988),2)</f>
        <v>79.31</v>
      </c>
      <c r="S988" t="str">
        <f>LEFT(P988,FIND("/",P988)-1)</f>
        <v>theater</v>
      </c>
      <c r="T988" t="str">
        <f>RIGHT(P988,LEN(P988)-FIND("/",P988))</f>
        <v>plays</v>
      </c>
    </row>
    <row r="989" spans="1:20" ht="42.75" x14ac:dyDescent="0.45">
      <c r="A989">
        <v>2804</v>
      </c>
      <c r="B989" s="3" t="s">
        <v>2804</v>
      </c>
      <c r="C989" s="3" t="s">
        <v>6914</v>
      </c>
      <c r="D989">
        <v>1000</v>
      </c>
      <c r="E989">
        <v>1150</v>
      </c>
      <c r="F989" t="s">
        <v>8219</v>
      </c>
      <c r="G989" t="s">
        <v>8225</v>
      </c>
      <c r="H989" t="s">
        <v>8247</v>
      </c>
      <c r="I989">
        <v>1411987990</v>
      </c>
      <c r="J989" s="9">
        <f>(((I989/60)/60)/24)+DATE(1970,1,1)</f>
        <v>41911.453587962962</v>
      </c>
      <c r="K989">
        <v>1409395990</v>
      </c>
      <c r="L989" s="10">
        <f>(((K989/60)/60)/24)+DATE(1970,1,1)</f>
        <v>41881.453587962962</v>
      </c>
      <c r="M989" t="b">
        <v>0</v>
      </c>
      <c r="N989">
        <v>23</v>
      </c>
      <c r="O989" t="b">
        <v>1</v>
      </c>
      <c r="P989" t="s">
        <v>8271</v>
      </c>
      <c r="Q989" s="5">
        <f>(E989/D989)</f>
        <v>1.1499999999999999</v>
      </c>
      <c r="R989" s="12">
        <f>ROUND((E989/N989),2)</f>
        <v>50</v>
      </c>
      <c r="S989" t="str">
        <f>LEFT(P989,FIND("/",P989)-1)</f>
        <v>theater</v>
      </c>
      <c r="T989" t="str">
        <f>RIGHT(P989,LEN(P989)-FIND("/",P989))</f>
        <v>plays</v>
      </c>
    </row>
    <row r="990" spans="1:20" ht="42.75" x14ac:dyDescent="0.4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 s="9">
        <f>(((I990/60)/60)/24)+DATE(1970,1,1)</f>
        <v>42561.980694444443</v>
      </c>
      <c r="K990">
        <v>1465601532</v>
      </c>
      <c r="L990" s="10">
        <f>(((K990/60)/60)/24)+DATE(1970,1,1)</f>
        <v>42531.980694444443</v>
      </c>
      <c r="M990" t="b">
        <v>0</v>
      </c>
      <c r="N990">
        <v>10</v>
      </c>
      <c r="O990" t="b">
        <v>1</v>
      </c>
      <c r="P990" t="s">
        <v>8305</v>
      </c>
      <c r="Q990" s="5">
        <f>(E990/D990)</f>
        <v>1.1499999999999999</v>
      </c>
      <c r="R990" s="12">
        <f>ROUND((E990/N990),2)</f>
        <v>115</v>
      </c>
      <c r="S990" t="str">
        <f>LEFT(P990,FIND("/",P990)-1)</f>
        <v>theater</v>
      </c>
      <c r="T990" t="str">
        <f>RIGHT(P990,LEN(P990)-FIND("/",P990))</f>
        <v>musical</v>
      </c>
    </row>
    <row r="991" spans="1:20" ht="42.75" x14ac:dyDescent="0.4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 s="9">
        <f>(((I991/60)/60)/24)+DATE(1970,1,1)</f>
        <v>42453.341412037036</v>
      </c>
      <c r="K991">
        <v>1456218698</v>
      </c>
      <c r="L991" s="10">
        <f>(((K991/60)/60)/24)+DATE(1970,1,1)</f>
        <v>42423.3830787037</v>
      </c>
      <c r="M991" t="b">
        <v>0</v>
      </c>
      <c r="N991">
        <v>203</v>
      </c>
      <c r="O991" t="b">
        <v>1</v>
      </c>
      <c r="P991" t="s">
        <v>8295</v>
      </c>
      <c r="Q991" s="5">
        <f>(E991/D991)</f>
        <v>1.14977</v>
      </c>
      <c r="R991" s="12">
        <f>ROUND((E991/N991),2)</f>
        <v>566.39</v>
      </c>
      <c r="S991" t="str">
        <f>LEFT(P991,FIND("/",P991)-1)</f>
        <v>technology</v>
      </c>
      <c r="T991" t="str">
        <f>RIGHT(P991,LEN(P991)-FIND("/",P991))</f>
        <v>hardware</v>
      </c>
    </row>
    <row r="992" spans="1:20" ht="42.75" x14ac:dyDescent="0.4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 s="9">
        <f>(((I992/60)/60)/24)+DATE(1970,1,1)</f>
        <v>42327.207638888889</v>
      </c>
      <c r="K992">
        <v>1444734146</v>
      </c>
      <c r="L992" s="10">
        <f>(((K992/60)/60)/24)+DATE(1970,1,1)</f>
        <v>42290.460023148145</v>
      </c>
      <c r="M992" t="b">
        <v>1</v>
      </c>
      <c r="N992">
        <v>813</v>
      </c>
      <c r="O992" t="b">
        <v>1</v>
      </c>
      <c r="P992" t="s">
        <v>8295</v>
      </c>
      <c r="Q992" s="5">
        <f>(E992/D992)</f>
        <v>1.14901155</v>
      </c>
      <c r="R992" s="12">
        <f>ROUND((E992/N992),2)</f>
        <v>282.66000000000003</v>
      </c>
      <c r="S992" t="str">
        <f>LEFT(P992,FIND("/",P992)-1)</f>
        <v>technology</v>
      </c>
      <c r="T992" t="str">
        <f>RIGHT(P992,LEN(P992)-FIND("/",P992))</f>
        <v>hardware</v>
      </c>
    </row>
    <row r="993" spans="1:20" ht="28.5" x14ac:dyDescent="0.4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 s="9">
        <f>(((I993/60)/60)/24)+DATE(1970,1,1)</f>
        <v>42141.646724537044</v>
      </c>
      <c r="K993">
        <v>1429284677</v>
      </c>
      <c r="L993" s="10">
        <f>(((K993/60)/60)/24)+DATE(1970,1,1)</f>
        <v>42111.646724537044</v>
      </c>
      <c r="M993" t="b">
        <v>1</v>
      </c>
      <c r="N993">
        <v>74</v>
      </c>
      <c r="O993" t="b">
        <v>1</v>
      </c>
      <c r="P993" t="s">
        <v>8280</v>
      </c>
      <c r="Q993" s="5">
        <f>(E993/D993)</f>
        <v>1.149</v>
      </c>
      <c r="R993" s="12">
        <f>ROUND((E993/N993),2)</f>
        <v>31.05</v>
      </c>
      <c r="S993" t="str">
        <f>LEFT(P993,FIND("/",P993)-1)</f>
        <v>music</v>
      </c>
      <c r="T993" t="str">
        <f>RIGHT(P993,LEN(P993)-FIND("/",P993))</f>
        <v>electronic music</v>
      </c>
    </row>
    <row r="994" spans="1:20" ht="42.75" x14ac:dyDescent="0.4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 s="9">
        <f>(((I994/60)/60)/24)+DATE(1970,1,1)</f>
        <v>41912.590127314819</v>
      </c>
      <c r="K994">
        <v>1409494187</v>
      </c>
      <c r="L994" s="10">
        <f>(((K994/60)/60)/24)+DATE(1970,1,1)</f>
        <v>41882.590127314819</v>
      </c>
      <c r="M994" t="b">
        <v>0</v>
      </c>
      <c r="N994">
        <v>87</v>
      </c>
      <c r="O994" t="b">
        <v>1</v>
      </c>
      <c r="P994" t="s">
        <v>8276</v>
      </c>
      <c r="Q994" s="5">
        <f>(E994/D994)</f>
        <v>1.1488571428571428</v>
      </c>
      <c r="R994" s="12">
        <f>ROUND((E994/N994),2)</f>
        <v>46.22</v>
      </c>
      <c r="S994" t="str">
        <f>LEFT(P994,FIND("/",P994)-1)</f>
        <v>music</v>
      </c>
      <c r="T994" t="str">
        <f>RIGHT(P994,LEN(P994)-FIND("/",P994))</f>
        <v>rock</v>
      </c>
    </row>
    <row r="995" spans="1:20" ht="42.75" x14ac:dyDescent="0.4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 s="9">
        <f>(((I995/60)/60)/24)+DATE(1970,1,1)</f>
        <v>41504.625</v>
      </c>
      <c r="K995">
        <v>1374531631</v>
      </c>
      <c r="L995" s="10">
        <f>(((K995/60)/60)/24)+DATE(1970,1,1)</f>
        <v>41477.930914351848</v>
      </c>
      <c r="M995" t="b">
        <v>1</v>
      </c>
      <c r="N995">
        <v>55</v>
      </c>
      <c r="O995" t="b">
        <v>1</v>
      </c>
      <c r="P995" t="s">
        <v>8271</v>
      </c>
      <c r="Q995" s="5">
        <f>(E995/D995)</f>
        <v>1.148421052631579</v>
      </c>
      <c r="R995" s="12">
        <f>ROUND((E995/N995),2)</f>
        <v>39.67</v>
      </c>
      <c r="S995" t="str">
        <f>LEFT(P995,FIND("/",P995)-1)</f>
        <v>theater</v>
      </c>
      <c r="T995" t="str">
        <f>RIGHT(P995,LEN(P995)-FIND("/",P995))</f>
        <v>plays</v>
      </c>
    </row>
    <row r="996" spans="1:20" ht="42.75" x14ac:dyDescent="0.4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 s="9">
        <f>(((I996/60)/60)/24)+DATE(1970,1,1)</f>
        <v>42624.165972222225</v>
      </c>
      <c r="K996">
        <v>1470274509</v>
      </c>
      <c r="L996" s="10">
        <f>(((K996/60)/60)/24)+DATE(1970,1,1)</f>
        <v>42586.066076388888</v>
      </c>
      <c r="M996" t="b">
        <v>1</v>
      </c>
      <c r="N996">
        <v>221</v>
      </c>
      <c r="O996" t="b">
        <v>1</v>
      </c>
      <c r="P996" t="s">
        <v>8269</v>
      </c>
      <c r="Q996" s="5">
        <f>(E996/D996)</f>
        <v>1.1476</v>
      </c>
      <c r="R996" s="12">
        <f>ROUND((E996/N996),2)</f>
        <v>129.82</v>
      </c>
      <c r="S996" t="str">
        <f>LEFT(P996,FIND("/",P996)-1)</f>
        <v>film &amp; video</v>
      </c>
      <c r="T996" t="str">
        <f>RIGHT(P996,LEN(P996)-FIND("/",P996))</f>
        <v>documentary</v>
      </c>
    </row>
    <row r="997" spans="1:20" ht="28.5" x14ac:dyDescent="0.4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 s="9">
        <f>(((I997/60)/60)/24)+DATE(1970,1,1)</f>
        <v>40993.815300925926</v>
      </c>
      <c r="K997">
        <v>1327523642</v>
      </c>
      <c r="L997" s="10">
        <f>(((K997/60)/60)/24)+DATE(1970,1,1)</f>
        <v>40933.856967592597</v>
      </c>
      <c r="M997" t="b">
        <v>1</v>
      </c>
      <c r="N997">
        <v>169</v>
      </c>
      <c r="O997" t="b">
        <v>1</v>
      </c>
      <c r="P997" t="s">
        <v>8276</v>
      </c>
      <c r="Q997" s="5">
        <f>(E997/D997)</f>
        <v>1.1472</v>
      </c>
      <c r="R997" s="12">
        <f>ROUND((E997/N997),2)</f>
        <v>67.88</v>
      </c>
      <c r="S997" t="str">
        <f>LEFT(P997,FIND("/",P997)-1)</f>
        <v>music</v>
      </c>
      <c r="T997" t="str">
        <f>RIGHT(P997,LEN(P997)-FIND("/",P997))</f>
        <v>rock</v>
      </c>
    </row>
    <row r="998" spans="1:20" ht="42.75" x14ac:dyDescent="0.4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 s="9">
        <f>(((I998/60)/60)/24)+DATE(1970,1,1)</f>
        <v>41966.916666666672</v>
      </c>
      <c r="K998">
        <v>1414342894</v>
      </c>
      <c r="L998" s="10">
        <f>(((K998/60)/60)/24)+DATE(1970,1,1)</f>
        <v>41938.709421296298</v>
      </c>
      <c r="M998" t="b">
        <v>0</v>
      </c>
      <c r="N998">
        <v>95</v>
      </c>
      <c r="O998" t="b">
        <v>1</v>
      </c>
      <c r="P998" t="s">
        <v>8271</v>
      </c>
      <c r="Q998" s="5">
        <f>(E998/D998)</f>
        <v>1.1471959999999999</v>
      </c>
      <c r="R998" s="12">
        <f>ROUND((E998/N998),2)</f>
        <v>30.19</v>
      </c>
      <c r="S998" t="str">
        <f>LEFT(P998,FIND("/",P998)-1)</f>
        <v>theater</v>
      </c>
      <c r="T998" t="str">
        <f>RIGHT(P998,LEN(P998)-FIND("/",P998))</f>
        <v>plays</v>
      </c>
    </row>
    <row r="999" spans="1:20" ht="42.75" x14ac:dyDescent="0.4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 s="9">
        <f>(((I999/60)/60)/24)+DATE(1970,1,1)</f>
        <v>42565.955925925926</v>
      </c>
      <c r="K999">
        <v>1463352992</v>
      </c>
      <c r="L999" s="10">
        <f>(((K999/60)/60)/24)+DATE(1970,1,1)</f>
        <v>42505.955925925926</v>
      </c>
      <c r="M999" t="b">
        <v>0</v>
      </c>
      <c r="N999">
        <v>27</v>
      </c>
      <c r="O999" t="b">
        <v>1</v>
      </c>
      <c r="P999" t="s">
        <v>8285</v>
      </c>
      <c r="Q999" s="5">
        <f>(E999/D999)</f>
        <v>1.147</v>
      </c>
      <c r="R999" s="12">
        <f>ROUND((E999/N999),2)</f>
        <v>42.48</v>
      </c>
      <c r="S999" t="str">
        <f>LEFT(P999,FIND("/",P999)-1)</f>
        <v>photography</v>
      </c>
      <c r="T999" t="str">
        <f>RIGHT(P999,LEN(P999)-FIND("/",P999))</f>
        <v>photobooks</v>
      </c>
    </row>
    <row r="1000" spans="1:20" ht="42.75" x14ac:dyDescent="0.4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 s="9">
        <f>(((I1000/60)/60)/24)+DATE(1970,1,1)</f>
        <v>40391.125</v>
      </c>
      <c r="K1000">
        <v>1274889241</v>
      </c>
      <c r="L1000" s="10">
        <f>(((K1000/60)/60)/24)+DATE(1970,1,1)</f>
        <v>40324.662511574075</v>
      </c>
      <c r="M1000" t="b">
        <v>0</v>
      </c>
      <c r="N1000">
        <v>34</v>
      </c>
      <c r="O1000" t="b">
        <v>1</v>
      </c>
      <c r="P1000" t="s">
        <v>8266</v>
      </c>
      <c r="Q1000" s="5">
        <f>(E1000/D1000)</f>
        <v>1.1466666666666667</v>
      </c>
      <c r="R1000">
        <f>ROUND((E1000/N1000),2)</f>
        <v>50.59</v>
      </c>
      <c r="S1000" t="str">
        <f>LEFT(P1000,FIND("/",P1000)-1)</f>
        <v>film &amp; video</v>
      </c>
      <c r="T1000" t="str">
        <f>RIGHT(P1000,LEN(P1000)-FIND("/",P1000))</f>
        <v>shorts</v>
      </c>
    </row>
    <row r="1001" spans="1:20" ht="42.75" x14ac:dyDescent="0.4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 s="9">
        <f>(((I1001/60)/60)/24)+DATE(1970,1,1)</f>
        <v>42449.999131944445</v>
      </c>
      <c r="K1001">
        <v>1456793925</v>
      </c>
      <c r="L1001" s="10">
        <f>(((K1001/60)/60)/24)+DATE(1970,1,1)</f>
        <v>42430.040798611109</v>
      </c>
      <c r="M1001" t="b">
        <v>0</v>
      </c>
      <c r="N1001">
        <v>31</v>
      </c>
      <c r="O1001" t="b">
        <v>1</v>
      </c>
      <c r="P1001" t="s">
        <v>8271</v>
      </c>
      <c r="Q1001" s="5">
        <f>(E1001/D1001)</f>
        <v>1.1466666666666667</v>
      </c>
      <c r="R1001" s="12">
        <f>ROUND((E1001/N1001),2)</f>
        <v>110.97</v>
      </c>
      <c r="S1001" t="str">
        <f>LEFT(P1001,FIND("/",P1001)-1)</f>
        <v>theater</v>
      </c>
      <c r="T1001" t="str">
        <f>RIGHT(P1001,LEN(P1001)-FIND("/",P1001))</f>
        <v>plays</v>
      </c>
    </row>
    <row r="1002" spans="1:20" ht="42.75" x14ac:dyDescent="0.4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 s="9">
        <f>(((I1002/60)/60)/24)+DATE(1970,1,1)</f>
        <v>42246.169293981482</v>
      </c>
      <c r="K1002">
        <v>1438488227</v>
      </c>
      <c r="L1002" s="10">
        <f>(((K1002/60)/60)/24)+DATE(1970,1,1)</f>
        <v>42218.169293981482</v>
      </c>
      <c r="M1002" t="b">
        <v>0</v>
      </c>
      <c r="N1002">
        <v>286</v>
      </c>
      <c r="O1002" t="b">
        <v>1</v>
      </c>
      <c r="P1002" t="s">
        <v>8301</v>
      </c>
      <c r="Q1002" s="5">
        <f>(E1002/D1002)</f>
        <v>1.1466525000000001</v>
      </c>
      <c r="R1002" s="12">
        <f>ROUND((E1002/N1002),2)</f>
        <v>80.19</v>
      </c>
      <c r="S1002" t="str">
        <f>LEFT(P1002,FIND("/",P1002)-1)</f>
        <v>technology</v>
      </c>
      <c r="T1002" t="str">
        <f>RIGHT(P1002,LEN(P1002)-FIND("/",P1002))</f>
        <v>space exploration</v>
      </c>
    </row>
    <row r="1003" spans="1:20" ht="42.75" x14ac:dyDescent="0.4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 s="9">
        <f>(((I1003/60)/60)/24)+DATE(1970,1,1)</f>
        <v>41045.207638888889</v>
      </c>
      <c r="K1003">
        <v>1333597555</v>
      </c>
      <c r="L1003" s="10">
        <f>(((K1003/60)/60)/24)+DATE(1970,1,1)</f>
        <v>41004.156886574077</v>
      </c>
      <c r="M1003" t="b">
        <v>0</v>
      </c>
      <c r="N1003">
        <v>55</v>
      </c>
      <c r="O1003" t="b">
        <v>1</v>
      </c>
      <c r="P1003" t="s">
        <v>8279</v>
      </c>
      <c r="Q1003" s="5">
        <f>(E1003/D1003)</f>
        <v>1.1457142857142857</v>
      </c>
      <c r="R1003" s="12">
        <f>ROUND((E1003/N1003),2)</f>
        <v>72.91</v>
      </c>
      <c r="S1003" t="str">
        <f>LEFT(P1003,FIND("/",P1003)-1)</f>
        <v>music</v>
      </c>
      <c r="T1003" t="str">
        <f>RIGHT(P1003,LEN(P1003)-FIND("/",P1003))</f>
        <v>indie rock</v>
      </c>
    </row>
    <row r="1004" spans="1:20" ht="42.75" x14ac:dyDescent="0.4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 s="9">
        <f>(((I1004/60)/60)/24)+DATE(1970,1,1)</f>
        <v>42241.99454861111</v>
      </c>
      <c r="K1004">
        <v>1437954729</v>
      </c>
      <c r="L1004" s="10">
        <f>(((K1004/60)/60)/24)+DATE(1970,1,1)</f>
        <v>42211.99454861111</v>
      </c>
      <c r="M1004" t="b">
        <v>1</v>
      </c>
      <c r="N1004">
        <v>238</v>
      </c>
      <c r="O1004" t="b">
        <v>1</v>
      </c>
      <c r="P1004" t="s">
        <v>8301</v>
      </c>
      <c r="Q1004" s="5">
        <f>(E1004/D1004)</f>
        <v>1.14534</v>
      </c>
      <c r="R1004" s="12">
        <f>ROUND((E1004/N1004),2)</f>
        <v>120.31</v>
      </c>
      <c r="S1004" t="str">
        <f>LEFT(P1004,FIND("/",P1004)-1)</f>
        <v>technology</v>
      </c>
      <c r="T1004" t="str">
        <f>RIGHT(P1004,LEN(P1004)-FIND("/",P1004))</f>
        <v>space exploration</v>
      </c>
    </row>
    <row r="1005" spans="1:20" ht="28.5" x14ac:dyDescent="0.4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 s="9">
        <f>(((I1005/60)/60)/24)+DATE(1970,1,1)</f>
        <v>40951.904895833337</v>
      </c>
      <c r="K1005">
        <v>1326404583</v>
      </c>
      <c r="L1005" s="10">
        <f>(((K1005/60)/60)/24)+DATE(1970,1,1)</f>
        <v>40920.904895833337</v>
      </c>
      <c r="M1005" t="b">
        <v>0</v>
      </c>
      <c r="N1005">
        <v>20</v>
      </c>
      <c r="O1005" t="b">
        <v>1</v>
      </c>
      <c r="P1005" t="s">
        <v>8279</v>
      </c>
      <c r="Q1005" s="5">
        <f>(E1005/D1005)</f>
        <v>1.145</v>
      </c>
      <c r="R1005" s="12">
        <f>ROUND((E1005/N1005),2)</f>
        <v>57.25</v>
      </c>
      <c r="S1005" t="str">
        <f>LEFT(P1005,FIND("/",P1005)-1)</f>
        <v>music</v>
      </c>
      <c r="T1005" t="str">
        <f>RIGHT(P1005,LEN(P1005)-FIND("/",P1005))</f>
        <v>indie rock</v>
      </c>
    </row>
    <row r="1006" spans="1:20" ht="42.75" x14ac:dyDescent="0.4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 s="9">
        <f>(((I1006/60)/60)/24)+DATE(1970,1,1)</f>
        <v>42117.535254629634</v>
      </c>
      <c r="K1006">
        <v>1428583846</v>
      </c>
      <c r="L1006" s="10">
        <f>(((K1006/60)/60)/24)+DATE(1970,1,1)</f>
        <v>42103.535254629634</v>
      </c>
      <c r="M1006" t="b">
        <v>0</v>
      </c>
      <c r="N1006">
        <v>61</v>
      </c>
      <c r="O1006" t="b">
        <v>1</v>
      </c>
      <c r="P1006" t="s">
        <v>8271</v>
      </c>
      <c r="Q1006" s="5">
        <f>(E1006/D1006)</f>
        <v>1.145</v>
      </c>
      <c r="R1006" s="12">
        <f>ROUND((E1006/N1006),2)</f>
        <v>18.77</v>
      </c>
      <c r="S1006" t="str">
        <f>LEFT(P1006,FIND("/",P1006)-1)</f>
        <v>theater</v>
      </c>
      <c r="T1006" t="str">
        <f>RIGHT(P1006,LEN(P1006)-FIND("/",P1006))</f>
        <v>plays</v>
      </c>
    </row>
    <row r="1007" spans="1:20" ht="42.75" x14ac:dyDescent="0.4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 s="9">
        <f>(((I1007/60)/60)/24)+DATE(1970,1,1)</f>
        <v>42524.563449074078</v>
      </c>
      <c r="K1007">
        <v>1462368682</v>
      </c>
      <c r="L1007" s="10">
        <f>(((K1007/60)/60)/24)+DATE(1970,1,1)</f>
        <v>42494.563449074078</v>
      </c>
      <c r="M1007" t="b">
        <v>0</v>
      </c>
      <c r="N1007">
        <v>62</v>
      </c>
      <c r="O1007" t="b">
        <v>1</v>
      </c>
      <c r="P1007" t="s">
        <v>8271</v>
      </c>
      <c r="Q1007" s="5">
        <f>(E1007/D1007)</f>
        <v>1.145</v>
      </c>
      <c r="R1007" s="12">
        <f>ROUND((E1007/N1007),2)</f>
        <v>184.68</v>
      </c>
      <c r="S1007" t="str">
        <f>LEFT(P1007,FIND("/",P1007)-1)</f>
        <v>theater</v>
      </c>
      <c r="T1007" t="str">
        <f>RIGHT(P1007,LEN(P1007)-FIND("/",P1007))</f>
        <v>plays</v>
      </c>
    </row>
    <row r="1008" spans="1:20" ht="42.75" x14ac:dyDescent="0.4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 s="9">
        <f>(((I1008/60)/60)/24)+DATE(1970,1,1)</f>
        <v>42504.165972222225</v>
      </c>
      <c r="K1008">
        <v>1461117201</v>
      </c>
      <c r="L1008" s="10">
        <f>(((K1008/60)/60)/24)+DATE(1970,1,1)</f>
        <v>42480.078715277778</v>
      </c>
      <c r="M1008" t="b">
        <v>0</v>
      </c>
      <c r="N1008">
        <v>336</v>
      </c>
      <c r="O1008" t="b">
        <v>1</v>
      </c>
      <c r="P1008" t="s">
        <v>8271</v>
      </c>
      <c r="Q1008" s="5">
        <f>(E1008/D1008)</f>
        <v>1.1440928571428572</v>
      </c>
      <c r="R1008" s="12">
        <f>ROUND((E1008/N1008),2)</f>
        <v>119.18</v>
      </c>
      <c r="S1008" t="str">
        <f>LEFT(P1008,FIND("/",P1008)-1)</f>
        <v>theater</v>
      </c>
      <c r="T1008" t="str">
        <f>RIGHT(P1008,LEN(P1008)-FIND("/",P1008))</f>
        <v>plays</v>
      </c>
    </row>
    <row r="1009" spans="1:20" ht="42.75" x14ac:dyDescent="0.4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 s="9">
        <f>(((I1009/60)/60)/24)+DATE(1970,1,1)</f>
        <v>41977.027083333334</v>
      </c>
      <c r="K1009">
        <v>1414975346</v>
      </c>
      <c r="L1009" s="10">
        <f>(((K1009/60)/60)/24)+DATE(1970,1,1)</f>
        <v>41946.029467592591</v>
      </c>
      <c r="M1009" t="b">
        <v>0</v>
      </c>
      <c r="N1009">
        <v>229</v>
      </c>
      <c r="O1009" t="b">
        <v>1</v>
      </c>
      <c r="P1009" t="s">
        <v>8274</v>
      </c>
      <c r="Q1009" s="5">
        <f>(E1009/D1009)</f>
        <v>1.1440638297872341</v>
      </c>
      <c r="R1009" s="12">
        <f>ROUND((E1009/N1009),2)</f>
        <v>234.81</v>
      </c>
      <c r="S1009" t="str">
        <f>LEFT(P1009,FIND("/",P1009)-1)</f>
        <v>publishing</v>
      </c>
      <c r="T1009" t="str">
        <f>RIGHT(P1009,LEN(P1009)-FIND("/",P1009))</f>
        <v>nonfiction</v>
      </c>
    </row>
    <row r="1010" spans="1:20" ht="42.75" x14ac:dyDescent="0.4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 s="9">
        <f>(((I1010/60)/60)/24)+DATE(1970,1,1)</f>
        <v>42322.292361111111</v>
      </c>
      <c r="K1010">
        <v>1444888868</v>
      </c>
      <c r="L1010" s="10">
        <f>(((K1010/60)/60)/24)+DATE(1970,1,1)</f>
        <v>42292.250787037032</v>
      </c>
      <c r="M1010" t="b">
        <v>0</v>
      </c>
      <c r="N1010">
        <v>133</v>
      </c>
      <c r="O1010" t="b">
        <v>1</v>
      </c>
      <c r="P1010" t="s">
        <v>8269</v>
      </c>
      <c r="Q1010" s="5">
        <f>(E1010/D1010)</f>
        <v>1.1439999999999999</v>
      </c>
      <c r="R1010" s="12">
        <f>ROUND((E1010/N1010),2)</f>
        <v>103.22</v>
      </c>
      <c r="S1010" t="str">
        <f>LEFT(P1010,FIND("/",P1010)-1)</f>
        <v>film &amp; video</v>
      </c>
      <c r="T1010" t="str">
        <f>RIGHT(P1010,LEN(P1010)-FIND("/",P1010))</f>
        <v>documentary</v>
      </c>
    </row>
    <row r="1011" spans="1:20" ht="57" x14ac:dyDescent="0.4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 s="9">
        <f>(((I1011/60)/60)/24)+DATE(1970,1,1)</f>
        <v>41654.814583333333</v>
      </c>
      <c r="K1011">
        <v>1387390555</v>
      </c>
      <c r="L1011" s="10">
        <f>(((K1011/60)/60)/24)+DATE(1970,1,1)</f>
        <v>41626.761053240742</v>
      </c>
      <c r="M1011" t="b">
        <v>0</v>
      </c>
      <c r="N1011">
        <v>33</v>
      </c>
      <c r="O1011" t="b">
        <v>1</v>
      </c>
      <c r="P1011" t="s">
        <v>8279</v>
      </c>
      <c r="Q1011" s="5">
        <f>(E1011/D1011)</f>
        <v>1.1439999999999999</v>
      </c>
      <c r="R1011" s="12">
        <f>ROUND((E1011/N1011),2)</f>
        <v>104</v>
      </c>
      <c r="S1011" t="str">
        <f>LEFT(P1011,FIND("/",P1011)-1)</f>
        <v>music</v>
      </c>
      <c r="T1011" t="str">
        <f>RIGHT(P1011,LEN(P1011)-FIND("/",P1011))</f>
        <v>indie rock</v>
      </c>
    </row>
    <row r="1012" spans="1:20" ht="42.75" x14ac:dyDescent="0.4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 s="9">
        <f>(((I1012/60)/60)/24)+DATE(1970,1,1)</f>
        <v>41582.041666666664</v>
      </c>
      <c r="K1012">
        <v>1380650177</v>
      </c>
      <c r="L1012" s="10">
        <f>(((K1012/60)/60)/24)+DATE(1970,1,1)</f>
        <v>41548.747418981482</v>
      </c>
      <c r="M1012" t="b">
        <v>0</v>
      </c>
      <c r="N1012">
        <v>123</v>
      </c>
      <c r="O1012" t="b">
        <v>1</v>
      </c>
      <c r="P1012" t="s">
        <v>8280</v>
      </c>
      <c r="Q1012" s="5">
        <f>(E1012/D1012)</f>
        <v>1.1438333333333333</v>
      </c>
      <c r="R1012" s="12">
        <f>ROUND((E1012/N1012),2)</f>
        <v>55.8</v>
      </c>
      <c r="S1012" t="str">
        <f>LEFT(P1012,FIND("/",P1012)-1)</f>
        <v>music</v>
      </c>
      <c r="T1012" t="str">
        <f>RIGHT(P1012,LEN(P1012)-FIND("/",P1012))</f>
        <v>electronic music</v>
      </c>
    </row>
    <row r="1013" spans="1:20" ht="42.75" x14ac:dyDescent="0.4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 s="9">
        <f>(((I1013/60)/60)/24)+DATE(1970,1,1)</f>
        <v>42004.291666666672</v>
      </c>
      <c r="K1013">
        <v>1417593483</v>
      </c>
      <c r="L1013" s="10">
        <f>(((K1013/60)/60)/24)+DATE(1970,1,1)</f>
        <v>41976.331979166673</v>
      </c>
      <c r="M1013" t="b">
        <v>0</v>
      </c>
      <c r="N1013">
        <v>26</v>
      </c>
      <c r="O1013" t="b">
        <v>1</v>
      </c>
      <c r="P1013" t="s">
        <v>8271</v>
      </c>
      <c r="Q1013" s="5">
        <f>(E1013/D1013)</f>
        <v>1.1435</v>
      </c>
      <c r="R1013" s="12">
        <f>ROUND((E1013/N1013),2)</f>
        <v>87.96</v>
      </c>
      <c r="S1013" t="str">
        <f>LEFT(P1013,FIND("/",P1013)-1)</f>
        <v>theater</v>
      </c>
      <c r="T1013" t="str">
        <f>RIGHT(P1013,LEN(P1013)-FIND("/",P1013))</f>
        <v>plays</v>
      </c>
    </row>
    <row r="1014" spans="1:20" ht="42.75" x14ac:dyDescent="0.4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 s="9">
        <f>(((I1014/60)/60)/24)+DATE(1970,1,1)</f>
        <v>42461.06086805556</v>
      </c>
      <c r="K1014">
        <v>1456885659</v>
      </c>
      <c r="L1014" s="10">
        <f>(((K1014/60)/60)/24)+DATE(1970,1,1)</f>
        <v>42431.102534722217</v>
      </c>
      <c r="M1014" t="b">
        <v>0</v>
      </c>
      <c r="N1014">
        <v>63</v>
      </c>
      <c r="O1014" t="b">
        <v>1</v>
      </c>
      <c r="P1014" t="s">
        <v>8271</v>
      </c>
      <c r="Q1014" s="5">
        <f>(E1014/D1014)</f>
        <v>1.1427586206896552</v>
      </c>
      <c r="R1014" s="12">
        <f>ROUND((E1014/N1014),2)</f>
        <v>105.21</v>
      </c>
      <c r="S1014" t="str">
        <f>LEFT(P1014,FIND("/",P1014)-1)</f>
        <v>theater</v>
      </c>
      <c r="T1014" t="str">
        <f>RIGHT(P1014,LEN(P1014)-FIND("/",P1014))</f>
        <v>plays</v>
      </c>
    </row>
    <row r="1015" spans="1:20" ht="28.5" x14ac:dyDescent="0.4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 s="9">
        <f>(((I1015/60)/60)/24)+DATE(1970,1,1)</f>
        <v>40695.207638888889</v>
      </c>
      <c r="K1015">
        <v>1305219744</v>
      </c>
      <c r="L1015" s="10">
        <f>(((K1015/60)/60)/24)+DATE(1970,1,1)</f>
        <v>40675.71</v>
      </c>
      <c r="M1015" t="b">
        <v>1</v>
      </c>
      <c r="N1015">
        <v>202</v>
      </c>
      <c r="O1015" t="b">
        <v>1</v>
      </c>
      <c r="P1015" t="s">
        <v>8269</v>
      </c>
      <c r="Q1015" s="5">
        <f>(E1015/D1015)</f>
        <v>1.142725</v>
      </c>
      <c r="R1015" s="12">
        <f>ROUND((E1015/N1015),2)</f>
        <v>101.83</v>
      </c>
      <c r="S1015" t="str">
        <f>LEFT(P1015,FIND("/",P1015)-1)</f>
        <v>film &amp; video</v>
      </c>
      <c r="T1015" t="str">
        <f>RIGHT(P1015,LEN(P1015)-FIND("/",P1015))</f>
        <v>documentary</v>
      </c>
    </row>
    <row r="1016" spans="1:20" ht="42.75" x14ac:dyDescent="0.4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 s="9">
        <f>(((I1016/60)/60)/24)+DATE(1970,1,1)</f>
        <v>42322.044560185182</v>
      </c>
      <c r="K1016">
        <v>1444867450</v>
      </c>
      <c r="L1016" s="10">
        <f>(((K1016/60)/60)/24)+DATE(1970,1,1)</f>
        <v>42292.002893518518</v>
      </c>
      <c r="M1016" t="b">
        <v>0</v>
      </c>
      <c r="N1016">
        <v>90</v>
      </c>
      <c r="O1016" t="b">
        <v>1</v>
      </c>
      <c r="P1016" t="s">
        <v>8276</v>
      </c>
      <c r="Q1016" s="5">
        <f>(E1016/D1016)</f>
        <v>1.1426000000000001</v>
      </c>
      <c r="R1016" s="12">
        <f>ROUND((E1016/N1016),2)</f>
        <v>63.48</v>
      </c>
      <c r="S1016" t="str">
        <f>LEFT(P1016,FIND("/",P1016)-1)</f>
        <v>music</v>
      </c>
      <c r="T1016" t="str">
        <f>RIGHT(P1016,LEN(P1016)-FIND("/",P1016))</f>
        <v>rock</v>
      </c>
    </row>
    <row r="1017" spans="1:20" ht="42.75" x14ac:dyDescent="0.4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 s="9">
        <f>(((I1017/60)/60)/24)+DATE(1970,1,1)</f>
        <v>42536.760405092587</v>
      </c>
      <c r="K1017">
        <v>1463422499</v>
      </c>
      <c r="L1017" s="10">
        <f>(((K1017/60)/60)/24)+DATE(1970,1,1)</f>
        <v>42506.760405092587</v>
      </c>
      <c r="M1017" t="b">
        <v>0</v>
      </c>
      <c r="N1017">
        <v>44</v>
      </c>
      <c r="O1017" t="b">
        <v>1</v>
      </c>
      <c r="P1017" t="s">
        <v>8271</v>
      </c>
      <c r="Q1017" s="5">
        <f>(E1017/D1017)</f>
        <v>1.1424000000000001</v>
      </c>
      <c r="R1017" s="12">
        <f>ROUND((E1017/N1017),2)</f>
        <v>64.91</v>
      </c>
      <c r="S1017" t="str">
        <f>LEFT(P1017,FIND("/",P1017)-1)</f>
        <v>theater</v>
      </c>
      <c r="T1017" t="str">
        <f>RIGHT(P1017,LEN(P1017)-FIND("/",P1017))</f>
        <v>plays</v>
      </c>
    </row>
    <row r="1018" spans="1:20" ht="42.75" x14ac:dyDescent="0.4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 s="9">
        <f>(((I1018/60)/60)/24)+DATE(1970,1,1)</f>
        <v>41306.767812500002</v>
      </c>
      <c r="K1018">
        <v>1355855139</v>
      </c>
      <c r="L1018" s="10">
        <f>(((K1018/60)/60)/24)+DATE(1970,1,1)</f>
        <v>41261.767812500002</v>
      </c>
      <c r="M1018" t="b">
        <v>0</v>
      </c>
      <c r="N1018">
        <v>1062</v>
      </c>
      <c r="O1018" t="b">
        <v>1</v>
      </c>
      <c r="P1018" t="s">
        <v>8269</v>
      </c>
      <c r="Q1018" s="5">
        <f>(E1018/D1018)</f>
        <v>1.1416866666666667</v>
      </c>
      <c r="R1018" s="12">
        <f>ROUND((E1018/N1018),2)</f>
        <v>161.26</v>
      </c>
      <c r="S1018" t="str">
        <f>LEFT(P1018,FIND("/",P1018)-1)</f>
        <v>film &amp; video</v>
      </c>
      <c r="T1018" t="str">
        <f>RIGHT(P1018,LEN(P1018)-FIND("/",P1018))</f>
        <v>documentary</v>
      </c>
    </row>
    <row r="1019" spans="1:20" ht="42.75" x14ac:dyDescent="0.4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 s="9">
        <f>(((I1019/60)/60)/24)+DATE(1970,1,1)</f>
        <v>41579.627615740741</v>
      </c>
      <c r="K1019">
        <v>1380726226</v>
      </c>
      <c r="L1019" s="10">
        <f>(((K1019/60)/60)/24)+DATE(1970,1,1)</f>
        <v>41549.627615740741</v>
      </c>
      <c r="M1019" t="b">
        <v>0</v>
      </c>
      <c r="N1019">
        <v>17</v>
      </c>
      <c r="O1019" t="b">
        <v>1</v>
      </c>
      <c r="P1019" t="s">
        <v>8276</v>
      </c>
      <c r="Q1019" s="5">
        <f>(E1019/D1019)</f>
        <v>1.1416666666666666</v>
      </c>
      <c r="R1019" s="12">
        <f>ROUND((E1019/N1019),2)</f>
        <v>80.59</v>
      </c>
      <c r="S1019" t="str">
        <f>LEFT(P1019,FIND("/",P1019)-1)</f>
        <v>music</v>
      </c>
      <c r="T1019" t="str">
        <f>RIGHT(P1019,LEN(P1019)-FIND("/",P1019))</f>
        <v>rock</v>
      </c>
    </row>
    <row r="1020" spans="1:20" ht="28.5" x14ac:dyDescent="0.4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 s="9">
        <f>(((I1020/60)/60)/24)+DATE(1970,1,1)</f>
        <v>41400.702210648145</v>
      </c>
      <c r="K1020">
        <v>1365699071</v>
      </c>
      <c r="L1020" s="10">
        <f>(((K1020/60)/60)/24)+DATE(1970,1,1)</f>
        <v>41375.702210648145</v>
      </c>
      <c r="M1020" t="b">
        <v>1</v>
      </c>
      <c r="N1020">
        <v>62</v>
      </c>
      <c r="O1020" t="b">
        <v>1</v>
      </c>
      <c r="P1020" t="s">
        <v>8271</v>
      </c>
      <c r="Q1020" s="5">
        <f>(E1020/D1020)</f>
        <v>1.1416238095238094</v>
      </c>
      <c r="R1020" s="12">
        <f>ROUND((E1020/N1020),2)</f>
        <v>77.34</v>
      </c>
      <c r="S1020" t="str">
        <f>LEFT(P1020,FIND("/",P1020)-1)</f>
        <v>theater</v>
      </c>
      <c r="T1020" t="str">
        <f>RIGHT(P1020,LEN(P1020)-FIND("/",P1020))</f>
        <v>plays</v>
      </c>
    </row>
    <row r="1021" spans="1:20" ht="42.75" x14ac:dyDescent="0.4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 s="9">
        <f>(((I1021/60)/60)/24)+DATE(1970,1,1)</f>
        <v>40890.092546296299</v>
      </c>
      <c r="K1021">
        <v>1319850796</v>
      </c>
      <c r="L1021" s="10">
        <f>(((K1021/60)/60)/24)+DATE(1970,1,1)</f>
        <v>40845.050879629627</v>
      </c>
      <c r="M1021" t="b">
        <v>0</v>
      </c>
      <c r="N1021">
        <v>136</v>
      </c>
      <c r="O1021" t="b">
        <v>1</v>
      </c>
      <c r="P1021" t="s">
        <v>8276</v>
      </c>
      <c r="Q1021" s="5">
        <f>(E1021/D1021)</f>
        <v>1.1412500000000001</v>
      </c>
      <c r="R1021" s="12">
        <f>ROUND((E1021/N1021),2)</f>
        <v>67.13</v>
      </c>
      <c r="S1021" t="str">
        <f>LEFT(P1021,FIND("/",P1021)-1)</f>
        <v>music</v>
      </c>
      <c r="T1021" t="str">
        <f>RIGHT(P1021,LEN(P1021)-FIND("/",P1021))</f>
        <v>rock</v>
      </c>
    </row>
    <row r="1022" spans="1:20" ht="42.75" x14ac:dyDescent="0.4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 s="9">
        <f>(((I1022/60)/60)/24)+DATE(1970,1,1)</f>
        <v>42726.083333333328</v>
      </c>
      <c r="K1022">
        <v>1479276838</v>
      </c>
      <c r="L1022" s="10">
        <f>(((K1022/60)/60)/24)+DATE(1970,1,1)</f>
        <v>42690.259699074071</v>
      </c>
      <c r="M1022" t="b">
        <v>0</v>
      </c>
      <c r="N1022">
        <v>89</v>
      </c>
      <c r="O1022" t="b">
        <v>1</v>
      </c>
      <c r="P1022" t="s">
        <v>8285</v>
      </c>
      <c r="Q1022" s="5">
        <f>(E1022/D1022)</f>
        <v>1.1401428571428571</v>
      </c>
      <c r="R1022" s="12">
        <f>ROUND((E1022/N1022),2)</f>
        <v>89.67</v>
      </c>
      <c r="S1022" t="str">
        <f>LEFT(P1022,FIND("/",P1022)-1)</f>
        <v>photography</v>
      </c>
      <c r="T1022" t="str">
        <f>RIGHT(P1022,LEN(P1022)-FIND("/",P1022))</f>
        <v>photobooks</v>
      </c>
    </row>
    <row r="1023" spans="1:20" ht="42.75" x14ac:dyDescent="0.4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 s="9">
        <f>(((I1023/60)/60)/24)+DATE(1970,1,1)</f>
        <v>42223.708333333328</v>
      </c>
      <c r="K1023">
        <v>1436278344</v>
      </c>
      <c r="L1023" s="10">
        <f>(((K1023/60)/60)/24)+DATE(1970,1,1)</f>
        <v>42192.591944444444</v>
      </c>
      <c r="M1023" t="b">
        <v>0</v>
      </c>
      <c r="N1023">
        <v>23</v>
      </c>
      <c r="O1023" t="b">
        <v>1</v>
      </c>
      <c r="P1023" t="s">
        <v>8271</v>
      </c>
      <c r="Q1023" s="5">
        <f>(E1023/D1023)</f>
        <v>1.1399999999999999</v>
      </c>
      <c r="R1023" s="12">
        <f>ROUND((E1023/N1023),2)</f>
        <v>74.349999999999994</v>
      </c>
      <c r="S1023" t="str">
        <f>LEFT(P1023,FIND("/",P1023)-1)</f>
        <v>theater</v>
      </c>
      <c r="T1023" t="str">
        <f>RIGHT(P1023,LEN(P1023)-FIND("/",P1023))</f>
        <v>plays</v>
      </c>
    </row>
    <row r="1024" spans="1:20" ht="28.5" x14ac:dyDescent="0.45">
      <c r="A1024">
        <v>3158</v>
      </c>
      <c r="B1024" s="3" t="s">
        <v>3158</v>
      </c>
      <c r="C1024" s="3" t="s">
        <v>7268</v>
      </c>
      <c r="D1024">
        <v>5000</v>
      </c>
      <c r="E1024">
        <v>5700</v>
      </c>
      <c r="F1024" t="s">
        <v>8219</v>
      </c>
      <c r="G1024" t="s">
        <v>8224</v>
      </c>
      <c r="H1024" t="s">
        <v>8246</v>
      </c>
      <c r="I1024">
        <v>1374523752</v>
      </c>
      <c r="J1024" s="9">
        <f>(((I1024/60)/60)/24)+DATE(1970,1,1)</f>
        <v>41477.839722222219</v>
      </c>
      <c r="K1024">
        <v>1371931752</v>
      </c>
      <c r="L1024" s="10">
        <f>(((K1024/60)/60)/24)+DATE(1970,1,1)</f>
        <v>41447.839722222219</v>
      </c>
      <c r="M1024" t="b">
        <v>1</v>
      </c>
      <c r="N1024">
        <v>69</v>
      </c>
      <c r="O1024" t="b">
        <v>1</v>
      </c>
      <c r="P1024" t="s">
        <v>8271</v>
      </c>
      <c r="Q1024" s="5">
        <f>(E1024/D1024)</f>
        <v>1.1399999999999999</v>
      </c>
      <c r="R1024" s="12">
        <f>ROUND((E1024/N1024),2)</f>
        <v>82.61</v>
      </c>
      <c r="S1024" t="str">
        <f>LEFT(P1024,FIND("/",P1024)-1)</f>
        <v>theater</v>
      </c>
      <c r="T1024" t="str">
        <f>RIGHT(P1024,LEN(P1024)-FIND("/",P1024))</f>
        <v>plays</v>
      </c>
    </row>
    <row r="1025" spans="1:20" ht="42.75" x14ac:dyDescent="0.45">
      <c r="A1025">
        <v>2623</v>
      </c>
      <c r="B1025" s="3" t="s">
        <v>2623</v>
      </c>
      <c r="C1025" s="3" t="s">
        <v>6733</v>
      </c>
      <c r="D1025">
        <v>2000</v>
      </c>
      <c r="E1025">
        <v>2280</v>
      </c>
      <c r="F1025" t="s">
        <v>8219</v>
      </c>
      <c r="G1025" t="s">
        <v>8224</v>
      </c>
      <c r="H1025" t="s">
        <v>8246</v>
      </c>
      <c r="I1025">
        <v>1480658966</v>
      </c>
      <c r="J1025" s="9">
        <f>(((I1025/60)/60)/24)+DATE(1970,1,1)</f>
        <v>42706.256550925929</v>
      </c>
      <c r="K1025">
        <v>1479449366</v>
      </c>
      <c r="L1025" s="10">
        <f>(((K1025/60)/60)/24)+DATE(1970,1,1)</f>
        <v>42692.256550925929</v>
      </c>
      <c r="M1025" t="b">
        <v>0</v>
      </c>
      <c r="N1025">
        <v>62</v>
      </c>
      <c r="O1025" t="b">
        <v>1</v>
      </c>
      <c r="P1025" t="s">
        <v>8301</v>
      </c>
      <c r="Q1025" s="5">
        <f>(E1025/D1025)</f>
        <v>1.1399999999999999</v>
      </c>
      <c r="R1025" s="12">
        <f>ROUND((E1025/N1025),2)</f>
        <v>36.770000000000003</v>
      </c>
      <c r="S1025" t="str">
        <f>LEFT(P1025,FIND("/",P1025)-1)</f>
        <v>technology</v>
      </c>
      <c r="T1025" t="str">
        <f>RIGHT(P1025,LEN(P1025)-FIND("/",P1025))</f>
        <v>space exploration</v>
      </c>
    </row>
    <row r="1026" spans="1:20" ht="42.75" x14ac:dyDescent="0.4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 s="9">
        <f>(((I1026/60)/60)/24)+DATE(1970,1,1)</f>
        <v>42264.165972222225</v>
      </c>
      <c r="K1026">
        <v>1439743900</v>
      </c>
      <c r="L1026" s="10">
        <f>(((K1026/60)/60)/24)+DATE(1970,1,1)</f>
        <v>42232.702546296292</v>
      </c>
      <c r="M1026" t="b">
        <v>0</v>
      </c>
      <c r="N1026">
        <v>14</v>
      </c>
      <c r="O1026" t="b">
        <v>1</v>
      </c>
      <c r="P1026" t="s">
        <v>8271</v>
      </c>
      <c r="Q1026" s="5">
        <f>(E1026/D1026)</f>
        <v>1.1399999999999999</v>
      </c>
      <c r="R1026" s="12">
        <f>ROUND((E1026/N1026),2)</f>
        <v>40.71</v>
      </c>
      <c r="S1026" t="str">
        <f>LEFT(P1026,FIND("/",P1026)-1)</f>
        <v>theater</v>
      </c>
      <c r="T1026" t="str">
        <f>RIGHT(P1026,LEN(P1026)-FIND("/",P1026))</f>
        <v>plays</v>
      </c>
    </row>
    <row r="1027" spans="1:20" ht="28.5" x14ac:dyDescent="0.4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 s="9">
        <f>(((I1027/60)/60)/24)+DATE(1970,1,1)</f>
        <v>41805.666666666664</v>
      </c>
      <c r="K1027">
        <v>1400606573</v>
      </c>
      <c r="L1027" s="10">
        <f>(((K1027/60)/60)/24)+DATE(1970,1,1)</f>
        <v>41779.724224537036</v>
      </c>
      <c r="M1027" t="b">
        <v>0</v>
      </c>
      <c r="N1027">
        <v>21</v>
      </c>
      <c r="O1027" t="b">
        <v>1</v>
      </c>
      <c r="P1027" t="s">
        <v>8271</v>
      </c>
      <c r="Q1027" s="5">
        <f>(E1027/D1027)</f>
        <v>1.1399999999999999</v>
      </c>
      <c r="R1027" s="12">
        <f>ROUND((E1027/N1027),2)</f>
        <v>27.14</v>
      </c>
      <c r="S1027" t="str">
        <f>LEFT(P1027,FIND("/",P1027)-1)</f>
        <v>theater</v>
      </c>
      <c r="T1027" t="str">
        <f>RIGHT(P1027,LEN(P1027)-FIND("/",P1027))</f>
        <v>plays</v>
      </c>
    </row>
    <row r="1028" spans="1:20" ht="42.75" x14ac:dyDescent="0.4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 s="9">
        <f>(((I1028/60)/60)/24)+DATE(1970,1,1)</f>
        <v>42072.156157407408</v>
      </c>
      <c r="K1028">
        <v>1423284292</v>
      </c>
      <c r="L1028" s="10">
        <f>(((K1028/60)/60)/24)+DATE(1970,1,1)</f>
        <v>42042.197824074072</v>
      </c>
      <c r="M1028" t="b">
        <v>0</v>
      </c>
      <c r="N1028">
        <v>71</v>
      </c>
      <c r="O1028" t="b">
        <v>1</v>
      </c>
      <c r="P1028" t="s">
        <v>8271</v>
      </c>
      <c r="Q1028" s="5">
        <f>(E1028/D1028)</f>
        <v>1.1392</v>
      </c>
      <c r="R1028" s="12">
        <f>ROUND((E1028/N1028),2)</f>
        <v>80.23</v>
      </c>
      <c r="S1028" t="str">
        <f>LEFT(P1028,FIND("/",P1028)-1)</f>
        <v>theater</v>
      </c>
      <c r="T1028" t="str">
        <f>RIGHT(P1028,LEN(P1028)-FIND("/",P1028))</f>
        <v>plays</v>
      </c>
    </row>
    <row r="1029" spans="1:20" ht="42.75" x14ac:dyDescent="0.4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 s="9">
        <f>(((I1029/60)/60)/24)+DATE(1970,1,1)</f>
        <v>42064.207638888889</v>
      </c>
      <c r="K1029">
        <v>1421900022</v>
      </c>
      <c r="L1029" s="10">
        <f>(((K1029/60)/60)/24)+DATE(1970,1,1)</f>
        <v>42026.176180555558</v>
      </c>
      <c r="M1029" t="b">
        <v>0</v>
      </c>
      <c r="N1029">
        <v>27</v>
      </c>
      <c r="O1029" t="b">
        <v>1</v>
      </c>
      <c r="P1029" t="s">
        <v>8271</v>
      </c>
      <c r="Q1029" s="5">
        <f>(E1029/D1029)</f>
        <v>1.1388888888888888</v>
      </c>
      <c r="R1029" s="12">
        <f>ROUND((E1029/N1029),2)</f>
        <v>37.96</v>
      </c>
      <c r="S1029" t="str">
        <f>LEFT(P1029,FIND("/",P1029)-1)</f>
        <v>theater</v>
      </c>
      <c r="T1029" t="str">
        <f>RIGHT(P1029,LEN(P1029)-FIND("/",P1029))</f>
        <v>plays</v>
      </c>
    </row>
    <row r="1030" spans="1:20" ht="42.75" x14ac:dyDescent="0.4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 s="9">
        <f>(((I1030/60)/60)/24)+DATE(1970,1,1)</f>
        <v>42670.888194444444</v>
      </c>
      <c r="K1030">
        <v>1475013710</v>
      </c>
      <c r="L1030" s="10">
        <f>(((K1030/60)/60)/24)+DATE(1970,1,1)</f>
        <v>42640.917939814812</v>
      </c>
      <c r="M1030" t="b">
        <v>0</v>
      </c>
      <c r="N1030">
        <v>158</v>
      </c>
      <c r="O1030" t="b">
        <v>1</v>
      </c>
      <c r="P1030" t="s">
        <v>8276</v>
      </c>
      <c r="Q1030" s="5">
        <f>(E1030/D1030)</f>
        <v>1.1385000000000001</v>
      </c>
      <c r="R1030" s="12">
        <f>ROUND((E1030/N1030),2)</f>
        <v>72.06</v>
      </c>
      <c r="S1030" t="str">
        <f>LEFT(P1030,FIND("/",P1030)-1)</f>
        <v>music</v>
      </c>
      <c r="T1030" t="str">
        <f>RIGHT(P1030,LEN(P1030)-FIND("/",P1030))</f>
        <v>rock</v>
      </c>
    </row>
    <row r="1031" spans="1:20" ht="28.5" x14ac:dyDescent="0.4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 s="9">
        <f>(((I1031/60)/60)/24)+DATE(1970,1,1)</f>
        <v>42706.291666666672</v>
      </c>
      <c r="K1031">
        <v>1478000502</v>
      </c>
      <c r="L1031" s="10">
        <f>(((K1031/60)/60)/24)+DATE(1970,1,1)</f>
        <v>42675.487291666665</v>
      </c>
      <c r="M1031" t="b">
        <v>0</v>
      </c>
      <c r="N1031">
        <v>234</v>
      </c>
      <c r="O1031" t="b">
        <v>1</v>
      </c>
      <c r="P1031" t="s">
        <v>8297</v>
      </c>
      <c r="Q1031" s="5">
        <f>(E1031/D1031)</f>
        <v>1.1383571428571428</v>
      </c>
      <c r="R1031" s="12">
        <f>ROUND((E1031/N1031),2)</f>
        <v>68.11</v>
      </c>
      <c r="S1031" t="str">
        <f>LEFT(P1031,FIND("/",P1031)-1)</f>
        <v>games</v>
      </c>
      <c r="T1031" t="str">
        <f>RIGHT(P1031,LEN(P1031)-FIND("/",P1031))</f>
        <v>tabletop games</v>
      </c>
    </row>
    <row r="1032" spans="1:20" ht="28.5" x14ac:dyDescent="0.4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 s="9">
        <f>(((I1032/60)/60)/24)+DATE(1970,1,1)</f>
        <v>41984.207638888889</v>
      </c>
      <c r="K1032">
        <v>1415398197</v>
      </c>
      <c r="L1032" s="10">
        <f>(((K1032/60)/60)/24)+DATE(1970,1,1)</f>
        <v>41950.923576388886</v>
      </c>
      <c r="M1032" t="b">
        <v>1</v>
      </c>
      <c r="N1032">
        <v>158</v>
      </c>
      <c r="O1032" t="b">
        <v>1</v>
      </c>
      <c r="P1032" t="s">
        <v>8269</v>
      </c>
      <c r="Q1032" s="5">
        <f>(E1032/D1032)</f>
        <v>1.1377333333333333</v>
      </c>
      <c r="R1032" s="12">
        <f>ROUND((E1032/N1032),2)</f>
        <v>108.01</v>
      </c>
      <c r="S1032" t="str">
        <f>LEFT(P1032,FIND("/",P1032)-1)</f>
        <v>film &amp; video</v>
      </c>
      <c r="T1032" t="str">
        <f>RIGHT(P1032,LEN(P1032)-FIND("/",P1032))</f>
        <v>documentary</v>
      </c>
    </row>
    <row r="1033" spans="1:20" ht="57" x14ac:dyDescent="0.4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 s="9">
        <f>(((I1033/60)/60)/24)+DATE(1970,1,1)</f>
        <v>40253.29583333333</v>
      </c>
      <c r="K1033">
        <v>1265269559</v>
      </c>
      <c r="L1033" s="10">
        <f>(((K1033/60)/60)/24)+DATE(1970,1,1)</f>
        <v>40213.323599537034</v>
      </c>
      <c r="M1033" t="b">
        <v>1</v>
      </c>
      <c r="N1033">
        <v>84</v>
      </c>
      <c r="O1033" t="b">
        <v>1</v>
      </c>
      <c r="P1033" t="s">
        <v>8269</v>
      </c>
      <c r="Q1033" s="5">
        <f>(E1033/D1033)</f>
        <v>1.1375714285714287</v>
      </c>
      <c r="R1033" s="12">
        <f>ROUND((E1033/N1033),2)</f>
        <v>47.4</v>
      </c>
      <c r="S1033" t="str">
        <f>LEFT(P1033,FIND("/",P1033)-1)</f>
        <v>film &amp; video</v>
      </c>
      <c r="T1033" t="str">
        <f>RIGHT(P1033,LEN(P1033)-FIND("/",P1033))</f>
        <v>documentary</v>
      </c>
    </row>
    <row r="1034" spans="1:20" ht="28.5" x14ac:dyDescent="0.4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 s="9">
        <f>(((I1034/60)/60)/24)+DATE(1970,1,1)</f>
        <v>41030.708368055559</v>
      </c>
      <c r="K1034">
        <v>1330711203</v>
      </c>
      <c r="L1034" s="10">
        <f>(((K1034/60)/60)/24)+DATE(1970,1,1)</f>
        <v>40970.750034722223</v>
      </c>
      <c r="M1034" t="b">
        <v>0</v>
      </c>
      <c r="N1034">
        <v>19</v>
      </c>
      <c r="O1034" t="b">
        <v>1</v>
      </c>
      <c r="P1034" t="s">
        <v>8279</v>
      </c>
      <c r="Q1034" s="5">
        <f>(E1034/D1034)</f>
        <v>1.1372727272727272</v>
      </c>
      <c r="R1034" s="12">
        <f>ROUND((E1034/N1034),2)</f>
        <v>65.84</v>
      </c>
      <c r="S1034" t="str">
        <f>LEFT(P1034,FIND("/",P1034)-1)</f>
        <v>music</v>
      </c>
      <c r="T1034" t="str">
        <f>RIGHT(P1034,LEN(P1034)-FIND("/",P1034))</f>
        <v>indie rock</v>
      </c>
    </row>
    <row r="1035" spans="1:20" ht="42.75" x14ac:dyDescent="0.4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 s="9">
        <f>(((I1035/60)/60)/24)+DATE(1970,1,1)</f>
        <v>41696.842824074076</v>
      </c>
      <c r="K1035">
        <v>1390853620</v>
      </c>
      <c r="L1035" s="10">
        <f>(((K1035/60)/60)/24)+DATE(1970,1,1)</f>
        <v>41666.842824074076</v>
      </c>
      <c r="M1035" t="b">
        <v>1</v>
      </c>
      <c r="N1035">
        <v>74</v>
      </c>
      <c r="O1035" t="b">
        <v>1</v>
      </c>
      <c r="P1035" t="s">
        <v>8276</v>
      </c>
      <c r="Q1035" s="5">
        <f>(E1035/D1035)</f>
        <v>1.1366666666666667</v>
      </c>
      <c r="R1035" s="12">
        <f>ROUND((E1035/N1035),2)</f>
        <v>50.69</v>
      </c>
      <c r="S1035" t="str">
        <f>LEFT(P1035,FIND("/",P1035)-1)</f>
        <v>music</v>
      </c>
      <c r="T1035" t="str">
        <f>RIGHT(P1035,LEN(P1035)-FIND("/",P1035))</f>
        <v>rock</v>
      </c>
    </row>
    <row r="1036" spans="1:20" ht="42.75" x14ac:dyDescent="0.4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 s="9">
        <f>(((I1036/60)/60)/24)+DATE(1970,1,1)</f>
        <v>40582.429733796293</v>
      </c>
      <c r="K1036">
        <v>1295000329</v>
      </c>
      <c r="L1036" s="10">
        <f>(((K1036/60)/60)/24)+DATE(1970,1,1)</f>
        <v>40557.429733796293</v>
      </c>
      <c r="M1036" t="b">
        <v>0</v>
      </c>
      <c r="N1036">
        <v>47</v>
      </c>
      <c r="O1036" t="b">
        <v>1</v>
      </c>
      <c r="P1036" t="s">
        <v>8279</v>
      </c>
      <c r="Q1036" s="5">
        <f>(E1036/D1036)</f>
        <v>1.1366666666666667</v>
      </c>
      <c r="R1036" s="12">
        <f>ROUND((E1036/N1036),2)</f>
        <v>29.02</v>
      </c>
      <c r="S1036" t="str">
        <f>LEFT(P1036,FIND("/",P1036)-1)</f>
        <v>music</v>
      </c>
      <c r="T1036" t="str">
        <f>RIGHT(P1036,LEN(P1036)-FIND("/",P1036))</f>
        <v>indie rock</v>
      </c>
    </row>
    <row r="1037" spans="1:20" ht="42.75" x14ac:dyDescent="0.4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 s="9">
        <f>(((I1037/60)/60)/24)+DATE(1970,1,1)</f>
        <v>40641.455497685187</v>
      </c>
      <c r="K1037">
        <v>1298289355</v>
      </c>
      <c r="L1037" s="10">
        <f>(((K1037/60)/60)/24)+DATE(1970,1,1)</f>
        <v>40595.497164351851</v>
      </c>
      <c r="M1037" t="b">
        <v>0</v>
      </c>
      <c r="N1037">
        <v>57</v>
      </c>
      <c r="O1037" t="b">
        <v>1</v>
      </c>
      <c r="P1037" t="s">
        <v>8266</v>
      </c>
      <c r="Q1037" s="5">
        <f>(E1037/D1037)</f>
        <v>1.1365714285714286</v>
      </c>
      <c r="R1037">
        <f>ROUND((E1037/N1037),2)</f>
        <v>69.790000000000006</v>
      </c>
      <c r="S1037" t="str">
        <f>LEFT(P1037,FIND("/",P1037)-1)</f>
        <v>film &amp; video</v>
      </c>
      <c r="T1037" t="str">
        <f>RIGHT(P1037,LEN(P1037)-FIND("/",P1037))</f>
        <v>shorts</v>
      </c>
    </row>
    <row r="1038" spans="1:20" ht="42.75" x14ac:dyDescent="0.4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 s="9">
        <f>(((I1038/60)/60)/24)+DATE(1970,1,1)</f>
        <v>42638.958333333328</v>
      </c>
      <c r="K1038">
        <v>1469871148</v>
      </c>
      <c r="L1038" s="10">
        <f>(((K1038/60)/60)/24)+DATE(1970,1,1)</f>
        <v>42581.397546296299</v>
      </c>
      <c r="M1038" t="b">
        <v>0</v>
      </c>
      <c r="N1038">
        <v>80</v>
      </c>
      <c r="O1038" t="b">
        <v>1</v>
      </c>
      <c r="P1038" t="s">
        <v>8271</v>
      </c>
      <c r="Q1038" s="5">
        <f>(E1038/D1038)</f>
        <v>1.1365000000000001</v>
      </c>
      <c r="R1038" s="12">
        <f>ROUND((E1038/N1038),2)</f>
        <v>56.83</v>
      </c>
      <c r="S1038" t="str">
        <f>LEFT(P1038,FIND("/",P1038)-1)</f>
        <v>theater</v>
      </c>
      <c r="T1038" t="str">
        <f>RIGHT(P1038,LEN(P1038)-FIND("/",P1038))</f>
        <v>plays</v>
      </c>
    </row>
    <row r="1039" spans="1:20" ht="42.75" x14ac:dyDescent="0.4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 s="9">
        <f>(((I1039/60)/60)/24)+DATE(1970,1,1)</f>
        <v>42432.154930555553</v>
      </c>
      <c r="K1039">
        <v>1454298186</v>
      </c>
      <c r="L1039" s="10">
        <f>(((K1039/60)/60)/24)+DATE(1970,1,1)</f>
        <v>42401.154930555553</v>
      </c>
      <c r="M1039" t="b">
        <v>0</v>
      </c>
      <c r="N1039">
        <v>104</v>
      </c>
      <c r="O1039" t="b">
        <v>1</v>
      </c>
      <c r="P1039" t="s">
        <v>8276</v>
      </c>
      <c r="Q1039" s="5">
        <f>(E1039/D1039)</f>
        <v>1.1364000000000001</v>
      </c>
      <c r="R1039" s="12">
        <f>ROUND((E1039/N1039),2)</f>
        <v>27.32</v>
      </c>
      <c r="S1039" t="str">
        <f>LEFT(P1039,FIND("/",P1039)-1)</f>
        <v>music</v>
      </c>
      <c r="T1039" t="str">
        <f>RIGHT(P1039,LEN(P1039)-FIND("/",P1039))</f>
        <v>rock</v>
      </c>
    </row>
    <row r="1040" spans="1:20" ht="42.75" x14ac:dyDescent="0.4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 s="9">
        <f>(((I1040/60)/60)/24)+DATE(1970,1,1)</f>
        <v>42263.738564814819</v>
      </c>
      <c r="K1040">
        <v>1439833412</v>
      </c>
      <c r="L1040" s="10">
        <f>(((K1040/60)/60)/24)+DATE(1970,1,1)</f>
        <v>42233.738564814819</v>
      </c>
      <c r="M1040" t="b">
        <v>0</v>
      </c>
      <c r="N1040">
        <v>128</v>
      </c>
      <c r="O1040" t="b">
        <v>1</v>
      </c>
      <c r="P1040" t="s">
        <v>8271</v>
      </c>
      <c r="Q1040" s="5">
        <f>(E1040/D1040)</f>
        <v>1.1363000000000001</v>
      </c>
      <c r="R1040" s="12">
        <f>ROUND((E1040/N1040),2)</f>
        <v>88.77</v>
      </c>
      <c r="S1040" t="str">
        <f>LEFT(P1040,FIND("/",P1040)-1)</f>
        <v>theater</v>
      </c>
      <c r="T1040" t="str">
        <f>RIGHT(P1040,LEN(P1040)-FIND("/",P1040))</f>
        <v>plays</v>
      </c>
    </row>
    <row r="1041" spans="1:20" ht="42.75" x14ac:dyDescent="0.4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 s="9">
        <f>(((I1041/60)/60)/24)+DATE(1970,1,1)</f>
        <v>41948.536111111112</v>
      </c>
      <c r="K1041">
        <v>1412233497</v>
      </c>
      <c r="L1041" s="10">
        <f>(((K1041/60)/60)/24)+DATE(1970,1,1)</f>
        <v>41914.295104166667</v>
      </c>
      <c r="M1041" t="b">
        <v>0</v>
      </c>
      <c r="N1041">
        <v>114</v>
      </c>
      <c r="O1041" t="b">
        <v>1</v>
      </c>
      <c r="P1041" t="s">
        <v>8271</v>
      </c>
      <c r="Q1041" s="5">
        <f>(E1041/D1041)</f>
        <v>1.13625</v>
      </c>
      <c r="R1041" s="12">
        <f>ROUND((E1041/N1041),2)</f>
        <v>39.869999999999997</v>
      </c>
      <c r="S1041" t="str">
        <f>LEFT(P1041,FIND("/",P1041)-1)</f>
        <v>theater</v>
      </c>
      <c r="T1041" t="str">
        <f>RIGHT(P1041,LEN(P1041)-FIND("/",P1041))</f>
        <v>plays</v>
      </c>
    </row>
    <row r="1042" spans="1:20" ht="42.75" x14ac:dyDescent="0.4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 s="9">
        <f>(((I1042/60)/60)/24)+DATE(1970,1,1)</f>
        <v>41761.520949074074</v>
      </c>
      <c r="K1042">
        <v>1396441810</v>
      </c>
      <c r="L1042" s="10">
        <f>(((K1042/60)/60)/24)+DATE(1970,1,1)</f>
        <v>41731.520949074074</v>
      </c>
      <c r="M1042" t="b">
        <v>0</v>
      </c>
      <c r="N1042">
        <v>621</v>
      </c>
      <c r="O1042" t="b">
        <v>1</v>
      </c>
      <c r="P1042" t="s">
        <v>8295</v>
      </c>
      <c r="Q1042" s="5">
        <f>(E1042/D1042)</f>
        <v>1.1359142857142857</v>
      </c>
      <c r="R1042" s="12">
        <f>ROUND((E1042/N1042),2)</f>
        <v>64.02</v>
      </c>
      <c r="S1042" t="str">
        <f>LEFT(P1042,FIND("/",P1042)-1)</f>
        <v>technology</v>
      </c>
      <c r="T1042" t="str">
        <f>RIGHT(P1042,LEN(P1042)-FIND("/",P1042))</f>
        <v>hardware</v>
      </c>
    </row>
    <row r="1043" spans="1:20" ht="57" x14ac:dyDescent="0.4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 s="9">
        <f>(((I1043/60)/60)/24)+DATE(1970,1,1)</f>
        <v>42086.093055555553</v>
      </c>
      <c r="K1043">
        <v>1421960934</v>
      </c>
      <c r="L1043" s="10">
        <f>(((K1043/60)/60)/24)+DATE(1970,1,1)</f>
        <v>42026.88118055556</v>
      </c>
      <c r="M1043" t="b">
        <v>0</v>
      </c>
      <c r="N1043">
        <v>30</v>
      </c>
      <c r="O1043" t="b">
        <v>1</v>
      </c>
      <c r="P1043" t="s">
        <v>8271</v>
      </c>
      <c r="Q1043" s="5">
        <f>(E1043/D1043)</f>
        <v>1.1356666666666666</v>
      </c>
      <c r="R1043" s="12">
        <f>ROUND((E1043/N1043),2)</f>
        <v>113.57</v>
      </c>
      <c r="S1043" t="str">
        <f>LEFT(P1043,FIND("/",P1043)-1)</f>
        <v>theater</v>
      </c>
      <c r="T1043" t="str">
        <f>RIGHT(P1043,LEN(P1043)-FIND("/",P1043))</f>
        <v>plays</v>
      </c>
    </row>
    <row r="1044" spans="1:20" ht="42.75" x14ac:dyDescent="0.4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 s="9">
        <f>(((I1044/60)/60)/24)+DATE(1970,1,1)</f>
        <v>41636.207638888889</v>
      </c>
      <c r="K1044">
        <v>1386194013</v>
      </c>
      <c r="L1044" s="10">
        <f>(((K1044/60)/60)/24)+DATE(1970,1,1)</f>
        <v>41612.912187499998</v>
      </c>
      <c r="M1044" t="b">
        <v>0</v>
      </c>
      <c r="N1044">
        <v>64</v>
      </c>
      <c r="O1044" t="b">
        <v>1</v>
      </c>
      <c r="P1044" t="s">
        <v>8266</v>
      </c>
      <c r="Q1044" s="5">
        <f>(E1044/D1044)</f>
        <v>1.1351849999999999</v>
      </c>
      <c r="R1044">
        <f>ROUND((E1044/N1044),2)</f>
        <v>35.47</v>
      </c>
      <c r="S1044" t="str">
        <f>LEFT(P1044,FIND("/",P1044)-1)</f>
        <v>film &amp; video</v>
      </c>
      <c r="T1044" t="str">
        <f>RIGHT(P1044,LEN(P1044)-FIND("/",P1044))</f>
        <v>shorts</v>
      </c>
    </row>
    <row r="1045" spans="1:20" ht="42.75" x14ac:dyDescent="0.4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 s="9">
        <f>(((I1045/60)/60)/24)+DATE(1970,1,1)</f>
        <v>40897.492939814816</v>
      </c>
      <c r="K1045">
        <v>1321357790</v>
      </c>
      <c r="L1045" s="10">
        <f>(((K1045/60)/60)/24)+DATE(1970,1,1)</f>
        <v>40862.492939814816</v>
      </c>
      <c r="M1045" t="b">
        <v>1</v>
      </c>
      <c r="N1045">
        <v>202</v>
      </c>
      <c r="O1045" t="b">
        <v>1</v>
      </c>
      <c r="P1045" t="s">
        <v>8269</v>
      </c>
      <c r="Q1045" s="5">
        <f>(E1045/D1045)</f>
        <v>1.1346153846153846</v>
      </c>
      <c r="R1045" s="12">
        <f>ROUND((E1045/N1045),2)</f>
        <v>73.02</v>
      </c>
      <c r="S1045" t="str">
        <f>LEFT(P1045,FIND("/",P1045)-1)</f>
        <v>film &amp; video</v>
      </c>
      <c r="T1045" t="str">
        <f>RIGHT(P1045,LEN(P1045)-FIND("/",P1045))</f>
        <v>documentary</v>
      </c>
    </row>
    <row r="1046" spans="1:20" ht="42.75" x14ac:dyDescent="0.4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 s="9">
        <f>(((I1046/60)/60)/24)+DATE(1970,1,1)</f>
        <v>41883.665972222225</v>
      </c>
      <c r="K1046">
        <v>1408062990</v>
      </c>
      <c r="L1046" s="10">
        <f>(((K1046/60)/60)/24)+DATE(1970,1,1)</f>
        <v>41866.025347222225</v>
      </c>
      <c r="M1046" t="b">
        <v>0</v>
      </c>
      <c r="N1046">
        <v>68</v>
      </c>
      <c r="O1046" t="b">
        <v>1</v>
      </c>
      <c r="P1046" t="s">
        <v>8271</v>
      </c>
      <c r="Q1046" s="5">
        <f>(E1046/D1046)</f>
        <v>1.1346000000000001</v>
      </c>
      <c r="R1046" s="12">
        <f>ROUND((E1046/N1046),2)</f>
        <v>83.43</v>
      </c>
      <c r="S1046" t="str">
        <f>LEFT(P1046,FIND("/",P1046)-1)</f>
        <v>theater</v>
      </c>
      <c r="T1046" t="str">
        <f>RIGHT(P1046,LEN(P1046)-FIND("/",P1046))</f>
        <v>plays</v>
      </c>
    </row>
    <row r="1047" spans="1:20" ht="42.75" x14ac:dyDescent="0.4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 s="9">
        <f>(((I1047/60)/60)/24)+DATE(1970,1,1)</f>
        <v>41850.776412037041</v>
      </c>
      <c r="K1047">
        <v>1404153482</v>
      </c>
      <c r="L1047" s="10">
        <f>(((K1047/60)/60)/24)+DATE(1970,1,1)</f>
        <v>41820.776412037041</v>
      </c>
      <c r="M1047" t="b">
        <v>0</v>
      </c>
      <c r="N1047">
        <v>107</v>
      </c>
      <c r="O1047" t="b">
        <v>1</v>
      </c>
      <c r="P1047" t="s">
        <v>8305</v>
      </c>
      <c r="Q1047" s="5">
        <f>(E1047/D1047)</f>
        <v>1.1345714285714286</v>
      </c>
      <c r="R1047" s="12">
        <f>ROUND((E1047/N1047),2)</f>
        <v>74.22</v>
      </c>
      <c r="S1047" t="str">
        <f>LEFT(P1047,FIND("/",P1047)-1)</f>
        <v>theater</v>
      </c>
      <c r="T1047" t="str">
        <f>RIGHT(P1047,LEN(P1047)-FIND("/",P1047))</f>
        <v>musical</v>
      </c>
    </row>
    <row r="1048" spans="1:20" ht="42.75" x14ac:dyDescent="0.4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 s="9">
        <f>(((I1048/60)/60)/24)+DATE(1970,1,1)</f>
        <v>42046.708333333328</v>
      </c>
      <c r="K1048">
        <v>1421025159</v>
      </c>
      <c r="L1048" s="10">
        <f>(((K1048/60)/60)/24)+DATE(1970,1,1)</f>
        <v>42016.050451388888</v>
      </c>
      <c r="M1048" t="b">
        <v>0</v>
      </c>
      <c r="N1048">
        <v>53</v>
      </c>
      <c r="O1048" t="b">
        <v>1</v>
      </c>
      <c r="P1048" t="s">
        <v>8271</v>
      </c>
      <c r="Q1048" s="5">
        <f>(E1048/D1048)</f>
        <v>1.1342219999999998</v>
      </c>
      <c r="R1048" s="12">
        <f>ROUND((E1048/N1048),2)</f>
        <v>107</v>
      </c>
      <c r="S1048" t="str">
        <f>LEFT(P1048,FIND("/",P1048)-1)</f>
        <v>theater</v>
      </c>
      <c r="T1048" t="str">
        <f>RIGHT(P1048,LEN(P1048)-FIND("/",P1048))</f>
        <v>plays</v>
      </c>
    </row>
    <row r="1049" spans="1:20" ht="42.75" x14ac:dyDescent="0.4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 s="9">
        <f>(((I1049/60)/60)/24)+DATE(1970,1,1)</f>
        <v>42488.641724537039</v>
      </c>
      <c r="K1049">
        <v>1459265045</v>
      </c>
      <c r="L1049" s="10">
        <f>(((K1049/60)/60)/24)+DATE(1970,1,1)</f>
        <v>42458.641724537039</v>
      </c>
      <c r="M1049" t="b">
        <v>0</v>
      </c>
      <c r="N1049">
        <v>63</v>
      </c>
      <c r="O1049" t="b">
        <v>1</v>
      </c>
      <c r="P1049" t="s">
        <v>8271</v>
      </c>
      <c r="Q1049" s="5">
        <f>(E1049/D1049)</f>
        <v>1.1339285714285714</v>
      </c>
      <c r="R1049" s="12">
        <f>ROUND((E1049/N1049),2)</f>
        <v>50.4</v>
      </c>
      <c r="S1049" t="str">
        <f>LEFT(P1049,FIND("/",P1049)-1)</f>
        <v>theater</v>
      </c>
      <c r="T1049" t="str">
        <f>RIGHT(P1049,LEN(P1049)-FIND("/",P1049))</f>
        <v>plays</v>
      </c>
    </row>
    <row r="1050" spans="1:20" ht="42.75" x14ac:dyDescent="0.4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 s="9">
        <f>(((I1050/60)/60)/24)+DATE(1970,1,1)</f>
        <v>41064.72216435185</v>
      </c>
      <c r="K1050">
        <v>1336238395</v>
      </c>
      <c r="L1050" s="10">
        <f>(((K1050/60)/60)/24)+DATE(1970,1,1)</f>
        <v>41034.72216435185</v>
      </c>
      <c r="M1050" t="b">
        <v>0</v>
      </c>
      <c r="N1050">
        <v>25</v>
      </c>
      <c r="O1050" t="b">
        <v>1</v>
      </c>
      <c r="P1050" t="s">
        <v>8279</v>
      </c>
      <c r="Q1050" s="5">
        <f>(E1050/D1050)</f>
        <v>1.1333333333333333</v>
      </c>
      <c r="R1050" s="12">
        <f>ROUND((E1050/N1050),2)</f>
        <v>34</v>
      </c>
      <c r="S1050" t="str">
        <f>LEFT(P1050,FIND("/",P1050)-1)</f>
        <v>music</v>
      </c>
      <c r="T1050" t="str">
        <f>RIGHT(P1050,LEN(P1050)-FIND("/",P1050))</f>
        <v>indie rock</v>
      </c>
    </row>
    <row r="1051" spans="1:20" ht="42.75" x14ac:dyDescent="0.4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 s="9">
        <f>(((I1051/60)/60)/24)+DATE(1970,1,1)</f>
        <v>41083.772858796299</v>
      </c>
      <c r="K1051">
        <v>1337884375</v>
      </c>
      <c r="L1051" s="10">
        <f>(((K1051/60)/60)/24)+DATE(1970,1,1)</f>
        <v>41053.772858796299</v>
      </c>
      <c r="M1051" t="b">
        <v>0</v>
      </c>
      <c r="N1051">
        <v>29</v>
      </c>
      <c r="O1051" t="b">
        <v>1</v>
      </c>
      <c r="P1051" t="s">
        <v>8279</v>
      </c>
      <c r="Q1051" s="5">
        <f>(E1051/D1051)</f>
        <v>1.1333333333333333</v>
      </c>
      <c r="R1051" s="12">
        <f>ROUND((E1051/N1051),2)</f>
        <v>23.45</v>
      </c>
      <c r="S1051" t="str">
        <f>LEFT(P1051,FIND("/",P1051)-1)</f>
        <v>music</v>
      </c>
      <c r="T1051" t="str">
        <f>RIGHT(P1051,LEN(P1051)-FIND("/",P1051))</f>
        <v>indie rock</v>
      </c>
    </row>
    <row r="1052" spans="1:20" ht="42.75" x14ac:dyDescent="0.4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 s="9">
        <f>(((I1052/60)/60)/24)+DATE(1970,1,1)</f>
        <v>41946</v>
      </c>
      <c r="K1052">
        <v>1412629704</v>
      </c>
      <c r="L1052" s="10">
        <f>(((K1052/60)/60)/24)+DATE(1970,1,1)</f>
        <v>41918.880833333329</v>
      </c>
      <c r="M1052" t="b">
        <v>0</v>
      </c>
      <c r="N1052">
        <v>17</v>
      </c>
      <c r="O1052" t="b">
        <v>1</v>
      </c>
      <c r="P1052" t="s">
        <v>8271</v>
      </c>
      <c r="Q1052" s="5">
        <f>(E1052/D1052)</f>
        <v>1.1333333333333333</v>
      </c>
      <c r="R1052" s="12">
        <f>ROUND((E1052/N1052),2)</f>
        <v>20</v>
      </c>
      <c r="S1052" t="str">
        <f>LEFT(P1052,FIND("/",P1052)-1)</f>
        <v>theater</v>
      </c>
      <c r="T1052" t="str">
        <f>RIGHT(P1052,LEN(P1052)-FIND("/",P1052))</f>
        <v>plays</v>
      </c>
    </row>
    <row r="1053" spans="1:20" ht="42.75" x14ac:dyDescent="0.4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 s="9">
        <f>(((I1053/60)/60)/24)+DATE(1970,1,1)</f>
        <v>42100.166666666672</v>
      </c>
      <c r="K1053">
        <v>1424368298</v>
      </c>
      <c r="L1053" s="10">
        <f>(((K1053/60)/60)/24)+DATE(1970,1,1)</f>
        <v>42054.74418981481</v>
      </c>
      <c r="M1053" t="b">
        <v>0</v>
      </c>
      <c r="N1053">
        <v>83</v>
      </c>
      <c r="O1053" t="b">
        <v>1</v>
      </c>
      <c r="P1053" t="s">
        <v>8271</v>
      </c>
      <c r="Q1053" s="5">
        <f>(E1053/D1053)</f>
        <v>1.133</v>
      </c>
      <c r="R1053" s="12">
        <f>ROUND((E1053/N1053),2)</f>
        <v>68.25</v>
      </c>
      <c r="S1053" t="str">
        <f>LEFT(P1053,FIND("/",P1053)-1)</f>
        <v>theater</v>
      </c>
      <c r="T1053" t="str">
        <f>RIGHT(P1053,LEN(P1053)-FIND("/",P1053))</f>
        <v>plays</v>
      </c>
    </row>
    <row r="1054" spans="1:20" ht="42.75" x14ac:dyDescent="0.4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 s="9">
        <f>(((I1054/60)/60)/24)+DATE(1970,1,1)</f>
        <v>40952.149467592593</v>
      </c>
      <c r="K1054">
        <v>1323920114</v>
      </c>
      <c r="L1054" s="10">
        <f>(((K1054/60)/60)/24)+DATE(1970,1,1)</f>
        <v>40892.149467592593</v>
      </c>
      <c r="M1054" t="b">
        <v>0</v>
      </c>
      <c r="N1054">
        <v>44</v>
      </c>
      <c r="O1054" t="b">
        <v>1</v>
      </c>
      <c r="P1054" t="s">
        <v>8279</v>
      </c>
      <c r="Q1054" s="5">
        <f>(E1054/D1054)</f>
        <v>1.1325000000000001</v>
      </c>
      <c r="R1054" s="12">
        <f>ROUND((E1054/N1054),2)</f>
        <v>51.48</v>
      </c>
      <c r="S1054" t="str">
        <f>LEFT(P1054,FIND("/",P1054)-1)</f>
        <v>music</v>
      </c>
      <c r="T1054" t="str">
        <f>RIGHT(P1054,LEN(P1054)-FIND("/",P1054))</f>
        <v>indie rock</v>
      </c>
    </row>
    <row r="1055" spans="1:20" ht="42.75" x14ac:dyDescent="0.4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 s="9">
        <f>(((I1055/60)/60)/24)+DATE(1970,1,1)</f>
        <v>41948.208333333336</v>
      </c>
      <c r="K1055">
        <v>1412737080</v>
      </c>
      <c r="L1055" s="10">
        <f>(((K1055/60)/60)/24)+DATE(1970,1,1)</f>
        <v>41920.123611111114</v>
      </c>
      <c r="M1055" t="b">
        <v>0</v>
      </c>
      <c r="N1055">
        <v>557</v>
      </c>
      <c r="O1055" t="b">
        <v>1</v>
      </c>
      <c r="P1055" t="s">
        <v>8303</v>
      </c>
      <c r="Q1055" s="5">
        <f>(E1055/D1055)</f>
        <v>1.13104</v>
      </c>
      <c r="R1055" s="12">
        <f>ROUND((E1055/N1055),2)</f>
        <v>50.76</v>
      </c>
      <c r="S1055" t="str">
        <f>LEFT(P1055,FIND("/",P1055)-1)</f>
        <v>theater</v>
      </c>
      <c r="T1055" t="str">
        <f>RIGHT(P1055,LEN(P1055)-FIND("/",P1055))</f>
        <v>spaces</v>
      </c>
    </row>
    <row r="1056" spans="1:20" ht="28.5" x14ac:dyDescent="0.4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 s="9">
        <f>(((I1056/60)/60)/24)+DATE(1970,1,1)</f>
        <v>40753.053657407407</v>
      </c>
      <c r="K1056">
        <v>1309310236</v>
      </c>
      <c r="L1056" s="10">
        <f>(((K1056/60)/60)/24)+DATE(1970,1,1)</f>
        <v>40723.053657407407</v>
      </c>
      <c r="M1056" t="b">
        <v>0</v>
      </c>
      <c r="N1056">
        <v>39</v>
      </c>
      <c r="O1056" t="b">
        <v>1</v>
      </c>
      <c r="P1056" t="s">
        <v>8266</v>
      </c>
      <c r="Q1056" s="5">
        <f>(E1056/D1056)</f>
        <v>1.1303159999999999</v>
      </c>
      <c r="R1056">
        <f>ROUND((E1056/N1056),2)</f>
        <v>144.91</v>
      </c>
      <c r="S1056" t="str">
        <f>LEFT(P1056,FIND("/",P1056)-1)</f>
        <v>film &amp; video</v>
      </c>
      <c r="T1056" t="str">
        <f>RIGHT(P1056,LEN(P1056)-FIND("/",P1056))</f>
        <v>shorts</v>
      </c>
    </row>
    <row r="1057" spans="1:20" ht="28.5" x14ac:dyDescent="0.4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 s="9">
        <f>(((I1057/60)/60)/24)+DATE(1970,1,1)</f>
        <v>41329.207638888889</v>
      </c>
      <c r="K1057">
        <v>1359029661</v>
      </c>
      <c r="L1057" s="10">
        <f>(((K1057/60)/60)/24)+DATE(1970,1,1)</f>
        <v>41298.509965277779</v>
      </c>
      <c r="M1057" t="b">
        <v>0</v>
      </c>
      <c r="N1057">
        <v>185</v>
      </c>
      <c r="O1057" t="b">
        <v>1</v>
      </c>
      <c r="P1057" t="s">
        <v>8300</v>
      </c>
      <c r="Q1057" s="5">
        <f>(E1057/D1057)</f>
        <v>1.130176111111111</v>
      </c>
      <c r="R1057" s="12">
        <f>ROUND((E1057/N1057),2)</f>
        <v>109.96</v>
      </c>
      <c r="S1057" t="str">
        <f>LEFT(P1057,FIND("/",P1057)-1)</f>
        <v>music</v>
      </c>
      <c r="T1057" t="str">
        <f>RIGHT(P1057,LEN(P1057)-FIND("/",P1057))</f>
        <v>classical music</v>
      </c>
    </row>
    <row r="1058" spans="1:20" ht="42.75" x14ac:dyDescent="0.4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 s="9">
        <f>(((I1058/60)/60)/24)+DATE(1970,1,1)</f>
        <v>42305.333333333328</v>
      </c>
      <c r="K1058">
        <v>1442420377</v>
      </c>
      <c r="L1058" s="10">
        <f>(((K1058/60)/60)/24)+DATE(1970,1,1)</f>
        <v>42263.680289351847</v>
      </c>
      <c r="M1058" t="b">
        <v>1</v>
      </c>
      <c r="N1058">
        <v>555</v>
      </c>
      <c r="O1058" t="b">
        <v>1</v>
      </c>
      <c r="P1058" t="s">
        <v>8269</v>
      </c>
      <c r="Q1058" s="5">
        <f>(E1058/D1058)</f>
        <v>1.13015</v>
      </c>
      <c r="R1058" s="12">
        <f>ROUND((E1058/N1058),2)</f>
        <v>203.63</v>
      </c>
      <c r="S1058" t="str">
        <f>LEFT(P1058,FIND("/",P1058)-1)</f>
        <v>film &amp; video</v>
      </c>
      <c r="T1058" t="str">
        <f>RIGHT(P1058,LEN(P1058)-FIND("/",P1058))</f>
        <v>documentary</v>
      </c>
    </row>
    <row r="1059" spans="1:20" ht="42.75" x14ac:dyDescent="0.4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 s="9">
        <f>(((I1059/60)/60)/24)+DATE(1970,1,1)</f>
        <v>40795.876886574071</v>
      </c>
      <c r="K1059">
        <v>1313010163</v>
      </c>
      <c r="L1059" s="10">
        <f>(((K1059/60)/60)/24)+DATE(1970,1,1)</f>
        <v>40765.876886574071</v>
      </c>
      <c r="M1059" t="b">
        <v>1</v>
      </c>
      <c r="N1059">
        <v>162</v>
      </c>
      <c r="O1059" t="b">
        <v>1</v>
      </c>
      <c r="P1059" t="s">
        <v>8295</v>
      </c>
      <c r="Q1059" s="5">
        <f>(E1059/D1059)</f>
        <v>1.1300013888888889</v>
      </c>
      <c r="R1059" s="12">
        <f>ROUND((E1059/N1059),2)</f>
        <v>50.22</v>
      </c>
      <c r="S1059" t="str">
        <f>LEFT(P1059,FIND("/",P1059)-1)</f>
        <v>technology</v>
      </c>
      <c r="T1059" t="str">
        <f>RIGHT(P1059,LEN(P1059)-FIND("/",P1059))</f>
        <v>hardware</v>
      </c>
    </row>
    <row r="1060" spans="1:20" ht="28.5" x14ac:dyDescent="0.4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 s="9">
        <f>(((I1060/60)/60)/24)+DATE(1970,1,1)</f>
        <v>41328.339583333334</v>
      </c>
      <c r="K1060">
        <v>1361002140</v>
      </c>
      <c r="L1060" s="10">
        <f>(((K1060/60)/60)/24)+DATE(1970,1,1)</f>
        <v>41321.339583333334</v>
      </c>
      <c r="M1060" t="b">
        <v>0</v>
      </c>
      <c r="N1060">
        <v>17</v>
      </c>
      <c r="O1060" t="b">
        <v>1</v>
      </c>
      <c r="P1060" t="s">
        <v>8276</v>
      </c>
      <c r="Q1060" s="5">
        <f>(E1060/D1060)</f>
        <v>1.1299999999999999</v>
      </c>
      <c r="R1060" s="12">
        <f>ROUND((E1060/N1060),2)</f>
        <v>66.47</v>
      </c>
      <c r="S1060" t="str">
        <f>LEFT(P1060,FIND("/",P1060)-1)</f>
        <v>music</v>
      </c>
      <c r="T1060" t="str">
        <f>RIGHT(P1060,LEN(P1060)-FIND("/",P1060))</f>
        <v>rock</v>
      </c>
    </row>
    <row r="1061" spans="1:20" ht="42.75" x14ac:dyDescent="0.4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 s="9">
        <f>(((I1061/60)/60)/24)+DATE(1970,1,1)</f>
        <v>42693.916666666672</v>
      </c>
      <c r="K1061">
        <v>1476760226</v>
      </c>
      <c r="L1061" s="10">
        <f>(((K1061/60)/60)/24)+DATE(1970,1,1)</f>
        <v>42661.132245370376</v>
      </c>
      <c r="M1061" t="b">
        <v>0</v>
      </c>
      <c r="N1061">
        <v>17</v>
      </c>
      <c r="O1061" t="b">
        <v>1</v>
      </c>
      <c r="P1061" t="s">
        <v>8271</v>
      </c>
      <c r="Q1061" s="5">
        <f>(E1061/D1061)</f>
        <v>1.1299999999999999</v>
      </c>
      <c r="R1061" s="12">
        <f>ROUND((E1061/N1061),2)</f>
        <v>66.47</v>
      </c>
      <c r="S1061" t="str">
        <f>LEFT(P1061,FIND("/",P1061)-1)</f>
        <v>theater</v>
      </c>
      <c r="T1061" t="str">
        <f>RIGHT(P1061,LEN(P1061)-FIND("/",P1061))</f>
        <v>plays</v>
      </c>
    </row>
    <row r="1062" spans="1:20" ht="57" x14ac:dyDescent="0.4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 s="9">
        <f>(((I1062/60)/60)/24)+DATE(1970,1,1)</f>
        <v>42659.875</v>
      </c>
      <c r="K1062">
        <v>1473189335</v>
      </c>
      <c r="L1062" s="10">
        <f>(((K1062/60)/60)/24)+DATE(1970,1,1)</f>
        <v>42619.802488425921</v>
      </c>
      <c r="M1062" t="b">
        <v>0</v>
      </c>
      <c r="N1062">
        <v>15</v>
      </c>
      <c r="O1062" t="b">
        <v>1</v>
      </c>
      <c r="P1062" t="s">
        <v>8305</v>
      </c>
      <c r="Q1062" s="5">
        <f>(E1062/D1062)</f>
        <v>1.1299999999999999</v>
      </c>
      <c r="R1062" s="12">
        <f>ROUND((E1062/N1062),2)</f>
        <v>37.67</v>
      </c>
      <c r="S1062" t="str">
        <f>LEFT(P1062,FIND("/",P1062)-1)</f>
        <v>theater</v>
      </c>
      <c r="T1062" t="str">
        <f>RIGHT(P1062,LEN(P1062)-FIND("/",P1062))</f>
        <v>musical</v>
      </c>
    </row>
    <row r="1063" spans="1:20" ht="42.75" x14ac:dyDescent="0.4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 s="9">
        <f>(((I1063/60)/60)/24)+DATE(1970,1,1)</f>
        <v>41981.207638888889</v>
      </c>
      <c r="K1063">
        <v>1415585474</v>
      </c>
      <c r="L1063" s="10">
        <f>(((K1063/60)/60)/24)+DATE(1970,1,1)</f>
        <v>41953.091134259259</v>
      </c>
      <c r="M1063" t="b">
        <v>0</v>
      </c>
      <c r="N1063">
        <v>33</v>
      </c>
      <c r="O1063" t="b">
        <v>1</v>
      </c>
      <c r="P1063" t="s">
        <v>8300</v>
      </c>
      <c r="Q1063" s="5">
        <f>(E1063/D1063)</f>
        <v>1.1294999999999999</v>
      </c>
      <c r="R1063" s="12">
        <f>ROUND((E1063/N1063),2)</f>
        <v>136.91</v>
      </c>
      <c r="S1063" t="str">
        <f>LEFT(P1063,FIND("/",P1063)-1)</f>
        <v>music</v>
      </c>
      <c r="T1063" t="str">
        <f>RIGHT(P1063,LEN(P1063)-FIND("/",P1063))</f>
        <v>classical music</v>
      </c>
    </row>
    <row r="1064" spans="1:20" ht="28.5" x14ac:dyDescent="0.4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 s="9">
        <f>(((I1064/60)/60)/24)+DATE(1970,1,1)</f>
        <v>41064.656597222223</v>
      </c>
      <c r="K1064">
        <v>1336232730</v>
      </c>
      <c r="L1064" s="10">
        <f>(((K1064/60)/60)/24)+DATE(1970,1,1)</f>
        <v>41034.656597222223</v>
      </c>
      <c r="M1064" t="b">
        <v>0</v>
      </c>
      <c r="N1064">
        <v>49</v>
      </c>
      <c r="O1064" t="b">
        <v>1</v>
      </c>
      <c r="P1064" t="s">
        <v>8292</v>
      </c>
      <c r="Q1064" s="5">
        <f>(E1064/D1064)</f>
        <v>1.1294117647058823</v>
      </c>
      <c r="R1064" s="12">
        <f>ROUND((E1064/N1064),2)</f>
        <v>39.18</v>
      </c>
      <c r="S1064" t="str">
        <f>LEFT(P1064,FIND("/",P1064)-1)</f>
        <v>music</v>
      </c>
      <c r="T1064" t="str">
        <f>RIGHT(P1064,LEN(P1064)-FIND("/",P1064))</f>
        <v>pop</v>
      </c>
    </row>
    <row r="1065" spans="1:20" ht="42.75" x14ac:dyDescent="0.4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 s="9">
        <f>(((I1065/60)/60)/24)+DATE(1970,1,1)</f>
        <v>42390.487210648149</v>
      </c>
      <c r="K1065">
        <v>1450784495</v>
      </c>
      <c r="L1065" s="10">
        <f>(((K1065/60)/60)/24)+DATE(1970,1,1)</f>
        <v>42360.487210648149</v>
      </c>
      <c r="M1065" t="b">
        <v>0</v>
      </c>
      <c r="N1065">
        <v>29</v>
      </c>
      <c r="O1065" t="b">
        <v>1</v>
      </c>
      <c r="P1065" t="s">
        <v>8266</v>
      </c>
      <c r="Q1065" s="5">
        <f>(E1065/D1065)</f>
        <v>1.1293199999999999</v>
      </c>
      <c r="R1065">
        <f>ROUND((E1065/N1065),2)</f>
        <v>19.47</v>
      </c>
      <c r="S1065" t="str">
        <f>LEFT(P1065,FIND("/",P1065)-1)</f>
        <v>film &amp; video</v>
      </c>
      <c r="T1065" t="str">
        <f>RIGHT(P1065,LEN(P1065)-FIND("/",P1065))</f>
        <v>shorts</v>
      </c>
    </row>
    <row r="1066" spans="1:20" ht="42.75" x14ac:dyDescent="0.4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 s="9">
        <f>(((I1066/60)/60)/24)+DATE(1970,1,1)</f>
        <v>42808.956250000003</v>
      </c>
      <c r="K1066">
        <v>1486625606</v>
      </c>
      <c r="L1066" s="10">
        <f>(((K1066/60)/60)/24)+DATE(1970,1,1)</f>
        <v>42775.314884259264</v>
      </c>
      <c r="M1066" t="b">
        <v>1</v>
      </c>
      <c r="N1066">
        <v>1151</v>
      </c>
      <c r="O1066" t="b">
        <v>1</v>
      </c>
      <c r="P1066" t="s">
        <v>8269</v>
      </c>
      <c r="Q1066" s="5">
        <f>(E1066/D1066)</f>
        <v>1.1292973333333334</v>
      </c>
      <c r="R1066" s="12">
        <f>ROUND((E1066/N1066),2)</f>
        <v>147.16999999999999</v>
      </c>
      <c r="S1066" t="str">
        <f>LEFT(P1066,FIND("/",P1066)-1)</f>
        <v>film &amp; video</v>
      </c>
      <c r="T1066" t="str">
        <f>RIGHT(P1066,LEN(P1066)-FIND("/",P1066))</f>
        <v>documentary</v>
      </c>
    </row>
    <row r="1067" spans="1:20" ht="42.75" x14ac:dyDescent="0.4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 s="9">
        <f>(((I1067/60)/60)/24)+DATE(1970,1,1)</f>
        <v>41000.834004629629</v>
      </c>
      <c r="K1067">
        <v>1330722058</v>
      </c>
      <c r="L1067" s="10">
        <f>(((K1067/60)/60)/24)+DATE(1970,1,1)</f>
        <v>40970.875671296293</v>
      </c>
      <c r="M1067" t="b">
        <v>1</v>
      </c>
      <c r="N1067">
        <v>123</v>
      </c>
      <c r="O1067" t="b">
        <v>1</v>
      </c>
      <c r="P1067" t="s">
        <v>8271</v>
      </c>
      <c r="Q1067" s="5">
        <f>(E1067/D1067)</f>
        <v>1.1292857142857142</v>
      </c>
      <c r="R1067" s="12">
        <f>ROUND((E1067/N1067),2)</f>
        <v>64.27</v>
      </c>
      <c r="S1067" t="str">
        <f>LEFT(P1067,FIND("/",P1067)-1)</f>
        <v>theater</v>
      </c>
      <c r="T1067" t="str">
        <f>RIGHT(P1067,LEN(P1067)-FIND("/",P1067))</f>
        <v>plays</v>
      </c>
    </row>
    <row r="1068" spans="1:20" ht="57" x14ac:dyDescent="0.4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 s="9">
        <f>(((I1068/60)/60)/24)+DATE(1970,1,1)</f>
        <v>40412.736111111109</v>
      </c>
      <c r="K1068">
        <v>1275603020</v>
      </c>
      <c r="L1068" s="10">
        <f>(((K1068/60)/60)/24)+DATE(1970,1,1)</f>
        <v>40332.923842592594</v>
      </c>
      <c r="M1068" t="b">
        <v>1</v>
      </c>
      <c r="N1068">
        <v>235</v>
      </c>
      <c r="O1068" t="b">
        <v>1</v>
      </c>
      <c r="P1068" t="s">
        <v>8269</v>
      </c>
      <c r="Q1068" s="5">
        <f>(E1068/D1068)</f>
        <v>1.1292</v>
      </c>
      <c r="R1068" s="12">
        <f>ROUND((E1068/N1068),2)</f>
        <v>48.05</v>
      </c>
      <c r="S1068" t="str">
        <f>LEFT(P1068,FIND("/",P1068)-1)</f>
        <v>film &amp; video</v>
      </c>
      <c r="T1068" t="str">
        <f>RIGHT(P1068,LEN(P1068)-FIND("/",P1068))</f>
        <v>documentary</v>
      </c>
    </row>
    <row r="1069" spans="1:20" ht="42.75" x14ac:dyDescent="0.4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 s="9">
        <f>(((I1069/60)/60)/24)+DATE(1970,1,1)</f>
        <v>41029.645925925928</v>
      </c>
      <c r="K1069">
        <v>1333207808</v>
      </c>
      <c r="L1069" s="10">
        <f>(((K1069/60)/60)/24)+DATE(1970,1,1)</f>
        <v>40999.645925925928</v>
      </c>
      <c r="M1069" t="b">
        <v>0</v>
      </c>
      <c r="N1069">
        <v>95</v>
      </c>
      <c r="O1069" t="b">
        <v>1</v>
      </c>
      <c r="P1069" t="s">
        <v>8279</v>
      </c>
      <c r="Q1069" s="5">
        <f>(E1069/D1069)</f>
        <v>1.1291099999999998</v>
      </c>
      <c r="R1069" s="12">
        <f>ROUND((E1069/N1069),2)</f>
        <v>47.54</v>
      </c>
      <c r="S1069" t="str">
        <f>LEFT(P1069,FIND("/",P1069)-1)</f>
        <v>music</v>
      </c>
      <c r="T1069" t="str">
        <f>RIGHT(P1069,LEN(P1069)-FIND("/",P1069))</f>
        <v>indie rock</v>
      </c>
    </row>
    <row r="1070" spans="1:20" ht="42.75" x14ac:dyDescent="0.4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 s="9">
        <f>(((I1070/60)/60)/24)+DATE(1970,1,1)</f>
        <v>42079.875</v>
      </c>
      <c r="K1070">
        <v>1424296822</v>
      </c>
      <c r="L1070" s="10">
        <f>(((K1070/60)/60)/24)+DATE(1970,1,1)</f>
        <v>42053.916921296302</v>
      </c>
      <c r="M1070" t="b">
        <v>0</v>
      </c>
      <c r="N1070">
        <v>57</v>
      </c>
      <c r="O1070" t="b">
        <v>1</v>
      </c>
      <c r="P1070" t="s">
        <v>8271</v>
      </c>
      <c r="Q1070" s="5">
        <f>(E1070/D1070)</f>
        <v>1.1285000000000001</v>
      </c>
      <c r="R1070" s="12">
        <f>ROUND((E1070/N1070),2)</f>
        <v>39.6</v>
      </c>
      <c r="S1070" t="str">
        <f>LEFT(P1070,FIND("/",P1070)-1)</f>
        <v>theater</v>
      </c>
      <c r="T1070" t="str">
        <f>RIGHT(P1070,LEN(P1070)-FIND("/",P1070))</f>
        <v>plays</v>
      </c>
    </row>
    <row r="1071" spans="1:20" ht="42.75" x14ac:dyDescent="0.4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 s="9">
        <f>(((I1071/60)/60)/24)+DATE(1970,1,1)</f>
        <v>42489.290972222225</v>
      </c>
      <c r="K1071">
        <v>1461370956</v>
      </c>
      <c r="L1071" s="10">
        <f>(((K1071/60)/60)/24)+DATE(1970,1,1)</f>
        <v>42483.015694444446</v>
      </c>
      <c r="M1071" t="b">
        <v>0</v>
      </c>
      <c r="N1071">
        <v>69</v>
      </c>
      <c r="O1071" t="b">
        <v>1</v>
      </c>
      <c r="P1071" t="s">
        <v>8271</v>
      </c>
      <c r="Q1071" s="5">
        <f>(E1071/D1071)</f>
        <v>1.1283333333333334</v>
      </c>
      <c r="R1071" s="12">
        <f>ROUND((E1071/N1071),2)</f>
        <v>49.06</v>
      </c>
      <c r="S1071" t="str">
        <f>LEFT(P1071,FIND("/",P1071)-1)</f>
        <v>theater</v>
      </c>
      <c r="T1071" t="str">
        <f>RIGHT(P1071,LEN(P1071)-FIND("/",P1071))</f>
        <v>plays</v>
      </c>
    </row>
    <row r="1072" spans="1:20" ht="42.75" x14ac:dyDescent="0.4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 s="9">
        <f>(((I1072/60)/60)/24)+DATE(1970,1,1)</f>
        <v>41958.922731481478</v>
      </c>
      <c r="K1072">
        <v>1413493724</v>
      </c>
      <c r="L1072" s="10">
        <f>(((K1072/60)/60)/24)+DATE(1970,1,1)</f>
        <v>41928.881064814814</v>
      </c>
      <c r="M1072" t="b">
        <v>0</v>
      </c>
      <c r="N1072">
        <v>277</v>
      </c>
      <c r="O1072" t="b">
        <v>1</v>
      </c>
      <c r="P1072" t="s">
        <v>8303</v>
      </c>
      <c r="Q1072" s="5">
        <f>(E1072/D1072)</f>
        <v>1.12815</v>
      </c>
      <c r="R1072" s="12">
        <f>ROUND((E1072/N1072),2)</f>
        <v>162.91</v>
      </c>
      <c r="S1072" t="str">
        <f>LEFT(P1072,FIND("/",P1072)-1)</f>
        <v>theater</v>
      </c>
      <c r="T1072" t="str">
        <f>RIGHT(P1072,LEN(P1072)-FIND("/",P1072))</f>
        <v>spaces</v>
      </c>
    </row>
    <row r="1073" spans="1:20" ht="42.75" x14ac:dyDescent="0.4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 s="9">
        <f>(((I1073/60)/60)/24)+DATE(1970,1,1)</f>
        <v>41625.5</v>
      </c>
      <c r="K1073">
        <v>1384811721</v>
      </c>
      <c r="L1073" s="10">
        <f>(((K1073/60)/60)/24)+DATE(1970,1,1)</f>
        <v>41596.913437499999</v>
      </c>
      <c r="M1073" t="b">
        <v>0</v>
      </c>
      <c r="N1073">
        <v>45</v>
      </c>
      <c r="O1073" t="b">
        <v>1</v>
      </c>
      <c r="P1073" t="s">
        <v>8292</v>
      </c>
      <c r="Q1073" s="5">
        <f>(E1073/D1073)</f>
        <v>1.1279999999999999</v>
      </c>
      <c r="R1073" s="12">
        <f>ROUND((E1073/N1073),2)</f>
        <v>12.53</v>
      </c>
      <c r="S1073" t="str">
        <f>LEFT(P1073,FIND("/",P1073)-1)</f>
        <v>music</v>
      </c>
      <c r="T1073" t="str">
        <f>RIGHT(P1073,LEN(P1073)-FIND("/",P1073))</f>
        <v>pop</v>
      </c>
    </row>
    <row r="1074" spans="1:20" ht="42.75" x14ac:dyDescent="0.4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 s="9">
        <f>(((I1074/60)/60)/24)+DATE(1970,1,1)</f>
        <v>40760.878912037035</v>
      </c>
      <c r="K1074">
        <v>1309986338</v>
      </c>
      <c r="L1074" s="10">
        <f>(((K1074/60)/60)/24)+DATE(1970,1,1)</f>
        <v>40730.878912037035</v>
      </c>
      <c r="M1074" t="b">
        <v>0</v>
      </c>
      <c r="N1074">
        <v>56</v>
      </c>
      <c r="O1074" t="b">
        <v>1</v>
      </c>
      <c r="P1074" t="s">
        <v>8279</v>
      </c>
      <c r="Q1074" s="5">
        <f>(E1074/D1074)</f>
        <v>1.127715</v>
      </c>
      <c r="R1074" s="12">
        <f>ROUND((E1074/N1074),2)</f>
        <v>80.55</v>
      </c>
      <c r="S1074" t="str">
        <f>LEFT(P1074,FIND("/",P1074)-1)</f>
        <v>music</v>
      </c>
      <c r="T1074" t="str">
        <f>RIGHT(P1074,LEN(P1074)-FIND("/",P1074))</f>
        <v>indie rock</v>
      </c>
    </row>
    <row r="1075" spans="1:20" ht="42.75" x14ac:dyDescent="0.4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 s="9">
        <f>(((I1075/60)/60)/24)+DATE(1970,1,1)</f>
        <v>42648.454097222217</v>
      </c>
      <c r="K1075">
        <v>1473850434</v>
      </c>
      <c r="L1075" s="10">
        <f>(((K1075/60)/60)/24)+DATE(1970,1,1)</f>
        <v>42627.454097222217</v>
      </c>
      <c r="M1075" t="b">
        <v>0</v>
      </c>
      <c r="N1075">
        <v>34</v>
      </c>
      <c r="O1075" t="b">
        <v>1</v>
      </c>
      <c r="P1075" t="s">
        <v>8271</v>
      </c>
      <c r="Q1075" s="5">
        <f>(E1075/D1075)</f>
        <v>1.1276666666666666</v>
      </c>
      <c r="R1075" s="12">
        <f>ROUND((E1075/N1075),2)</f>
        <v>99.5</v>
      </c>
      <c r="S1075" t="str">
        <f>LEFT(P1075,FIND("/",P1075)-1)</f>
        <v>theater</v>
      </c>
      <c r="T1075" t="str">
        <f>RIGHT(P1075,LEN(P1075)-FIND("/",P1075))</f>
        <v>plays</v>
      </c>
    </row>
    <row r="1076" spans="1:20" ht="42.75" x14ac:dyDescent="0.4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 s="9">
        <f>(((I1076/60)/60)/24)+DATE(1970,1,1)</f>
        <v>41783.875</v>
      </c>
      <c r="K1076">
        <v>1398352531</v>
      </c>
      <c r="L1076" s="10">
        <f>(((K1076/60)/60)/24)+DATE(1970,1,1)</f>
        <v>41753.635775462964</v>
      </c>
      <c r="M1076" t="b">
        <v>0</v>
      </c>
      <c r="N1076">
        <v>72</v>
      </c>
      <c r="O1076" t="b">
        <v>1</v>
      </c>
      <c r="P1076" t="s">
        <v>8271</v>
      </c>
      <c r="Q1076" s="5">
        <f>(E1076/D1076)</f>
        <v>1.127</v>
      </c>
      <c r="R1076" s="12">
        <f>ROUND((E1076/N1076),2)</f>
        <v>78.260000000000005</v>
      </c>
      <c r="S1076" t="str">
        <f>LEFT(P1076,FIND("/",P1076)-1)</f>
        <v>theater</v>
      </c>
      <c r="T1076" t="str">
        <f>RIGHT(P1076,LEN(P1076)-FIND("/",P1076))</f>
        <v>plays</v>
      </c>
    </row>
    <row r="1077" spans="1:20" ht="42.75" x14ac:dyDescent="0.4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 s="9">
        <f>(((I1077/60)/60)/24)+DATE(1970,1,1)</f>
        <v>42326.672997685186</v>
      </c>
      <c r="K1077">
        <v>1445267347</v>
      </c>
      <c r="L1077" s="10">
        <f>(((K1077/60)/60)/24)+DATE(1970,1,1)</f>
        <v>42296.631331018521</v>
      </c>
      <c r="M1077" t="b">
        <v>0</v>
      </c>
      <c r="N1077">
        <v>84</v>
      </c>
      <c r="O1077" t="b">
        <v>1</v>
      </c>
      <c r="P1077" t="s">
        <v>8297</v>
      </c>
      <c r="Q1077" s="5">
        <f>(E1077/D1077)</f>
        <v>1.1268750000000001</v>
      </c>
      <c r="R1077" s="12">
        <f>ROUND((E1077/N1077),2)</f>
        <v>107.32</v>
      </c>
      <c r="S1077" t="str">
        <f>LEFT(P1077,FIND("/",P1077)-1)</f>
        <v>games</v>
      </c>
      <c r="T1077" t="str">
        <f>RIGHT(P1077,LEN(P1077)-FIND("/",P1077))</f>
        <v>tabletop games</v>
      </c>
    </row>
    <row r="1078" spans="1:20" ht="57" x14ac:dyDescent="0.4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 s="9">
        <f>(((I1078/60)/60)/24)+DATE(1970,1,1)</f>
        <v>40211.332638888889</v>
      </c>
      <c r="K1078">
        <v>1257538029</v>
      </c>
      <c r="L1078" s="10">
        <f>(((K1078/60)/60)/24)+DATE(1970,1,1)</f>
        <v>40123.83829861111</v>
      </c>
      <c r="M1078" t="b">
        <v>1</v>
      </c>
      <c r="N1078">
        <v>51</v>
      </c>
      <c r="O1078" t="b">
        <v>1</v>
      </c>
      <c r="P1078" t="s">
        <v>8269</v>
      </c>
      <c r="Q1078" s="5">
        <f>(E1078/D1078)</f>
        <v>1.1268</v>
      </c>
      <c r="R1078" s="12">
        <f>ROUND((E1078/N1078),2)</f>
        <v>110.47</v>
      </c>
      <c r="S1078" t="str">
        <f>LEFT(P1078,FIND("/",P1078)-1)</f>
        <v>film &amp; video</v>
      </c>
      <c r="T1078" t="str">
        <f>RIGHT(P1078,LEN(P1078)-FIND("/",P1078))</f>
        <v>documentary</v>
      </c>
    </row>
    <row r="1079" spans="1:20" ht="42.75" x14ac:dyDescent="0.4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 s="9">
        <f>(((I1079/60)/60)/24)+DATE(1970,1,1)</f>
        <v>41994.697962962964</v>
      </c>
      <c r="K1079">
        <v>1415292304</v>
      </c>
      <c r="L1079" s="10">
        <f>(((K1079/60)/60)/24)+DATE(1970,1,1)</f>
        <v>41949.697962962964</v>
      </c>
      <c r="M1079" t="b">
        <v>1</v>
      </c>
      <c r="N1079">
        <v>376</v>
      </c>
      <c r="O1079" t="b">
        <v>1</v>
      </c>
      <c r="P1079" t="s">
        <v>8269</v>
      </c>
      <c r="Q1079" s="5">
        <f>(E1079/D1079)</f>
        <v>1.1263736263736264</v>
      </c>
      <c r="R1079" s="12">
        <f>ROUND((E1079/N1079),2)</f>
        <v>109.04</v>
      </c>
      <c r="S1079" t="str">
        <f>LEFT(P1079,FIND("/",P1079)-1)</f>
        <v>film &amp; video</v>
      </c>
      <c r="T1079" t="str">
        <f>RIGHT(P1079,LEN(P1079)-FIND("/",P1079))</f>
        <v>documentary</v>
      </c>
    </row>
    <row r="1080" spans="1:20" ht="57" x14ac:dyDescent="0.4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 s="9">
        <f>(((I1080/60)/60)/24)+DATE(1970,1,1)</f>
        <v>42675.165972222225</v>
      </c>
      <c r="K1080">
        <v>1475326255</v>
      </c>
      <c r="L1080" s="10">
        <f>(((K1080/60)/60)/24)+DATE(1970,1,1)</f>
        <v>42644.535358796296</v>
      </c>
      <c r="M1080" t="b">
        <v>0</v>
      </c>
      <c r="N1080">
        <v>1260</v>
      </c>
      <c r="O1080" t="b">
        <v>1</v>
      </c>
      <c r="P1080" t="s">
        <v>8303</v>
      </c>
      <c r="Q1080" s="5">
        <f>(E1080/D1080)</f>
        <v>1.1253599999999999</v>
      </c>
      <c r="R1080" s="12">
        <f>ROUND((E1080/N1080),2)</f>
        <v>89.31</v>
      </c>
      <c r="S1080" t="str">
        <f>LEFT(P1080,FIND("/",P1080)-1)</f>
        <v>theater</v>
      </c>
      <c r="T1080" t="str">
        <f>RIGHT(P1080,LEN(P1080)-FIND("/",P1080))</f>
        <v>spaces</v>
      </c>
    </row>
    <row r="1081" spans="1:20" ht="42.75" x14ac:dyDescent="0.4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 s="9">
        <f>(((I1081/60)/60)/24)+DATE(1970,1,1)</f>
        <v>42099.743946759263</v>
      </c>
      <c r="K1081">
        <v>1425235877</v>
      </c>
      <c r="L1081" s="10">
        <f>(((K1081/60)/60)/24)+DATE(1970,1,1)</f>
        <v>42064.785613425927</v>
      </c>
      <c r="M1081" t="b">
        <v>0</v>
      </c>
      <c r="N1081">
        <v>15</v>
      </c>
      <c r="O1081" t="b">
        <v>1</v>
      </c>
      <c r="P1081" t="s">
        <v>8271</v>
      </c>
      <c r="Q1081" s="5">
        <f>(E1081/D1081)</f>
        <v>1.125</v>
      </c>
      <c r="R1081" s="12">
        <f>ROUND((E1081/N1081),2)</f>
        <v>30</v>
      </c>
      <c r="S1081" t="str">
        <f>LEFT(P1081,FIND("/",P1081)-1)</f>
        <v>theater</v>
      </c>
      <c r="T1081" t="str">
        <f>RIGHT(P1081,LEN(P1081)-FIND("/",P1081))</f>
        <v>plays</v>
      </c>
    </row>
    <row r="1082" spans="1:20" ht="42.75" x14ac:dyDescent="0.4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 s="9">
        <f>(((I1082/60)/60)/24)+DATE(1970,1,1)</f>
        <v>42585.172916666663</v>
      </c>
      <c r="K1082">
        <v>1467497652</v>
      </c>
      <c r="L1082" s="10">
        <f>(((K1082/60)/60)/24)+DATE(1970,1,1)</f>
        <v>42553.926527777774</v>
      </c>
      <c r="M1082" t="b">
        <v>0</v>
      </c>
      <c r="N1082">
        <v>14</v>
      </c>
      <c r="O1082" t="b">
        <v>1</v>
      </c>
      <c r="P1082" t="s">
        <v>8271</v>
      </c>
      <c r="Q1082" s="5">
        <f>(E1082/D1082)</f>
        <v>1.125</v>
      </c>
      <c r="R1082" s="12">
        <f>ROUND((E1082/N1082),2)</f>
        <v>64.290000000000006</v>
      </c>
      <c r="S1082" t="str">
        <f>LEFT(P1082,FIND("/",P1082)-1)</f>
        <v>theater</v>
      </c>
      <c r="T1082" t="str">
        <f>RIGHT(P1082,LEN(P1082)-FIND("/",P1082))</f>
        <v>plays</v>
      </c>
    </row>
    <row r="1083" spans="1:20" ht="42.75" x14ac:dyDescent="0.4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 s="9">
        <f>(((I1083/60)/60)/24)+DATE(1970,1,1)</f>
        <v>41992.078518518523</v>
      </c>
      <c r="K1083">
        <v>1413766384</v>
      </c>
      <c r="L1083" s="10">
        <f>(((K1083/60)/60)/24)+DATE(1970,1,1)</f>
        <v>41932.036851851852</v>
      </c>
      <c r="M1083" t="b">
        <v>0</v>
      </c>
      <c r="N1083">
        <v>48</v>
      </c>
      <c r="O1083" t="b">
        <v>1</v>
      </c>
      <c r="P1083" t="s">
        <v>8273</v>
      </c>
      <c r="Q1083" s="5">
        <f>(E1083/D1083)</f>
        <v>1.1240000000000001</v>
      </c>
      <c r="R1083" s="12">
        <f>ROUND((E1083/N1083),2)</f>
        <v>35.130000000000003</v>
      </c>
      <c r="S1083" t="str">
        <f>LEFT(P1083,FIND("/",P1083)-1)</f>
        <v>technology</v>
      </c>
      <c r="T1083" t="str">
        <f>RIGHT(P1083,LEN(P1083)-FIND("/",P1083))</f>
        <v>wearables</v>
      </c>
    </row>
    <row r="1084" spans="1:20" ht="42.75" x14ac:dyDescent="0.4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 s="9">
        <f>(((I1084/60)/60)/24)+DATE(1970,1,1)</f>
        <v>41281.333333333336</v>
      </c>
      <c r="K1084">
        <v>1354790790</v>
      </c>
      <c r="L1084" s="10">
        <f>(((K1084/60)/60)/24)+DATE(1970,1,1)</f>
        <v>41249.448958333334</v>
      </c>
      <c r="M1084" t="b">
        <v>0</v>
      </c>
      <c r="N1084">
        <v>211</v>
      </c>
      <c r="O1084" t="b">
        <v>1</v>
      </c>
      <c r="P1084" t="s">
        <v>8280</v>
      </c>
      <c r="Q1084" s="5">
        <f>(E1084/D1084)</f>
        <v>1.1236044444444444</v>
      </c>
      <c r="R1084" s="12">
        <f>ROUND((E1084/N1084),2)</f>
        <v>23.96</v>
      </c>
      <c r="S1084" t="str">
        <f>LEFT(P1084,FIND("/",P1084)-1)</f>
        <v>music</v>
      </c>
      <c r="T1084" t="str">
        <f>RIGHT(P1084,LEN(P1084)-FIND("/",P1084))</f>
        <v>electronic music</v>
      </c>
    </row>
    <row r="1085" spans="1:20" ht="42.75" x14ac:dyDescent="0.4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 s="9">
        <f>(((I1085/60)/60)/24)+DATE(1970,1,1)</f>
        <v>42186.510393518518</v>
      </c>
      <c r="K1085">
        <v>1433160898</v>
      </c>
      <c r="L1085" s="10">
        <f>(((K1085/60)/60)/24)+DATE(1970,1,1)</f>
        <v>42156.510393518518</v>
      </c>
      <c r="M1085" t="b">
        <v>1</v>
      </c>
      <c r="N1085">
        <v>79</v>
      </c>
      <c r="O1085" t="b">
        <v>1</v>
      </c>
      <c r="P1085" t="s">
        <v>8271</v>
      </c>
      <c r="Q1085" s="5">
        <f>(E1085/D1085)</f>
        <v>1.1232142857142857</v>
      </c>
      <c r="R1085" s="12">
        <f>ROUND((E1085/N1085),2)</f>
        <v>39.81</v>
      </c>
      <c r="S1085" t="str">
        <f>LEFT(P1085,FIND("/",P1085)-1)</f>
        <v>theater</v>
      </c>
      <c r="T1085" t="str">
        <f>RIGHT(P1085,LEN(P1085)-FIND("/",P1085))</f>
        <v>plays</v>
      </c>
    </row>
    <row r="1086" spans="1:20" ht="42.75" x14ac:dyDescent="0.4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 s="9">
        <f>(((I1086/60)/60)/24)+DATE(1970,1,1)</f>
        <v>41776.145833333336</v>
      </c>
      <c r="K1086">
        <v>1397661347</v>
      </c>
      <c r="L1086" s="10">
        <f>(((K1086/60)/60)/24)+DATE(1970,1,1)</f>
        <v>41745.635960648149</v>
      </c>
      <c r="M1086" t="b">
        <v>0</v>
      </c>
      <c r="N1086">
        <v>62</v>
      </c>
      <c r="O1086" t="b">
        <v>1</v>
      </c>
      <c r="P1086" t="s">
        <v>8269</v>
      </c>
      <c r="Q1086" s="5">
        <f>(E1086/D1086)</f>
        <v>1.1230249999999999</v>
      </c>
      <c r="R1086" s="12">
        <f>ROUND((E1086/N1086),2)</f>
        <v>181.13</v>
      </c>
      <c r="S1086" t="str">
        <f>LEFT(P1086,FIND("/",P1086)-1)</f>
        <v>film &amp; video</v>
      </c>
      <c r="T1086" t="str">
        <f>RIGHT(P1086,LEN(P1086)-FIND("/",P1086))</f>
        <v>documentary</v>
      </c>
    </row>
    <row r="1087" spans="1:20" ht="42.75" x14ac:dyDescent="0.4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 s="9">
        <f>(((I1087/60)/60)/24)+DATE(1970,1,1)</f>
        <v>41928.290972222225</v>
      </c>
      <c r="K1087">
        <v>1410937483</v>
      </c>
      <c r="L1087" s="10">
        <f>(((K1087/60)/60)/24)+DATE(1970,1,1)</f>
        <v>41899.294942129629</v>
      </c>
      <c r="M1087" t="b">
        <v>1</v>
      </c>
      <c r="N1087">
        <v>263</v>
      </c>
      <c r="O1087" t="b">
        <v>1</v>
      </c>
      <c r="P1087" t="s">
        <v>8303</v>
      </c>
      <c r="Q1087" s="5">
        <f>(E1087/D1087)</f>
        <v>1.1229714285714285</v>
      </c>
      <c r="R1087" s="12">
        <f>ROUND((E1087/N1087),2)</f>
        <v>149.44</v>
      </c>
      <c r="S1087" t="str">
        <f>LEFT(P1087,FIND("/",P1087)-1)</f>
        <v>theater</v>
      </c>
      <c r="T1087" t="str">
        <f>RIGHT(P1087,LEN(P1087)-FIND("/",P1087))</f>
        <v>spaces</v>
      </c>
    </row>
    <row r="1088" spans="1:20" ht="42.75" x14ac:dyDescent="0.4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 s="9">
        <f>(((I1088/60)/60)/24)+DATE(1970,1,1)</f>
        <v>41530.727916666663</v>
      </c>
      <c r="K1088">
        <v>1376501292</v>
      </c>
      <c r="L1088" s="10">
        <f>(((K1088/60)/60)/24)+DATE(1970,1,1)</f>
        <v>41500.727916666663</v>
      </c>
      <c r="M1088" t="b">
        <v>1</v>
      </c>
      <c r="N1088">
        <v>76</v>
      </c>
      <c r="O1088" t="b">
        <v>1</v>
      </c>
      <c r="P1088" t="s">
        <v>8288</v>
      </c>
      <c r="Q1088" s="5">
        <f>(E1088/D1088)</f>
        <v>1.1226666666666667</v>
      </c>
      <c r="R1088" s="12">
        <f>ROUND((E1088/N1088),2)</f>
        <v>44.32</v>
      </c>
      <c r="S1088" t="str">
        <f>LEFT(P1088,FIND("/",P1088)-1)</f>
        <v>publishing</v>
      </c>
      <c r="T1088" t="str">
        <f>RIGHT(P1088,LEN(P1088)-FIND("/",P1088))</f>
        <v>radio &amp; podcasts</v>
      </c>
    </row>
    <row r="1089" spans="1:20" ht="42.75" x14ac:dyDescent="0.4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 s="9">
        <f>(((I1089/60)/60)/24)+DATE(1970,1,1)</f>
        <v>41844.766099537039</v>
      </c>
      <c r="K1089">
        <v>1403547791</v>
      </c>
      <c r="L1089" s="10">
        <f>(((K1089/60)/60)/24)+DATE(1970,1,1)</f>
        <v>41813.766099537039</v>
      </c>
      <c r="M1089" t="b">
        <v>0</v>
      </c>
      <c r="N1089">
        <v>58</v>
      </c>
      <c r="O1089" t="b">
        <v>1</v>
      </c>
      <c r="P1089" t="s">
        <v>8276</v>
      </c>
      <c r="Q1089" s="5">
        <f>(E1089/D1089)</f>
        <v>1.1226666666666667</v>
      </c>
      <c r="R1089" s="12">
        <f>ROUND((E1089/N1089),2)</f>
        <v>87.1</v>
      </c>
      <c r="S1089" t="str">
        <f>LEFT(P1089,FIND("/",P1089)-1)</f>
        <v>music</v>
      </c>
      <c r="T1089" t="str">
        <f>RIGHT(P1089,LEN(P1089)-FIND("/",P1089))</f>
        <v>rock</v>
      </c>
    </row>
    <row r="1090" spans="1:20" ht="42.75" x14ac:dyDescent="0.4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 s="9">
        <f>(((I1090/60)/60)/24)+DATE(1970,1,1)</f>
        <v>41822.166666666664</v>
      </c>
      <c r="K1090">
        <v>1401414944</v>
      </c>
      <c r="L1090" s="10">
        <f>(((K1090/60)/60)/24)+DATE(1970,1,1)</f>
        <v>41789.080370370371</v>
      </c>
      <c r="M1090" t="b">
        <v>1</v>
      </c>
      <c r="N1090">
        <v>71</v>
      </c>
      <c r="O1090" t="b">
        <v>1</v>
      </c>
      <c r="P1090" t="s">
        <v>8271</v>
      </c>
      <c r="Q1090" s="5">
        <f>(E1090/D1090)</f>
        <v>1.1225000000000001</v>
      </c>
      <c r="R1090" s="12">
        <f>ROUND((E1090/N1090),2)</f>
        <v>31.62</v>
      </c>
      <c r="S1090" t="str">
        <f>LEFT(P1090,FIND("/",P1090)-1)</f>
        <v>theater</v>
      </c>
      <c r="T1090" t="str">
        <f>RIGHT(P1090,LEN(P1090)-FIND("/",P1090))</f>
        <v>plays</v>
      </c>
    </row>
    <row r="1091" spans="1:20" ht="28.5" x14ac:dyDescent="0.4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 s="9">
        <f>(((I1091/60)/60)/24)+DATE(1970,1,1)</f>
        <v>42307.875</v>
      </c>
      <c r="K1091">
        <v>1444220588</v>
      </c>
      <c r="L1091" s="10">
        <f>(((K1091/60)/60)/24)+DATE(1970,1,1)</f>
        <v>42284.516064814816</v>
      </c>
      <c r="M1091" t="b">
        <v>1</v>
      </c>
      <c r="N1091">
        <v>68</v>
      </c>
      <c r="O1091" t="b">
        <v>1</v>
      </c>
      <c r="P1091" t="s">
        <v>8271</v>
      </c>
      <c r="Q1091" s="5">
        <f>(E1091/D1091)</f>
        <v>1.121664</v>
      </c>
      <c r="R1091" s="12">
        <f>ROUND((E1091/N1091),2)</f>
        <v>41.24</v>
      </c>
      <c r="S1091" t="str">
        <f>LEFT(P1091,FIND("/",P1091)-1)</f>
        <v>theater</v>
      </c>
      <c r="T1091" t="str">
        <f>RIGHT(P1091,LEN(P1091)-FIND("/",P1091))</f>
        <v>plays</v>
      </c>
    </row>
    <row r="1092" spans="1:20" ht="28.5" x14ac:dyDescent="0.4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 s="9">
        <f>(((I1092/60)/60)/24)+DATE(1970,1,1)</f>
        <v>42684.218854166669</v>
      </c>
      <c r="K1092">
        <v>1476159309</v>
      </c>
      <c r="L1092" s="10">
        <f>(((K1092/60)/60)/24)+DATE(1970,1,1)</f>
        <v>42654.177187499998</v>
      </c>
      <c r="M1092" t="b">
        <v>0</v>
      </c>
      <c r="N1092">
        <v>191</v>
      </c>
      <c r="O1092" t="b">
        <v>1</v>
      </c>
      <c r="P1092" t="s">
        <v>8285</v>
      </c>
      <c r="Q1092" s="5">
        <f>(E1092/D1092)</f>
        <v>1.1210606060606061</v>
      </c>
      <c r="R1092" s="12">
        <f>ROUND((E1092/N1092),2)</f>
        <v>116.21</v>
      </c>
      <c r="S1092" t="str">
        <f>LEFT(P1092,FIND("/",P1092)-1)</f>
        <v>photography</v>
      </c>
      <c r="T1092" t="str">
        <f>RIGHT(P1092,LEN(P1092)-FIND("/",P1092))</f>
        <v>photobooks</v>
      </c>
    </row>
    <row r="1093" spans="1:20" ht="42.75" x14ac:dyDescent="0.4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 s="9">
        <f>(((I1093/60)/60)/24)+DATE(1970,1,1)</f>
        <v>42010.781793981485</v>
      </c>
      <c r="K1093">
        <v>1417977947</v>
      </c>
      <c r="L1093" s="10">
        <f>(((K1093/60)/60)/24)+DATE(1970,1,1)</f>
        <v>41980.781793981485</v>
      </c>
      <c r="M1093" t="b">
        <v>0</v>
      </c>
      <c r="N1093">
        <v>383</v>
      </c>
      <c r="O1093" t="b">
        <v>1</v>
      </c>
      <c r="P1093" t="s">
        <v>8269</v>
      </c>
      <c r="Q1093" s="5">
        <f>(E1093/D1093)</f>
        <v>1.1210500000000001</v>
      </c>
      <c r="R1093" s="12">
        <f>ROUND((E1093/N1093),2)</f>
        <v>58.54</v>
      </c>
      <c r="S1093" t="str">
        <f>LEFT(P1093,FIND("/",P1093)-1)</f>
        <v>film &amp; video</v>
      </c>
      <c r="T1093" t="str">
        <f>RIGHT(P1093,LEN(P1093)-FIND("/",P1093))</f>
        <v>documentary</v>
      </c>
    </row>
    <row r="1094" spans="1:20" x14ac:dyDescent="0.4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 s="9">
        <f>(((I1094/60)/60)/24)+DATE(1970,1,1)</f>
        <v>42794.208333333328</v>
      </c>
      <c r="K1094">
        <v>1485556626</v>
      </c>
      <c r="L1094" s="10">
        <f>(((K1094/60)/60)/24)+DATE(1970,1,1)</f>
        <v>42762.942430555559</v>
      </c>
      <c r="M1094" t="b">
        <v>0</v>
      </c>
      <c r="N1094">
        <v>81</v>
      </c>
      <c r="O1094" t="b">
        <v>1</v>
      </c>
      <c r="P1094" t="s">
        <v>8271</v>
      </c>
      <c r="Q1094" s="5">
        <f>(E1094/D1094)</f>
        <v>1.1210242048409682</v>
      </c>
      <c r="R1094" s="12">
        <f>ROUND((E1094/N1094),2)</f>
        <v>69.19</v>
      </c>
      <c r="S1094" t="str">
        <f>LEFT(P1094,FIND("/",P1094)-1)</f>
        <v>theater</v>
      </c>
      <c r="T1094" t="str">
        <f>RIGHT(P1094,LEN(P1094)-FIND("/",P1094))</f>
        <v>plays</v>
      </c>
    </row>
    <row r="1095" spans="1:20" ht="42.75" x14ac:dyDescent="0.4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 s="9">
        <f>(((I1095/60)/60)/24)+DATE(1970,1,1)</f>
        <v>42221.458333333328</v>
      </c>
      <c r="K1095">
        <v>1435645490</v>
      </c>
      <c r="L1095" s="10">
        <f>(((K1095/60)/60)/24)+DATE(1970,1,1)</f>
        <v>42185.267245370371</v>
      </c>
      <c r="M1095" t="b">
        <v>0</v>
      </c>
      <c r="N1095">
        <v>76</v>
      </c>
      <c r="O1095" t="b">
        <v>1</v>
      </c>
      <c r="P1095" t="s">
        <v>8271</v>
      </c>
      <c r="Q1095" s="5">
        <f>(E1095/D1095)</f>
        <v>1.121</v>
      </c>
      <c r="R1095" s="12">
        <f>ROUND((E1095/N1095),2)</f>
        <v>44.25</v>
      </c>
      <c r="S1095" t="str">
        <f>LEFT(P1095,FIND("/",P1095)-1)</f>
        <v>theater</v>
      </c>
      <c r="T1095" t="str">
        <f>RIGHT(P1095,LEN(P1095)-FIND("/",P1095))</f>
        <v>plays</v>
      </c>
    </row>
    <row r="1096" spans="1:20" ht="42.75" x14ac:dyDescent="0.4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 s="9">
        <f>(((I1096/60)/60)/24)+DATE(1970,1,1)</f>
        <v>42158.628113425926</v>
      </c>
      <c r="K1096">
        <v>1430751869</v>
      </c>
      <c r="L1096" s="10">
        <f>(((K1096/60)/60)/24)+DATE(1970,1,1)</f>
        <v>42128.628113425926</v>
      </c>
      <c r="M1096" t="b">
        <v>0</v>
      </c>
      <c r="N1096">
        <v>50</v>
      </c>
      <c r="O1096" t="b">
        <v>1</v>
      </c>
      <c r="P1096" t="s">
        <v>8301</v>
      </c>
      <c r="Q1096" s="5">
        <f>(E1096/D1096)</f>
        <v>1.1200000000000001</v>
      </c>
      <c r="R1096" s="12">
        <f>ROUND((E1096/N1096),2)</f>
        <v>56</v>
      </c>
      <c r="S1096" t="str">
        <f>LEFT(P1096,FIND("/",P1096)-1)</f>
        <v>technology</v>
      </c>
      <c r="T1096" t="str">
        <f>RIGHT(P1096,LEN(P1096)-FIND("/",P1096))</f>
        <v>space exploration</v>
      </c>
    </row>
    <row r="1097" spans="1:20" ht="28.5" x14ac:dyDescent="0.4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 s="9">
        <f>(((I1097/60)/60)/24)+DATE(1970,1,1)</f>
        <v>42418.916666666672</v>
      </c>
      <c r="K1097">
        <v>1452338929</v>
      </c>
      <c r="L1097" s="10">
        <f>(((K1097/60)/60)/24)+DATE(1970,1,1)</f>
        <v>42378.478344907402</v>
      </c>
      <c r="M1097" t="b">
        <v>0</v>
      </c>
      <c r="N1097">
        <v>24</v>
      </c>
      <c r="O1097" t="b">
        <v>1</v>
      </c>
      <c r="P1097" t="s">
        <v>8271</v>
      </c>
      <c r="Q1097" s="5">
        <f>(E1097/D1097)</f>
        <v>1.1200000000000001</v>
      </c>
      <c r="R1097" s="12">
        <f>ROUND((E1097/N1097),2)</f>
        <v>11.67</v>
      </c>
      <c r="S1097" t="str">
        <f>LEFT(P1097,FIND("/",P1097)-1)</f>
        <v>theater</v>
      </c>
      <c r="T1097" t="str">
        <f>RIGHT(P1097,LEN(P1097)-FIND("/",P1097))</f>
        <v>plays</v>
      </c>
    </row>
    <row r="1098" spans="1:20" ht="42.75" x14ac:dyDescent="0.4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 s="9">
        <f>(((I1098/60)/60)/24)+DATE(1970,1,1)</f>
        <v>42589.125</v>
      </c>
      <c r="K1098">
        <v>1469112493</v>
      </c>
      <c r="L1098" s="10">
        <f>(((K1098/60)/60)/24)+DATE(1970,1,1)</f>
        <v>42572.61681712963</v>
      </c>
      <c r="M1098" t="b">
        <v>0</v>
      </c>
      <c r="N1098">
        <v>19</v>
      </c>
      <c r="O1098" t="b">
        <v>1</v>
      </c>
      <c r="P1098" t="s">
        <v>8271</v>
      </c>
      <c r="Q1098" s="5">
        <f>(E1098/D1098)</f>
        <v>1.1200000000000001</v>
      </c>
      <c r="R1098" s="12">
        <f>ROUND((E1098/N1098),2)</f>
        <v>58.95</v>
      </c>
      <c r="S1098" t="str">
        <f>LEFT(P1098,FIND("/",P1098)-1)</f>
        <v>theater</v>
      </c>
      <c r="T1098" t="str">
        <f>RIGHT(P1098,LEN(P1098)-FIND("/",P1098))</f>
        <v>plays</v>
      </c>
    </row>
    <row r="1099" spans="1:20" ht="42.75" x14ac:dyDescent="0.4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 s="9">
        <f>(((I1099/60)/60)/24)+DATE(1970,1,1)</f>
        <v>42292.882731481484</v>
      </c>
      <c r="K1099">
        <v>1441919468</v>
      </c>
      <c r="L1099" s="10">
        <f>(((K1099/60)/60)/24)+DATE(1970,1,1)</f>
        <v>42257.882731481484</v>
      </c>
      <c r="M1099" t="b">
        <v>0</v>
      </c>
      <c r="N1099">
        <v>35</v>
      </c>
      <c r="O1099" t="b">
        <v>0</v>
      </c>
      <c r="P1099" t="s">
        <v>8273</v>
      </c>
      <c r="Q1099" s="5">
        <f>(E1099/D1099)</f>
        <v>1.1199130434782609</v>
      </c>
      <c r="R1099" s="12">
        <f>ROUND((E1099/N1099),2)</f>
        <v>367.97</v>
      </c>
      <c r="S1099" t="str">
        <f>LEFT(P1099,FIND("/",P1099)-1)</f>
        <v>technology</v>
      </c>
      <c r="T1099" t="str">
        <f>RIGHT(P1099,LEN(P1099)-FIND("/",P1099))</f>
        <v>wearables</v>
      </c>
    </row>
    <row r="1100" spans="1:20" ht="57" x14ac:dyDescent="0.4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 s="9">
        <f>(((I1100/60)/60)/24)+DATE(1970,1,1)</f>
        <v>42384.651504629626</v>
      </c>
      <c r="K1100">
        <v>1452008290</v>
      </c>
      <c r="L1100" s="10">
        <f>(((K1100/60)/60)/24)+DATE(1970,1,1)</f>
        <v>42374.651504629626</v>
      </c>
      <c r="M1100" t="b">
        <v>0</v>
      </c>
      <c r="N1100">
        <v>18</v>
      </c>
      <c r="O1100" t="b">
        <v>1</v>
      </c>
      <c r="P1100" t="s">
        <v>8271</v>
      </c>
      <c r="Q1100" s="5">
        <f>(E1100/D1100)</f>
        <v>1.119</v>
      </c>
      <c r="R1100" s="12">
        <f>ROUND((E1100/N1100),2)</f>
        <v>62.17</v>
      </c>
      <c r="S1100" t="str">
        <f>LEFT(P1100,FIND("/",P1100)-1)</f>
        <v>theater</v>
      </c>
      <c r="T1100" t="str">
        <f>RIGHT(P1100,LEN(P1100)-FIND("/",P1100))</f>
        <v>plays</v>
      </c>
    </row>
    <row r="1101" spans="1:20" ht="42.75" x14ac:dyDescent="0.4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 s="9">
        <f>(((I1101/60)/60)/24)+DATE(1970,1,1)</f>
        <v>42477.776412037041</v>
      </c>
      <c r="K1101">
        <v>1455737882</v>
      </c>
      <c r="L1101" s="10">
        <f>(((K1101/60)/60)/24)+DATE(1970,1,1)</f>
        <v>42417.818078703705</v>
      </c>
      <c r="M1101" t="b">
        <v>0</v>
      </c>
      <c r="N1101">
        <v>50</v>
      </c>
      <c r="O1101" t="b">
        <v>1</v>
      </c>
      <c r="P1101" t="s">
        <v>8269</v>
      </c>
      <c r="Q1101" s="5">
        <f>(E1101/D1101)</f>
        <v>1.118936170212766</v>
      </c>
      <c r="R1101" s="12">
        <f>ROUND((E1101/N1101),2)</f>
        <v>105.18</v>
      </c>
      <c r="S1101" t="str">
        <f>LEFT(P1101,FIND("/",P1101)-1)</f>
        <v>film &amp; video</v>
      </c>
      <c r="T1101" t="str">
        <f>RIGHT(P1101,LEN(P1101)-FIND("/",P1101))</f>
        <v>documentary</v>
      </c>
    </row>
    <row r="1102" spans="1:20" x14ac:dyDescent="0.4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 s="9">
        <f>(((I1102/60)/60)/24)+DATE(1970,1,1)</f>
        <v>42749.90834490741</v>
      </c>
      <c r="K1102">
        <v>1481838481</v>
      </c>
      <c r="L1102" s="10">
        <f>(((K1102/60)/60)/24)+DATE(1970,1,1)</f>
        <v>42719.90834490741</v>
      </c>
      <c r="M1102" t="b">
        <v>0</v>
      </c>
      <c r="N1102">
        <v>82</v>
      </c>
      <c r="O1102" t="b">
        <v>1</v>
      </c>
      <c r="P1102" t="s">
        <v>8276</v>
      </c>
      <c r="Q1102" s="5">
        <f>(E1102/D1102)</f>
        <v>1.1188571428571428</v>
      </c>
      <c r="R1102" s="12">
        <f>ROUND((E1102/N1102),2)</f>
        <v>47.76</v>
      </c>
      <c r="S1102" t="str">
        <f>LEFT(P1102,FIND("/",P1102)-1)</f>
        <v>music</v>
      </c>
      <c r="T1102" t="str">
        <f>RIGHT(P1102,LEN(P1102)-FIND("/",P1102))</f>
        <v>rock</v>
      </c>
    </row>
    <row r="1103" spans="1:20" ht="42.75" x14ac:dyDescent="0.4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 s="9">
        <f>(((I1103/60)/60)/24)+DATE(1970,1,1)</f>
        <v>41378.877685185187</v>
      </c>
      <c r="K1103">
        <v>1363381432</v>
      </c>
      <c r="L1103" s="10">
        <f>(((K1103/60)/60)/24)+DATE(1970,1,1)</f>
        <v>41348.877685185187</v>
      </c>
      <c r="M1103" t="b">
        <v>1</v>
      </c>
      <c r="N1103">
        <v>146</v>
      </c>
      <c r="O1103" t="b">
        <v>1</v>
      </c>
      <c r="P1103" t="s">
        <v>8269</v>
      </c>
      <c r="Q1103" s="5">
        <f>(E1103/D1103)</f>
        <v>1.1187499999999999</v>
      </c>
      <c r="R1103" s="12">
        <f>ROUND((E1103/N1103),2)</f>
        <v>61.3</v>
      </c>
      <c r="S1103" t="str">
        <f>LEFT(P1103,FIND("/",P1103)-1)</f>
        <v>film &amp; video</v>
      </c>
      <c r="T1103" t="str">
        <f>RIGHT(P1103,LEN(P1103)-FIND("/",P1103))</f>
        <v>documentary</v>
      </c>
    </row>
    <row r="1104" spans="1:20" ht="42.75" x14ac:dyDescent="0.4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 s="9">
        <f>(((I1104/60)/60)/24)+DATE(1970,1,1)</f>
        <v>42326.625046296293</v>
      </c>
      <c r="K1104">
        <v>1445263204</v>
      </c>
      <c r="L1104" s="10">
        <f>(((K1104/60)/60)/24)+DATE(1970,1,1)</f>
        <v>42296.583379629628</v>
      </c>
      <c r="M1104" t="b">
        <v>1</v>
      </c>
      <c r="N1104">
        <v>206</v>
      </c>
      <c r="O1104" t="b">
        <v>1</v>
      </c>
      <c r="P1104" t="s">
        <v>8285</v>
      </c>
      <c r="Q1104" s="5">
        <f>(E1104/D1104)</f>
        <v>1.1179285714285714</v>
      </c>
      <c r="R1104" s="12">
        <f>ROUND((E1104/N1104),2)</f>
        <v>75.98</v>
      </c>
      <c r="S1104" t="str">
        <f>LEFT(P1104,FIND("/",P1104)-1)</f>
        <v>photography</v>
      </c>
      <c r="T1104" t="str">
        <f>RIGHT(P1104,LEN(P1104)-FIND("/",P1104))</f>
        <v>photobooks</v>
      </c>
    </row>
    <row r="1105" spans="1:20" ht="42.75" x14ac:dyDescent="0.4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 s="9">
        <f>(((I1105/60)/60)/24)+DATE(1970,1,1)</f>
        <v>41006.207638888889</v>
      </c>
      <c r="K1105">
        <v>1330094566</v>
      </c>
      <c r="L1105" s="10">
        <f>(((K1105/60)/60)/24)+DATE(1970,1,1)</f>
        <v>40963.613032407404</v>
      </c>
      <c r="M1105" t="b">
        <v>0</v>
      </c>
      <c r="N1105">
        <v>184</v>
      </c>
      <c r="O1105" t="b">
        <v>1</v>
      </c>
      <c r="P1105" t="s">
        <v>8276</v>
      </c>
      <c r="Q1105" s="5">
        <f>(E1105/D1105)</f>
        <v>1.1178571428571429</v>
      </c>
      <c r="R1105" s="12">
        <f>ROUND((E1105/N1105),2)</f>
        <v>85.05</v>
      </c>
      <c r="S1105" t="str">
        <f>LEFT(P1105,FIND("/",P1105)-1)</f>
        <v>music</v>
      </c>
      <c r="T1105" t="str">
        <f>RIGHT(P1105,LEN(P1105)-FIND("/",P1105))</f>
        <v>rock</v>
      </c>
    </row>
    <row r="1106" spans="1:20" ht="57" x14ac:dyDescent="0.4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 s="9">
        <f>(((I1106/60)/60)/24)+DATE(1970,1,1)</f>
        <v>42394.994444444441</v>
      </c>
      <c r="K1106">
        <v>1451655808</v>
      </c>
      <c r="L1106" s="10">
        <f>(((K1106/60)/60)/24)+DATE(1970,1,1)</f>
        <v>42370.571851851855</v>
      </c>
      <c r="M1106" t="b">
        <v>0</v>
      </c>
      <c r="N1106">
        <v>83</v>
      </c>
      <c r="O1106" t="b">
        <v>1</v>
      </c>
      <c r="P1106" t="s">
        <v>8269</v>
      </c>
      <c r="Q1106" s="5">
        <f>(E1106/D1106)</f>
        <v>1.1176666666666666</v>
      </c>
      <c r="R1106" s="12">
        <f>ROUND((E1106/N1106),2)</f>
        <v>40.4</v>
      </c>
      <c r="S1106" t="str">
        <f>LEFT(P1106,FIND("/",P1106)-1)</f>
        <v>film &amp; video</v>
      </c>
      <c r="T1106" t="str">
        <f>RIGHT(P1106,LEN(P1106)-FIND("/",P1106))</f>
        <v>documentary</v>
      </c>
    </row>
    <row r="1107" spans="1:20" ht="28.5" x14ac:dyDescent="0.4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 s="9">
        <f>(((I1107/60)/60)/24)+DATE(1970,1,1)</f>
        <v>42098.915972222225</v>
      </c>
      <c r="K1107">
        <v>1423501507</v>
      </c>
      <c r="L1107" s="10">
        <f>(((K1107/60)/60)/24)+DATE(1970,1,1)</f>
        <v>42044.711886574078</v>
      </c>
      <c r="M1107" t="b">
        <v>0</v>
      </c>
      <c r="N1107">
        <v>141</v>
      </c>
      <c r="O1107" t="b">
        <v>1</v>
      </c>
      <c r="P1107" t="s">
        <v>8280</v>
      </c>
      <c r="Q1107" s="5">
        <f>(E1107/D1107)</f>
        <v>1.1175999999999999</v>
      </c>
      <c r="R1107" s="12">
        <f>ROUND((E1107/N1107),2)</f>
        <v>79.260000000000005</v>
      </c>
      <c r="S1107" t="str">
        <f>LEFT(P1107,FIND("/",P1107)-1)</f>
        <v>music</v>
      </c>
      <c r="T1107" t="str">
        <f>RIGHT(P1107,LEN(P1107)-FIND("/",P1107))</f>
        <v>electronic music</v>
      </c>
    </row>
    <row r="1108" spans="1:20" ht="42.75" x14ac:dyDescent="0.4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 s="9">
        <f>(((I1108/60)/60)/24)+DATE(1970,1,1)</f>
        <v>41959.206400462965</v>
      </c>
      <c r="K1108">
        <v>1413518233</v>
      </c>
      <c r="L1108" s="10">
        <f>(((K1108/60)/60)/24)+DATE(1970,1,1)</f>
        <v>41929.164733796293</v>
      </c>
      <c r="M1108" t="b">
        <v>0</v>
      </c>
      <c r="N1108">
        <v>150</v>
      </c>
      <c r="O1108" t="b">
        <v>1</v>
      </c>
      <c r="P1108" t="s">
        <v>8265</v>
      </c>
      <c r="Q1108" s="5">
        <f>(E1108/D1108)</f>
        <v>1.1172500000000001</v>
      </c>
      <c r="R1108">
        <f>ROUND((E1108/N1108),2)</f>
        <v>148.97</v>
      </c>
      <c r="S1108" t="str">
        <f>LEFT(P1108,FIND("/",P1108)-1)</f>
        <v>film &amp; video</v>
      </c>
      <c r="T1108" t="str">
        <f>RIGHT(P1108,LEN(P1108)-FIND("/",P1108))</f>
        <v>television</v>
      </c>
    </row>
    <row r="1109" spans="1:20" ht="42.75" x14ac:dyDescent="0.4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 s="9">
        <f>(((I1109/60)/60)/24)+DATE(1970,1,1)</f>
        <v>41552.208333333336</v>
      </c>
      <c r="K1109">
        <v>1378586179</v>
      </c>
      <c r="L1109" s="10">
        <f>(((K1109/60)/60)/24)+DATE(1970,1,1)</f>
        <v>41524.858553240738</v>
      </c>
      <c r="M1109" t="b">
        <v>0</v>
      </c>
      <c r="N1109">
        <v>65</v>
      </c>
      <c r="O1109" t="b">
        <v>1</v>
      </c>
      <c r="P1109" t="s">
        <v>8300</v>
      </c>
      <c r="Q1109" s="5">
        <f>(E1109/D1109)</f>
        <v>1.1171428571428572</v>
      </c>
      <c r="R1109" s="12">
        <f>ROUND((E1109/N1109),2)</f>
        <v>60.15</v>
      </c>
      <c r="S1109" t="str">
        <f>LEFT(P1109,FIND("/",P1109)-1)</f>
        <v>music</v>
      </c>
      <c r="T1109" t="str">
        <f>RIGHT(P1109,LEN(P1109)-FIND("/",P1109))</f>
        <v>classical music</v>
      </c>
    </row>
    <row r="1110" spans="1:20" ht="42.75" x14ac:dyDescent="0.4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 s="9">
        <f>(((I1110/60)/60)/24)+DATE(1970,1,1)</f>
        <v>42544.782638888893</v>
      </c>
      <c r="K1110">
        <v>1464979620</v>
      </c>
      <c r="L1110" s="10">
        <f>(((K1110/60)/60)/24)+DATE(1970,1,1)</f>
        <v>42524.782638888893</v>
      </c>
      <c r="M1110" t="b">
        <v>0</v>
      </c>
      <c r="N1110">
        <v>30</v>
      </c>
      <c r="O1110" t="b">
        <v>1</v>
      </c>
      <c r="P1110" t="s">
        <v>8271</v>
      </c>
      <c r="Q1110" s="5">
        <f>(E1110/D1110)</f>
        <v>1.1171428571428572</v>
      </c>
      <c r="R1110" s="12">
        <f>ROUND((E1110/N1110),2)</f>
        <v>65.17</v>
      </c>
      <c r="S1110" t="str">
        <f>LEFT(P1110,FIND("/",P1110)-1)</f>
        <v>theater</v>
      </c>
      <c r="T1110" t="str">
        <f>RIGHT(P1110,LEN(P1110)-FIND("/",P1110))</f>
        <v>plays</v>
      </c>
    </row>
    <row r="1111" spans="1:20" ht="42.75" x14ac:dyDescent="0.4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 s="9">
        <f>(((I1111/60)/60)/24)+DATE(1970,1,1)</f>
        <v>42659.458333333328</v>
      </c>
      <c r="K1111">
        <v>1474884417</v>
      </c>
      <c r="L1111" s="10">
        <f>(((K1111/60)/60)/24)+DATE(1970,1,1)</f>
        <v>42639.421493055561</v>
      </c>
      <c r="M1111" t="b">
        <v>0</v>
      </c>
      <c r="N1111">
        <v>105</v>
      </c>
      <c r="O1111" t="b">
        <v>1</v>
      </c>
      <c r="P1111" t="s">
        <v>8274</v>
      </c>
      <c r="Q1111" s="5">
        <f>(E1111/D1111)</f>
        <v>1.117</v>
      </c>
      <c r="R1111" s="12">
        <f>ROUND((E1111/N1111),2)</f>
        <v>53.19</v>
      </c>
      <c r="S1111" t="str">
        <f>LEFT(P1111,FIND("/",P1111)-1)</f>
        <v>publishing</v>
      </c>
      <c r="T1111" t="str">
        <f>RIGHT(P1111,LEN(P1111)-FIND("/",P1111))</f>
        <v>nonfiction</v>
      </c>
    </row>
    <row r="1112" spans="1:20" ht="42.75" x14ac:dyDescent="0.4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 s="9">
        <f>(((I1112/60)/60)/24)+DATE(1970,1,1)</f>
        <v>40719.570868055554</v>
      </c>
      <c r="K1112">
        <v>1306417323</v>
      </c>
      <c r="L1112" s="10">
        <f>(((K1112/60)/60)/24)+DATE(1970,1,1)</f>
        <v>40689.570868055554</v>
      </c>
      <c r="M1112" t="b">
        <v>0</v>
      </c>
      <c r="N1112">
        <v>49</v>
      </c>
      <c r="O1112" t="b">
        <v>1</v>
      </c>
      <c r="P1112" t="s">
        <v>8274</v>
      </c>
      <c r="Q1112" s="5">
        <f>(E1112/D1112)</f>
        <v>1.1166666666666667</v>
      </c>
      <c r="R1112" s="12">
        <f>ROUND((E1112/N1112),2)</f>
        <v>68.37</v>
      </c>
      <c r="S1112" t="str">
        <f>LEFT(P1112,FIND("/",P1112)-1)</f>
        <v>publishing</v>
      </c>
      <c r="T1112" t="str">
        <f>RIGHT(P1112,LEN(P1112)-FIND("/",P1112))</f>
        <v>nonfiction</v>
      </c>
    </row>
    <row r="1113" spans="1:20" ht="42.75" x14ac:dyDescent="0.4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 s="9">
        <f>(((I1113/60)/60)/24)+DATE(1970,1,1)</f>
        <v>42476.249305555553</v>
      </c>
      <c r="K1113">
        <v>1455615976</v>
      </c>
      <c r="L1113" s="10">
        <f>(((K1113/60)/60)/24)+DATE(1970,1,1)</f>
        <v>42416.407129629632</v>
      </c>
      <c r="M1113" t="b">
        <v>0</v>
      </c>
      <c r="N1113">
        <v>42</v>
      </c>
      <c r="O1113" t="b">
        <v>1</v>
      </c>
      <c r="P1113" t="s">
        <v>8292</v>
      </c>
      <c r="Q1113" s="5">
        <f>(E1113/D1113)</f>
        <v>1.1166666666666667</v>
      </c>
      <c r="R1113" s="12">
        <f>ROUND((E1113/N1113),2)</f>
        <v>159.52000000000001</v>
      </c>
      <c r="S1113" t="str">
        <f>LEFT(P1113,FIND("/",P1113)-1)</f>
        <v>music</v>
      </c>
      <c r="T1113" t="str">
        <f>RIGHT(P1113,LEN(P1113)-FIND("/",P1113))</f>
        <v>pop</v>
      </c>
    </row>
    <row r="1114" spans="1:20" ht="28.5" x14ac:dyDescent="0.4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 s="9">
        <f>(((I1114/60)/60)/24)+DATE(1970,1,1)</f>
        <v>42160.491620370376</v>
      </c>
      <c r="K1114">
        <v>1430912876</v>
      </c>
      <c r="L1114" s="10">
        <f>(((K1114/60)/60)/24)+DATE(1970,1,1)</f>
        <v>42130.491620370376</v>
      </c>
      <c r="M1114" t="b">
        <v>0</v>
      </c>
      <c r="N1114">
        <v>151</v>
      </c>
      <c r="O1114" t="b">
        <v>1</v>
      </c>
      <c r="P1114" t="s">
        <v>8276</v>
      </c>
      <c r="Q1114" s="5">
        <f>(E1114/D1114)</f>
        <v>1.1160000000000001</v>
      </c>
      <c r="R1114" s="12">
        <f>ROUND((E1114/N1114),2)</f>
        <v>73.91</v>
      </c>
      <c r="S1114" t="str">
        <f>LEFT(P1114,FIND("/",P1114)-1)</f>
        <v>music</v>
      </c>
      <c r="T1114" t="str">
        <f>RIGHT(P1114,LEN(P1114)-FIND("/",P1114))</f>
        <v>rock</v>
      </c>
    </row>
    <row r="1115" spans="1:20" ht="42.75" x14ac:dyDescent="0.4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 s="9">
        <f>(((I1115/60)/60)/24)+DATE(1970,1,1)</f>
        <v>42322.537141203706</v>
      </c>
      <c r="K1115">
        <v>1444910009</v>
      </c>
      <c r="L1115" s="10">
        <f>(((K1115/60)/60)/24)+DATE(1970,1,1)</f>
        <v>42292.495474537034</v>
      </c>
      <c r="M1115" t="b">
        <v>1</v>
      </c>
      <c r="N1115">
        <v>379</v>
      </c>
      <c r="O1115" t="b">
        <v>1</v>
      </c>
      <c r="P1115" t="s">
        <v>8269</v>
      </c>
      <c r="Q1115" s="5">
        <f>(E1115/D1115)</f>
        <v>1.1159049999999999</v>
      </c>
      <c r="R1115" s="12">
        <f>ROUND((E1115/N1115),2)</f>
        <v>117.77</v>
      </c>
      <c r="S1115" t="str">
        <f>LEFT(P1115,FIND("/",P1115)-1)</f>
        <v>film &amp; video</v>
      </c>
      <c r="T1115" t="str">
        <f>RIGHT(P1115,LEN(P1115)-FIND("/",P1115))</f>
        <v>documentary</v>
      </c>
    </row>
    <row r="1116" spans="1:20" ht="42.75" x14ac:dyDescent="0.4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 s="9">
        <f>(((I1116/60)/60)/24)+DATE(1970,1,1)</f>
        <v>40725.795370370368</v>
      </c>
      <c r="K1116">
        <v>1306955120</v>
      </c>
      <c r="L1116" s="10">
        <f>(((K1116/60)/60)/24)+DATE(1970,1,1)</f>
        <v>40695.795370370368</v>
      </c>
      <c r="M1116" t="b">
        <v>0</v>
      </c>
      <c r="N1116">
        <v>51</v>
      </c>
      <c r="O1116" t="b">
        <v>1</v>
      </c>
      <c r="P1116" t="s">
        <v>8276</v>
      </c>
      <c r="Q1116" s="5">
        <f>(E1116/D1116)</f>
        <v>1.1152149999999998</v>
      </c>
      <c r="R1116" s="12">
        <f>ROUND((E1116/N1116),2)</f>
        <v>43.73</v>
      </c>
      <c r="S1116" t="str">
        <f>LEFT(P1116,FIND("/",P1116)-1)</f>
        <v>music</v>
      </c>
      <c r="T1116" t="str">
        <f>RIGHT(P1116,LEN(P1116)-FIND("/",P1116))</f>
        <v>rock</v>
      </c>
    </row>
    <row r="1117" spans="1:20" ht="42.75" x14ac:dyDescent="0.4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 s="9">
        <f>(((I1117/60)/60)/24)+DATE(1970,1,1)</f>
        <v>41876.207638888889</v>
      </c>
      <c r="K1117">
        <v>1406958354</v>
      </c>
      <c r="L1117" s="10">
        <f>(((K1117/60)/60)/24)+DATE(1970,1,1)</f>
        <v>41853.240208333329</v>
      </c>
      <c r="M1117" t="b">
        <v>0</v>
      </c>
      <c r="N1117">
        <v>31</v>
      </c>
      <c r="O1117" t="b">
        <v>1</v>
      </c>
      <c r="P1117" t="s">
        <v>8271</v>
      </c>
      <c r="Q1117" s="5">
        <f>(E1117/D1117)</f>
        <v>1.1142857142857143</v>
      </c>
      <c r="R1117" s="12">
        <f>ROUND((E1117/N1117),2)</f>
        <v>125.81</v>
      </c>
      <c r="S1117" t="str">
        <f>LEFT(P1117,FIND("/",P1117)-1)</f>
        <v>theater</v>
      </c>
      <c r="T1117" t="str">
        <f>RIGHT(P1117,LEN(P1117)-FIND("/",P1117))</f>
        <v>plays</v>
      </c>
    </row>
    <row r="1118" spans="1:20" ht="42.75" x14ac:dyDescent="0.4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 s="9">
        <f>(((I1118/60)/60)/24)+DATE(1970,1,1)</f>
        <v>41013.73333333333</v>
      </c>
      <c r="K1118">
        <v>1329442510</v>
      </c>
      <c r="L1118" s="10">
        <f>(((K1118/60)/60)/24)+DATE(1970,1,1)</f>
        <v>40956.066087962965</v>
      </c>
      <c r="M1118" t="b">
        <v>0</v>
      </c>
      <c r="N1118">
        <v>72</v>
      </c>
      <c r="O1118" t="b">
        <v>1</v>
      </c>
      <c r="P1118" t="s">
        <v>8280</v>
      </c>
      <c r="Q1118" s="5">
        <f>(E1118/D1118)</f>
        <v>1.11425</v>
      </c>
      <c r="R1118" s="12">
        <f>ROUND((E1118/N1118),2)</f>
        <v>61.9</v>
      </c>
      <c r="S1118" t="str">
        <f>LEFT(P1118,FIND("/",P1118)-1)</f>
        <v>music</v>
      </c>
      <c r="T1118" t="str">
        <f>RIGHT(P1118,LEN(P1118)-FIND("/",P1118))</f>
        <v>electronic music</v>
      </c>
    </row>
    <row r="1119" spans="1:20" ht="42.75" x14ac:dyDescent="0.4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 s="9">
        <f>(((I1119/60)/60)/24)+DATE(1970,1,1)</f>
        <v>42708</v>
      </c>
      <c r="K1119">
        <v>1478431488</v>
      </c>
      <c r="L1119" s="10">
        <f>(((K1119/60)/60)/24)+DATE(1970,1,1)</f>
        <v>42680.47555555556</v>
      </c>
      <c r="M1119" t="b">
        <v>0</v>
      </c>
      <c r="N1119">
        <v>103</v>
      </c>
      <c r="O1119" t="b">
        <v>1</v>
      </c>
      <c r="P1119" t="s">
        <v>8285</v>
      </c>
      <c r="Q1119" s="5">
        <f>(E1119/D1119)</f>
        <v>1.1140954545454547</v>
      </c>
      <c r="R1119" s="12">
        <f>ROUND((E1119/N1119),2)</f>
        <v>23.8</v>
      </c>
      <c r="S1119" t="str">
        <f>LEFT(P1119,FIND("/",P1119)-1)</f>
        <v>photography</v>
      </c>
      <c r="T1119" t="str">
        <f>RIGHT(P1119,LEN(P1119)-FIND("/",P1119))</f>
        <v>photobooks</v>
      </c>
    </row>
    <row r="1120" spans="1:20" ht="42.75" x14ac:dyDescent="0.4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 s="9">
        <f>(((I1120/60)/60)/24)+DATE(1970,1,1)</f>
        <v>40854.194189814814</v>
      </c>
      <c r="K1120">
        <v>1316749178</v>
      </c>
      <c r="L1120" s="10">
        <f>(((K1120/60)/60)/24)+DATE(1970,1,1)</f>
        <v>40809.15252314815</v>
      </c>
      <c r="M1120" t="b">
        <v>1</v>
      </c>
      <c r="N1120">
        <v>111</v>
      </c>
      <c r="O1120" t="b">
        <v>1</v>
      </c>
      <c r="P1120" t="s">
        <v>8269</v>
      </c>
      <c r="Q1120" s="5">
        <f>(E1120/D1120)</f>
        <v>1.1140000000000001</v>
      </c>
      <c r="R1120" s="12">
        <f>ROUND((E1120/N1120),2)</f>
        <v>50.18</v>
      </c>
      <c r="S1120" t="str">
        <f>LEFT(P1120,FIND("/",P1120)-1)</f>
        <v>film &amp; video</v>
      </c>
      <c r="T1120" t="str">
        <f>RIGHT(P1120,LEN(P1120)-FIND("/",P1120))</f>
        <v>documentary</v>
      </c>
    </row>
    <row r="1121" spans="1:20" ht="42.75" x14ac:dyDescent="0.4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 s="9">
        <f>(((I1121/60)/60)/24)+DATE(1970,1,1)</f>
        <v>41844.785925925928</v>
      </c>
      <c r="K1121">
        <v>1403635904</v>
      </c>
      <c r="L1121" s="10">
        <f>(((K1121/60)/60)/24)+DATE(1970,1,1)</f>
        <v>41814.785925925928</v>
      </c>
      <c r="M1121" t="b">
        <v>1</v>
      </c>
      <c r="N1121">
        <v>43</v>
      </c>
      <c r="O1121" t="b">
        <v>1</v>
      </c>
      <c r="P1121" t="s">
        <v>8285</v>
      </c>
      <c r="Q1121" s="5">
        <f>(E1121/D1121)</f>
        <v>1.1140000000000001</v>
      </c>
      <c r="R1121" s="12">
        <f>ROUND((E1121/N1121),2)</f>
        <v>38.86</v>
      </c>
      <c r="S1121" t="str">
        <f>LEFT(P1121,FIND("/",P1121)-1)</f>
        <v>photography</v>
      </c>
      <c r="T1121" t="str">
        <f>RIGHT(P1121,LEN(P1121)-FIND("/",P1121))</f>
        <v>photobooks</v>
      </c>
    </row>
    <row r="1122" spans="1:20" x14ac:dyDescent="0.4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 s="9">
        <f>(((I1122/60)/60)/24)+DATE(1970,1,1)</f>
        <v>41312.944456018515</v>
      </c>
      <c r="K1122">
        <v>1357684801</v>
      </c>
      <c r="L1122" s="10">
        <f>(((K1122/60)/60)/24)+DATE(1970,1,1)</f>
        <v>41282.944456018515</v>
      </c>
      <c r="M1122" t="b">
        <v>1</v>
      </c>
      <c r="N1122">
        <v>576</v>
      </c>
      <c r="O1122" t="b">
        <v>1</v>
      </c>
      <c r="P1122" t="s">
        <v>8269</v>
      </c>
      <c r="Q1122" s="5">
        <f>(E1122/D1122)</f>
        <v>1.1131818181818183</v>
      </c>
      <c r="R1122" s="12">
        <f>ROUND((E1122/N1122),2)</f>
        <v>42.52</v>
      </c>
      <c r="S1122" t="str">
        <f>LEFT(P1122,FIND("/",P1122)-1)</f>
        <v>film &amp; video</v>
      </c>
      <c r="T1122" t="str">
        <f>RIGHT(P1122,LEN(P1122)-FIND("/",P1122))</f>
        <v>documentary</v>
      </c>
    </row>
    <row r="1123" spans="1:20" ht="42.75" x14ac:dyDescent="0.4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 s="9">
        <f>(((I1123/60)/60)/24)+DATE(1970,1,1)</f>
        <v>40900.125</v>
      </c>
      <c r="K1123">
        <v>1319467604</v>
      </c>
      <c r="L1123" s="10">
        <f>(((K1123/60)/60)/24)+DATE(1970,1,1)</f>
        <v>40840.615787037037</v>
      </c>
      <c r="M1123" t="b">
        <v>1</v>
      </c>
      <c r="N1123">
        <v>369</v>
      </c>
      <c r="O1123" t="b">
        <v>1</v>
      </c>
      <c r="P1123" t="s">
        <v>8288</v>
      </c>
      <c r="Q1123" s="5">
        <f>(E1123/D1123)</f>
        <v>1.1131</v>
      </c>
      <c r="R1123" s="12">
        <f>ROUND((E1123/N1123),2)</f>
        <v>90.5</v>
      </c>
      <c r="S1123" t="str">
        <f>LEFT(P1123,FIND("/",P1123)-1)</f>
        <v>publishing</v>
      </c>
      <c r="T1123" t="str">
        <f>RIGHT(P1123,LEN(P1123)-FIND("/",P1123))</f>
        <v>radio &amp; podcasts</v>
      </c>
    </row>
    <row r="1124" spans="1:20" ht="42.75" x14ac:dyDescent="0.4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 s="9">
        <f>(((I1124/60)/60)/24)+DATE(1970,1,1)</f>
        <v>40862.817361111112</v>
      </c>
      <c r="K1124">
        <v>1318539484</v>
      </c>
      <c r="L1124" s="10">
        <f>(((K1124/60)/60)/24)+DATE(1970,1,1)</f>
        <v>40829.873657407406</v>
      </c>
      <c r="M1124" t="b">
        <v>0</v>
      </c>
      <c r="N1124">
        <v>25</v>
      </c>
      <c r="O1124" t="b">
        <v>1</v>
      </c>
      <c r="P1124" t="s">
        <v>8300</v>
      </c>
      <c r="Q1124" s="5">
        <f>(E1124/D1124)</f>
        <v>1.1125</v>
      </c>
      <c r="R1124" s="12">
        <f>ROUND((E1124/N1124),2)</f>
        <v>35.6</v>
      </c>
      <c r="S1124" t="str">
        <f>LEFT(P1124,FIND("/",P1124)-1)</f>
        <v>music</v>
      </c>
      <c r="T1124" t="str">
        <f>RIGHT(P1124,LEN(P1124)-FIND("/",P1124))</f>
        <v>classical music</v>
      </c>
    </row>
    <row r="1125" spans="1:20" ht="42.75" x14ac:dyDescent="0.4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 s="9">
        <f>(((I1125/60)/60)/24)+DATE(1970,1,1)</f>
        <v>42259.165972222225</v>
      </c>
      <c r="K1125">
        <v>1439551200</v>
      </c>
      <c r="L1125" s="10">
        <f>(((K1125/60)/60)/24)+DATE(1970,1,1)</f>
        <v>42230.472222222219</v>
      </c>
      <c r="M1125" t="b">
        <v>1</v>
      </c>
      <c r="N1125">
        <v>193</v>
      </c>
      <c r="O1125" t="b">
        <v>1</v>
      </c>
      <c r="P1125" t="s">
        <v>8271</v>
      </c>
      <c r="Q1125" s="5">
        <f>(E1125/D1125)</f>
        <v>1.1122000000000001</v>
      </c>
      <c r="R1125" s="12">
        <f>ROUND((E1125/N1125),2)</f>
        <v>57.63</v>
      </c>
      <c r="S1125" t="str">
        <f>LEFT(P1125,FIND("/",P1125)-1)</f>
        <v>theater</v>
      </c>
      <c r="T1125" t="str">
        <f>RIGHT(P1125,LEN(P1125)-FIND("/",P1125))</f>
        <v>plays</v>
      </c>
    </row>
    <row r="1126" spans="1:20" ht="57" x14ac:dyDescent="0.4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 s="9">
        <f>(((I1126/60)/60)/24)+DATE(1970,1,1)</f>
        <v>42411.957638888889</v>
      </c>
      <c r="K1126">
        <v>1452614847</v>
      </c>
      <c r="L1126" s="10">
        <f>(((K1126/60)/60)/24)+DATE(1970,1,1)</f>
        <v>42381.671840277777</v>
      </c>
      <c r="M1126" t="b">
        <v>0</v>
      </c>
      <c r="N1126">
        <v>35</v>
      </c>
      <c r="O1126" t="b">
        <v>1</v>
      </c>
      <c r="P1126" t="s">
        <v>8271</v>
      </c>
      <c r="Q1126" s="5">
        <f>(E1126/D1126)</f>
        <v>1.1120000000000001</v>
      </c>
      <c r="R1126" s="12">
        <f>ROUND((E1126/N1126),2)</f>
        <v>47.66</v>
      </c>
      <c r="S1126" t="str">
        <f>LEFT(P1126,FIND("/",P1126)-1)</f>
        <v>theater</v>
      </c>
      <c r="T1126" t="str">
        <f>RIGHT(P1126,LEN(P1126)-FIND("/",P1126))</f>
        <v>plays</v>
      </c>
    </row>
    <row r="1127" spans="1:20" ht="42.75" x14ac:dyDescent="0.4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 s="9">
        <f>(((I1127/60)/60)/24)+DATE(1970,1,1)</f>
        <v>42341.895833333328</v>
      </c>
      <c r="K1127">
        <v>1447614732</v>
      </c>
      <c r="L1127" s="10">
        <f>(((K1127/60)/60)/24)+DATE(1970,1,1)</f>
        <v>42323.800138888888</v>
      </c>
      <c r="M1127" t="b">
        <v>0</v>
      </c>
      <c r="N1127">
        <v>8</v>
      </c>
      <c r="O1127" t="b">
        <v>1</v>
      </c>
      <c r="P1127" t="s">
        <v>8279</v>
      </c>
      <c r="Q1127" s="5">
        <f>(E1127/D1127)</f>
        <v>1.1116666666666666</v>
      </c>
      <c r="R1127" s="12">
        <f>ROUND((E1127/N1127),2)</f>
        <v>416.88</v>
      </c>
      <c r="S1127" t="str">
        <f>LEFT(P1127,FIND("/",P1127)-1)</f>
        <v>music</v>
      </c>
      <c r="T1127" t="str">
        <f>RIGHT(P1127,LEN(P1127)-FIND("/",P1127))</f>
        <v>indie rock</v>
      </c>
    </row>
    <row r="1128" spans="1:20" ht="42.75" x14ac:dyDescent="0.4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 s="9">
        <f>(((I1128/60)/60)/24)+DATE(1970,1,1)</f>
        <v>41805.753761574073</v>
      </c>
      <c r="K1128">
        <v>1400263525</v>
      </c>
      <c r="L1128" s="10">
        <f>(((K1128/60)/60)/24)+DATE(1970,1,1)</f>
        <v>41775.753761574073</v>
      </c>
      <c r="M1128" t="b">
        <v>1</v>
      </c>
      <c r="N1128">
        <v>72</v>
      </c>
      <c r="O1128" t="b">
        <v>1</v>
      </c>
      <c r="P1128" t="s">
        <v>8271</v>
      </c>
      <c r="Q1128" s="5">
        <f>(E1128/D1128)</f>
        <v>1.1115384615384616</v>
      </c>
      <c r="R1128" s="12">
        <f>ROUND((E1128/N1128),2)</f>
        <v>200.69</v>
      </c>
      <c r="S1128" t="str">
        <f>LEFT(P1128,FIND("/",P1128)-1)</f>
        <v>theater</v>
      </c>
      <c r="T1128" t="str">
        <f>RIGHT(P1128,LEN(P1128)-FIND("/",P1128))</f>
        <v>plays</v>
      </c>
    </row>
    <row r="1129" spans="1:20" ht="57" x14ac:dyDescent="0.4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 s="9">
        <f>(((I1129/60)/60)/24)+DATE(1970,1,1)</f>
        <v>40308.844444444447</v>
      </c>
      <c r="K1129">
        <v>1269928430</v>
      </c>
      <c r="L1129" s="10">
        <f>(((K1129/60)/60)/24)+DATE(1970,1,1)</f>
        <v>40267.245717592588</v>
      </c>
      <c r="M1129" t="b">
        <v>1</v>
      </c>
      <c r="N1129">
        <v>58</v>
      </c>
      <c r="O1129" t="b">
        <v>1</v>
      </c>
      <c r="P1129" t="s">
        <v>8269</v>
      </c>
      <c r="Q1129" s="5">
        <f>(E1129/D1129)</f>
        <v>1.111</v>
      </c>
      <c r="R1129" s="12">
        <f>ROUND((E1129/N1129),2)</f>
        <v>95.78</v>
      </c>
      <c r="S1129" t="str">
        <f>LEFT(P1129,FIND("/",P1129)-1)</f>
        <v>film &amp; video</v>
      </c>
      <c r="T1129" t="str">
        <f>RIGHT(P1129,LEN(P1129)-FIND("/",P1129))</f>
        <v>documentary</v>
      </c>
    </row>
    <row r="1130" spans="1:20" ht="42.75" x14ac:dyDescent="0.4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 s="9">
        <f>(((I1130/60)/60)/24)+DATE(1970,1,1)</f>
        <v>42277.811805555553</v>
      </c>
      <c r="K1130">
        <v>1441143397</v>
      </c>
      <c r="L1130" s="10">
        <f>(((K1130/60)/60)/24)+DATE(1970,1,1)</f>
        <v>42248.90042824074</v>
      </c>
      <c r="M1130" t="b">
        <v>0</v>
      </c>
      <c r="N1130">
        <v>43</v>
      </c>
      <c r="O1130" t="b">
        <v>1</v>
      </c>
      <c r="P1130" t="s">
        <v>8279</v>
      </c>
      <c r="Q1130" s="5">
        <f>(E1130/D1130)</f>
        <v>1.111</v>
      </c>
      <c r="R1130" s="12">
        <f>ROUND((E1130/N1130),2)</f>
        <v>51.67</v>
      </c>
      <c r="S1130" t="str">
        <f>LEFT(P1130,FIND("/",P1130)-1)</f>
        <v>music</v>
      </c>
      <c r="T1130" t="str">
        <f>RIGHT(P1130,LEN(P1130)-FIND("/",P1130))</f>
        <v>indie rock</v>
      </c>
    </row>
    <row r="1131" spans="1:20" x14ac:dyDescent="0.4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 s="9">
        <f>(((I1131/60)/60)/24)+DATE(1970,1,1)</f>
        <v>41175.165972222225</v>
      </c>
      <c r="K1131">
        <v>1346806909</v>
      </c>
      <c r="L1131" s="10">
        <f>(((K1131/60)/60)/24)+DATE(1970,1,1)</f>
        <v>41157.042928240742</v>
      </c>
      <c r="M1131" t="b">
        <v>0</v>
      </c>
      <c r="N1131">
        <v>97</v>
      </c>
      <c r="O1131" t="b">
        <v>1</v>
      </c>
      <c r="P1131" t="s">
        <v>8274</v>
      </c>
      <c r="Q1131" s="5">
        <f>(E1131/D1131)</f>
        <v>1.1108135252761968</v>
      </c>
      <c r="R1131" s="12">
        <f>ROUND((E1131/N1131),2)</f>
        <v>34.21</v>
      </c>
      <c r="S1131" t="str">
        <f>LEFT(P1131,FIND("/",P1131)-1)</f>
        <v>publishing</v>
      </c>
      <c r="T1131" t="str">
        <f>RIGHT(P1131,LEN(P1131)-FIND("/",P1131))</f>
        <v>nonfiction</v>
      </c>
    </row>
    <row r="1132" spans="1:20" ht="42.75" x14ac:dyDescent="0.4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 s="9">
        <f>(((I1132/60)/60)/24)+DATE(1970,1,1)</f>
        <v>41966.042893518519</v>
      </c>
      <c r="K1132">
        <v>1414108906</v>
      </c>
      <c r="L1132" s="10">
        <f>(((K1132/60)/60)/24)+DATE(1970,1,1)</f>
        <v>41936.001226851848</v>
      </c>
      <c r="M1132" t="b">
        <v>0</v>
      </c>
      <c r="N1132">
        <v>354</v>
      </c>
      <c r="O1132" t="b">
        <v>1</v>
      </c>
      <c r="P1132" t="s">
        <v>8269</v>
      </c>
      <c r="Q1132" s="5">
        <f>(E1132/D1132)</f>
        <v>1.1107699999999998</v>
      </c>
      <c r="R1132" s="12">
        <f>ROUND((E1132/N1132),2)</f>
        <v>109.82</v>
      </c>
      <c r="S1132" t="str">
        <f>LEFT(P1132,FIND("/",P1132)-1)</f>
        <v>film &amp; video</v>
      </c>
      <c r="T1132" t="str">
        <f>RIGHT(P1132,LEN(P1132)-FIND("/",P1132))</f>
        <v>documentary</v>
      </c>
    </row>
    <row r="1133" spans="1:20" ht="42.75" x14ac:dyDescent="0.4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 s="9">
        <f>(((I1133/60)/60)/24)+DATE(1970,1,1)</f>
        <v>41964.708333333328</v>
      </c>
      <c r="K1133">
        <v>1414605776</v>
      </c>
      <c r="L1133" s="10">
        <f>(((K1133/60)/60)/24)+DATE(1970,1,1)</f>
        <v>41941.75203703704</v>
      </c>
      <c r="M1133" t="b">
        <v>0</v>
      </c>
      <c r="N1133">
        <v>65</v>
      </c>
      <c r="O1133" t="b">
        <v>1</v>
      </c>
      <c r="P1133" t="s">
        <v>8271</v>
      </c>
      <c r="Q1133" s="5">
        <f>(E1133/D1133)</f>
        <v>1.1107499999999999</v>
      </c>
      <c r="R1133" s="12">
        <f>ROUND((E1133/N1133),2)</f>
        <v>68.349999999999994</v>
      </c>
      <c r="S1133" t="str">
        <f>LEFT(P1133,FIND("/",P1133)-1)</f>
        <v>theater</v>
      </c>
      <c r="T1133" t="str">
        <f>RIGHT(P1133,LEN(P1133)-FIND("/",P1133))</f>
        <v>plays</v>
      </c>
    </row>
    <row r="1134" spans="1:20" ht="42.75" x14ac:dyDescent="0.4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 s="9">
        <f>(((I1134/60)/60)/24)+DATE(1970,1,1)</f>
        <v>41899.740671296298</v>
      </c>
      <c r="K1134">
        <v>1408383994</v>
      </c>
      <c r="L1134" s="10">
        <f>(((K1134/60)/60)/24)+DATE(1970,1,1)</f>
        <v>41869.740671296298</v>
      </c>
      <c r="M1134" t="b">
        <v>0</v>
      </c>
      <c r="N1134">
        <v>19</v>
      </c>
      <c r="O1134" t="b">
        <v>1</v>
      </c>
      <c r="P1134" t="s">
        <v>8271</v>
      </c>
      <c r="Q1134" s="5">
        <f>(E1134/D1134)</f>
        <v>1.1100000000000001</v>
      </c>
      <c r="R1134" s="12">
        <f>ROUND((E1134/N1134),2)</f>
        <v>58.42</v>
      </c>
      <c r="S1134" t="str">
        <f>LEFT(P1134,FIND("/",P1134)-1)</f>
        <v>theater</v>
      </c>
      <c r="T1134" t="str">
        <f>RIGHT(P1134,LEN(P1134)-FIND("/",P1134))</f>
        <v>plays</v>
      </c>
    </row>
    <row r="1135" spans="1:20" ht="42.75" x14ac:dyDescent="0.4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 s="9">
        <f>(((I1135/60)/60)/24)+DATE(1970,1,1)</f>
        <v>42470.166666666672</v>
      </c>
      <c r="K1135">
        <v>1458336672</v>
      </c>
      <c r="L1135" s="10">
        <f>(((K1135/60)/60)/24)+DATE(1970,1,1)</f>
        <v>42447.896666666667</v>
      </c>
      <c r="M1135" t="b">
        <v>0</v>
      </c>
      <c r="N1135">
        <v>36</v>
      </c>
      <c r="O1135" t="b">
        <v>1</v>
      </c>
      <c r="P1135" t="s">
        <v>8271</v>
      </c>
      <c r="Q1135" s="5">
        <f>(E1135/D1135)</f>
        <v>1.1100000000000001</v>
      </c>
      <c r="R1135" s="12">
        <f>ROUND((E1135/N1135),2)</f>
        <v>92.5</v>
      </c>
      <c r="S1135" t="str">
        <f>LEFT(P1135,FIND("/",P1135)-1)</f>
        <v>theater</v>
      </c>
      <c r="T1135" t="str">
        <f>RIGHT(P1135,LEN(P1135)-FIND("/",P1135))</f>
        <v>plays</v>
      </c>
    </row>
    <row r="1136" spans="1:20" ht="42.75" x14ac:dyDescent="0.4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 s="9">
        <f>(((I1136/60)/60)/24)+DATE(1970,1,1)</f>
        <v>42517.037905092591</v>
      </c>
      <c r="K1136">
        <v>1461718475</v>
      </c>
      <c r="L1136" s="10">
        <f>(((K1136/60)/60)/24)+DATE(1970,1,1)</f>
        <v>42487.037905092591</v>
      </c>
      <c r="M1136" t="b">
        <v>0</v>
      </c>
      <c r="N1136">
        <v>71</v>
      </c>
      <c r="O1136" t="b">
        <v>1</v>
      </c>
      <c r="P1136" t="s">
        <v>8305</v>
      </c>
      <c r="Q1136" s="5">
        <f>(E1136/D1136)</f>
        <v>1.1096666666666666</v>
      </c>
      <c r="R1136" s="12">
        <f>ROUND((E1136/N1136),2)</f>
        <v>93.77</v>
      </c>
      <c r="S1136" t="str">
        <f>LEFT(P1136,FIND("/",P1136)-1)</f>
        <v>theater</v>
      </c>
      <c r="T1136" t="str">
        <f>RIGHT(P1136,LEN(P1136)-FIND("/",P1136))</f>
        <v>musical</v>
      </c>
    </row>
    <row r="1137" spans="1:20" ht="42.75" x14ac:dyDescent="0.4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 s="9">
        <f>(((I1137/60)/60)/24)+DATE(1970,1,1)</f>
        <v>40818.290972222225</v>
      </c>
      <c r="K1137">
        <v>1314765025</v>
      </c>
      <c r="L1137" s="10">
        <f>(((K1137/60)/60)/24)+DATE(1970,1,1)</f>
        <v>40786.187789351854</v>
      </c>
      <c r="M1137" t="b">
        <v>0</v>
      </c>
      <c r="N1137">
        <v>178</v>
      </c>
      <c r="O1137" t="b">
        <v>1</v>
      </c>
      <c r="P1137" t="s">
        <v>8266</v>
      </c>
      <c r="Q1137" s="5">
        <f>(E1137/D1137)</f>
        <v>1.109423</v>
      </c>
      <c r="R1137">
        <f>ROUND((E1137/N1137),2)</f>
        <v>62.33</v>
      </c>
      <c r="S1137" t="str">
        <f>LEFT(P1137,FIND("/",P1137)-1)</f>
        <v>film &amp; video</v>
      </c>
      <c r="T1137" t="str">
        <f>RIGHT(P1137,LEN(P1137)-FIND("/",P1137))</f>
        <v>shorts</v>
      </c>
    </row>
    <row r="1138" spans="1:20" ht="42.75" x14ac:dyDescent="0.4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 s="9">
        <f>(((I1138/60)/60)/24)+DATE(1970,1,1)</f>
        <v>40603.757569444446</v>
      </c>
      <c r="K1138">
        <v>1291227054</v>
      </c>
      <c r="L1138" s="10">
        <f>(((K1138/60)/60)/24)+DATE(1970,1,1)</f>
        <v>40513.757569444446</v>
      </c>
      <c r="M1138" t="b">
        <v>1</v>
      </c>
      <c r="N1138">
        <v>130</v>
      </c>
      <c r="O1138" t="b">
        <v>1</v>
      </c>
      <c r="P1138" t="s">
        <v>8276</v>
      </c>
      <c r="Q1138" s="5">
        <f>(E1138/D1138)</f>
        <v>1.1091186666666666</v>
      </c>
      <c r="R1138" s="12">
        <f>ROUND((E1138/N1138),2)</f>
        <v>127.98</v>
      </c>
      <c r="S1138" t="str">
        <f>LEFT(P1138,FIND("/",P1138)-1)</f>
        <v>music</v>
      </c>
      <c r="T1138" t="str">
        <f>RIGHT(P1138,LEN(P1138)-FIND("/",P1138))</f>
        <v>rock</v>
      </c>
    </row>
    <row r="1139" spans="1:20" ht="42.75" x14ac:dyDescent="0.4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 s="9">
        <f>(((I1139/60)/60)/24)+DATE(1970,1,1)</f>
        <v>42663.116851851853</v>
      </c>
      <c r="K1139">
        <v>1474339696</v>
      </c>
      <c r="L1139" s="10">
        <f>(((K1139/60)/60)/24)+DATE(1970,1,1)</f>
        <v>42633.116851851853</v>
      </c>
      <c r="M1139" t="b">
        <v>0</v>
      </c>
      <c r="N1139">
        <v>66</v>
      </c>
      <c r="O1139" t="b">
        <v>1</v>
      </c>
      <c r="P1139" t="s">
        <v>8271</v>
      </c>
      <c r="Q1139" s="5">
        <f>(E1139/D1139)</f>
        <v>1.1085714285714285</v>
      </c>
      <c r="R1139" s="12">
        <f>ROUND((E1139/N1139),2)</f>
        <v>58.79</v>
      </c>
      <c r="S1139" t="str">
        <f>LEFT(P1139,FIND("/",P1139)-1)</f>
        <v>theater</v>
      </c>
      <c r="T1139" t="str">
        <f>RIGHT(P1139,LEN(P1139)-FIND("/",P1139))</f>
        <v>plays</v>
      </c>
    </row>
    <row r="1140" spans="1:20" ht="28.5" x14ac:dyDescent="0.4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 s="9">
        <f>(((I1140/60)/60)/24)+DATE(1970,1,1)</f>
        <v>42165.628136574072</v>
      </c>
      <c r="K1140">
        <v>1430060671</v>
      </c>
      <c r="L1140" s="10">
        <f>(((K1140/60)/60)/24)+DATE(1970,1,1)</f>
        <v>42120.628136574072</v>
      </c>
      <c r="M1140" t="b">
        <v>0</v>
      </c>
      <c r="N1140">
        <v>52</v>
      </c>
      <c r="O1140" t="b">
        <v>1</v>
      </c>
      <c r="P1140" t="s">
        <v>8285</v>
      </c>
      <c r="Q1140" s="5">
        <f>(E1140/D1140)</f>
        <v>1.1083333333333334</v>
      </c>
      <c r="R1140" s="12">
        <f>ROUND((E1140/N1140),2)</f>
        <v>25.58</v>
      </c>
      <c r="S1140" t="str">
        <f>LEFT(P1140,FIND("/",P1140)-1)</f>
        <v>photography</v>
      </c>
      <c r="T1140" t="str">
        <f>RIGHT(P1140,LEN(P1140)-FIND("/",P1140))</f>
        <v>photobooks</v>
      </c>
    </row>
    <row r="1141" spans="1:20" ht="42.75" x14ac:dyDescent="0.4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 s="9">
        <f>(((I1141/60)/60)/24)+DATE(1970,1,1)</f>
        <v>41535.617361111108</v>
      </c>
      <c r="K1141">
        <v>1378306140</v>
      </c>
      <c r="L1141" s="10">
        <f>(((K1141/60)/60)/24)+DATE(1970,1,1)</f>
        <v>41521.617361111108</v>
      </c>
      <c r="M1141" t="b">
        <v>0</v>
      </c>
      <c r="N1141">
        <v>10</v>
      </c>
      <c r="O1141" t="b">
        <v>1</v>
      </c>
      <c r="P1141" t="s">
        <v>8292</v>
      </c>
      <c r="Q1141" s="5">
        <f>(E1141/D1141)</f>
        <v>1.1080000000000001</v>
      </c>
      <c r="R1141" s="12">
        <f>ROUND((E1141/N1141),2)</f>
        <v>554</v>
      </c>
      <c r="S1141" t="str">
        <f>LEFT(P1141,FIND("/",P1141)-1)</f>
        <v>music</v>
      </c>
      <c r="T1141" t="str">
        <f>RIGHT(P1141,LEN(P1141)-FIND("/",P1141))</f>
        <v>pop</v>
      </c>
    </row>
    <row r="1142" spans="1:20" ht="42.75" x14ac:dyDescent="0.4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 s="9">
        <f>(((I1142/60)/60)/24)+DATE(1970,1,1)</f>
        <v>41722.057523148149</v>
      </c>
      <c r="K1142">
        <v>1392171770</v>
      </c>
      <c r="L1142" s="10">
        <f>(((K1142/60)/60)/24)+DATE(1970,1,1)</f>
        <v>41682.099189814813</v>
      </c>
      <c r="M1142" t="b">
        <v>1</v>
      </c>
      <c r="N1142">
        <v>189</v>
      </c>
      <c r="O1142" t="b">
        <v>1</v>
      </c>
      <c r="P1142" t="s">
        <v>8276</v>
      </c>
      <c r="Q1142" s="5">
        <f>(E1142/D1142)</f>
        <v>1.1077157238734421</v>
      </c>
      <c r="R1142" s="12">
        <f>ROUND((E1142/N1142),2)</f>
        <v>73.36</v>
      </c>
      <c r="S1142" t="str">
        <f>LEFT(P1142,FIND("/",P1142)-1)</f>
        <v>music</v>
      </c>
      <c r="T1142" t="str">
        <f>RIGHT(P1142,LEN(P1142)-FIND("/",P1142))</f>
        <v>rock</v>
      </c>
    </row>
    <row r="1143" spans="1:20" ht="42.75" x14ac:dyDescent="0.4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 s="9">
        <f>(((I1143/60)/60)/24)+DATE(1970,1,1)</f>
        <v>41817.614363425928</v>
      </c>
      <c r="K1143">
        <v>1401201881</v>
      </c>
      <c r="L1143" s="10">
        <f>(((K1143/60)/60)/24)+DATE(1970,1,1)</f>
        <v>41786.614363425928</v>
      </c>
      <c r="M1143" t="b">
        <v>1</v>
      </c>
      <c r="N1143">
        <v>211</v>
      </c>
      <c r="O1143" t="b">
        <v>1</v>
      </c>
      <c r="P1143" t="s">
        <v>8285</v>
      </c>
      <c r="Q1143" s="5">
        <f>(E1143/D1143)</f>
        <v>1.1076216216216217</v>
      </c>
      <c r="R1143" s="12">
        <f>ROUND((E1143/N1143),2)</f>
        <v>97.11</v>
      </c>
      <c r="S1143" t="str">
        <f>LEFT(P1143,FIND("/",P1143)-1)</f>
        <v>photography</v>
      </c>
      <c r="T1143" t="str">
        <f>RIGHT(P1143,LEN(P1143)-FIND("/",P1143))</f>
        <v>photobooks</v>
      </c>
    </row>
    <row r="1144" spans="1:20" ht="42.75" x14ac:dyDescent="0.4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 s="9">
        <f>(((I1144/60)/60)/24)+DATE(1970,1,1)</f>
        <v>42522.904166666667</v>
      </c>
      <c r="K1144">
        <v>1462806419</v>
      </c>
      <c r="L1144" s="10">
        <f>(((K1144/60)/60)/24)+DATE(1970,1,1)</f>
        <v>42499.629849537043</v>
      </c>
      <c r="M1144" t="b">
        <v>0</v>
      </c>
      <c r="N1144">
        <v>20</v>
      </c>
      <c r="O1144" t="b">
        <v>1</v>
      </c>
      <c r="P1144" t="s">
        <v>8271</v>
      </c>
      <c r="Q1144" s="5">
        <f>(E1144/D1144)</f>
        <v>1.1074999999999999</v>
      </c>
      <c r="R1144" s="12">
        <f>ROUND((E1144/N1144),2)</f>
        <v>110.75</v>
      </c>
      <c r="S1144" t="str">
        <f>LEFT(P1144,FIND("/",P1144)-1)</f>
        <v>theater</v>
      </c>
      <c r="T1144" t="str">
        <f>RIGHT(P1144,LEN(P1144)-FIND("/",P1144))</f>
        <v>plays</v>
      </c>
    </row>
    <row r="1145" spans="1:20" ht="42.75" x14ac:dyDescent="0.45">
      <c r="A1145">
        <v>3251</v>
      </c>
      <c r="B1145" s="3" t="s">
        <v>3251</v>
      </c>
      <c r="C1145" s="3" t="s">
        <v>7361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1434907966</v>
      </c>
      <c r="J1145" s="9">
        <f>(((I1145/60)/60)/24)+DATE(1970,1,1)</f>
        <v>42176.731087962966</v>
      </c>
      <c r="K1145">
        <v>1432315966</v>
      </c>
      <c r="L1145" s="10">
        <f>(((K1145/60)/60)/24)+DATE(1970,1,1)</f>
        <v>42146.731087962966</v>
      </c>
      <c r="M1145" t="b">
        <v>1</v>
      </c>
      <c r="N1145">
        <v>20</v>
      </c>
      <c r="O1145" t="b">
        <v>1</v>
      </c>
      <c r="P1145" t="s">
        <v>8271</v>
      </c>
      <c r="Q1145" s="5">
        <f>(E1145/D1145)</f>
        <v>1.1073333333333333</v>
      </c>
      <c r="R1145" s="12">
        <f>ROUND((E1145/N1145),2)</f>
        <v>83.05</v>
      </c>
      <c r="S1145" t="str">
        <f>LEFT(P1145,FIND("/",P1145)-1)</f>
        <v>theater</v>
      </c>
      <c r="T1145" t="str">
        <f>RIGHT(P1145,LEN(P1145)-FIND("/",P1145))</f>
        <v>plays</v>
      </c>
    </row>
    <row r="1146" spans="1:20" ht="42.75" x14ac:dyDescent="0.45">
      <c r="A1146">
        <v>2082</v>
      </c>
      <c r="B1146" s="3" t="s">
        <v>2083</v>
      </c>
      <c r="C1146" s="3" t="s">
        <v>6192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1322106796</v>
      </c>
      <c r="J1146" s="9">
        <f>(((I1146/60)/60)/24)+DATE(1970,1,1)</f>
        <v>40871.161990740737</v>
      </c>
      <c r="K1146">
        <v>1316919196</v>
      </c>
      <c r="L1146" s="10">
        <f>(((K1146/60)/60)/24)+DATE(1970,1,1)</f>
        <v>40811.120324074072</v>
      </c>
      <c r="M1146" t="b">
        <v>0</v>
      </c>
      <c r="N1146">
        <v>38</v>
      </c>
      <c r="O1146" t="b">
        <v>1</v>
      </c>
      <c r="P1146" t="s">
        <v>8279</v>
      </c>
      <c r="Q1146" s="5">
        <f>(E1146/D1146)</f>
        <v>1.1073333333333333</v>
      </c>
      <c r="R1146" s="12">
        <f>ROUND((E1146/N1146),2)</f>
        <v>43.71</v>
      </c>
      <c r="S1146" t="str">
        <f>LEFT(P1146,FIND("/",P1146)-1)</f>
        <v>music</v>
      </c>
      <c r="T1146" t="str">
        <f>RIGHT(P1146,LEN(P1146)-FIND("/",P1146))</f>
        <v>indie rock</v>
      </c>
    </row>
    <row r="1147" spans="1:20" ht="42.75" x14ac:dyDescent="0.4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 s="9">
        <f>(((I1147/60)/60)/24)+DATE(1970,1,1)</f>
        <v>42497.581388888888</v>
      </c>
      <c r="K1147">
        <v>1460037432</v>
      </c>
      <c r="L1147" s="10">
        <f>(((K1147/60)/60)/24)+DATE(1970,1,1)</f>
        <v>42467.581388888888</v>
      </c>
      <c r="M1147" t="b">
        <v>0</v>
      </c>
      <c r="N1147">
        <v>350</v>
      </c>
      <c r="O1147" t="b">
        <v>1</v>
      </c>
      <c r="P1147" t="s">
        <v>8295</v>
      </c>
      <c r="Q1147" s="5">
        <f>(E1147/D1147)</f>
        <v>1.1073146853146854</v>
      </c>
      <c r="R1147" s="12">
        <f>ROUND((E1147/N1147),2)</f>
        <v>226.21</v>
      </c>
      <c r="S1147" t="str">
        <f>LEFT(P1147,FIND("/",P1147)-1)</f>
        <v>technology</v>
      </c>
      <c r="T1147" t="str">
        <f>RIGHT(P1147,LEN(P1147)-FIND("/",P1147))</f>
        <v>hardware</v>
      </c>
    </row>
    <row r="1148" spans="1:20" ht="57" x14ac:dyDescent="0.4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 s="9">
        <f>(((I1148/60)/60)/24)+DATE(1970,1,1)</f>
        <v>41719.876296296294</v>
      </c>
      <c r="K1148">
        <v>1392847312</v>
      </c>
      <c r="L1148" s="10">
        <f>(((K1148/60)/60)/24)+DATE(1970,1,1)</f>
        <v>41689.917962962965</v>
      </c>
      <c r="M1148" t="b">
        <v>0</v>
      </c>
      <c r="N1148">
        <v>23</v>
      </c>
      <c r="O1148" t="b">
        <v>1</v>
      </c>
      <c r="P1148" t="s">
        <v>8274</v>
      </c>
      <c r="Q1148" s="5">
        <f>(E1148/D1148)</f>
        <v>1.1071428571428572</v>
      </c>
      <c r="R1148" s="12">
        <f>ROUND((E1148/N1148),2)</f>
        <v>67.39</v>
      </c>
      <c r="S1148" t="str">
        <f>LEFT(P1148,FIND("/",P1148)-1)</f>
        <v>publishing</v>
      </c>
      <c r="T1148" t="str">
        <f>RIGHT(P1148,LEN(P1148)-FIND("/",P1148))</f>
        <v>nonfiction</v>
      </c>
    </row>
    <row r="1149" spans="1:20" ht="42.75" x14ac:dyDescent="0.4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 s="9">
        <f>(((I1149/60)/60)/24)+DATE(1970,1,1)</f>
        <v>41483.743472222224</v>
      </c>
      <c r="K1149">
        <v>1373305836</v>
      </c>
      <c r="L1149" s="10">
        <f>(((K1149/60)/60)/24)+DATE(1970,1,1)</f>
        <v>41463.743472222224</v>
      </c>
      <c r="M1149" t="b">
        <v>1</v>
      </c>
      <c r="N1149">
        <v>74</v>
      </c>
      <c r="O1149" t="b">
        <v>1</v>
      </c>
      <c r="P1149" t="s">
        <v>8276</v>
      </c>
      <c r="Q1149" s="5">
        <f>(E1149/D1149)</f>
        <v>1.1071428571428572</v>
      </c>
      <c r="R1149" s="12">
        <f>ROUND((E1149/N1149),2)</f>
        <v>104.73</v>
      </c>
      <c r="S1149" t="str">
        <f>LEFT(P1149,FIND("/",P1149)-1)</f>
        <v>music</v>
      </c>
      <c r="T1149" t="str">
        <f>RIGHT(P1149,LEN(P1149)-FIND("/",P1149))</f>
        <v>rock</v>
      </c>
    </row>
    <row r="1150" spans="1:20" ht="42.75" x14ac:dyDescent="0.4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 s="9">
        <f>(((I1150/60)/60)/24)+DATE(1970,1,1)</f>
        <v>41109.186296296299</v>
      </c>
      <c r="K1150">
        <v>1340944096</v>
      </c>
      <c r="L1150" s="10">
        <f>(((K1150/60)/60)/24)+DATE(1970,1,1)</f>
        <v>41089.186296296299</v>
      </c>
      <c r="M1150" t="b">
        <v>0</v>
      </c>
      <c r="N1150">
        <v>115</v>
      </c>
      <c r="O1150" t="b">
        <v>1</v>
      </c>
      <c r="P1150" t="s">
        <v>8279</v>
      </c>
      <c r="Q1150" s="5">
        <f>(E1150/D1150)</f>
        <v>1.1070833333333334</v>
      </c>
      <c r="R1150" s="12">
        <f>ROUND((E1150/N1150),2)</f>
        <v>28.88</v>
      </c>
      <c r="S1150" t="str">
        <f>LEFT(P1150,FIND("/",P1150)-1)</f>
        <v>music</v>
      </c>
      <c r="T1150" t="str">
        <f>RIGHT(P1150,LEN(P1150)-FIND("/",P1150))</f>
        <v>indie rock</v>
      </c>
    </row>
    <row r="1151" spans="1:20" ht="42.75" x14ac:dyDescent="0.4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 s="9">
        <f>(((I1151/60)/60)/24)+DATE(1970,1,1)</f>
        <v>42170.190902777773</v>
      </c>
      <c r="K1151">
        <v>1432269294</v>
      </c>
      <c r="L1151" s="10">
        <f>(((K1151/60)/60)/24)+DATE(1970,1,1)</f>
        <v>42146.190902777773</v>
      </c>
      <c r="M1151" t="b">
        <v>0</v>
      </c>
      <c r="N1151">
        <v>87</v>
      </c>
      <c r="O1151" t="b">
        <v>1</v>
      </c>
      <c r="P1151" t="s">
        <v>8276</v>
      </c>
      <c r="Q1151" s="5">
        <f>(E1151/D1151)</f>
        <v>1.107</v>
      </c>
      <c r="R1151" s="12">
        <f>ROUND((E1151/N1151),2)</f>
        <v>63.62</v>
      </c>
      <c r="S1151" t="str">
        <f>LEFT(P1151,FIND("/",P1151)-1)</f>
        <v>music</v>
      </c>
      <c r="T1151" t="str">
        <f>RIGHT(P1151,LEN(P1151)-FIND("/",P1151))</f>
        <v>rock</v>
      </c>
    </row>
    <row r="1152" spans="1:20" ht="42.75" x14ac:dyDescent="0.4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 s="9">
        <f>(((I1152/60)/60)/24)+DATE(1970,1,1)</f>
        <v>41343.943379629629</v>
      </c>
      <c r="K1152">
        <v>1360366708</v>
      </c>
      <c r="L1152" s="10">
        <f>(((K1152/60)/60)/24)+DATE(1970,1,1)</f>
        <v>41313.985046296293</v>
      </c>
      <c r="M1152" t="b">
        <v>0</v>
      </c>
      <c r="N1152">
        <v>96</v>
      </c>
      <c r="O1152" t="b">
        <v>1</v>
      </c>
      <c r="P1152" t="s">
        <v>8279</v>
      </c>
      <c r="Q1152" s="5">
        <f>(E1152/D1152)</f>
        <v>1.107</v>
      </c>
      <c r="R1152" s="12">
        <f>ROUND((E1152/N1152),2)</f>
        <v>115.31</v>
      </c>
      <c r="S1152" t="str">
        <f>LEFT(P1152,FIND("/",P1152)-1)</f>
        <v>music</v>
      </c>
      <c r="T1152" t="str">
        <f>RIGHT(P1152,LEN(P1152)-FIND("/",P1152))</f>
        <v>indie rock</v>
      </c>
    </row>
    <row r="1153" spans="1:20" ht="42.75" x14ac:dyDescent="0.4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 s="9">
        <f>(((I1153/60)/60)/24)+DATE(1970,1,1)</f>
        <v>41334.750787037039</v>
      </c>
      <c r="K1153">
        <v>1359568911</v>
      </c>
      <c r="L1153" s="10">
        <f>(((K1153/60)/60)/24)+DATE(1970,1,1)</f>
        <v>41304.751284722224</v>
      </c>
      <c r="M1153" t="b">
        <v>0</v>
      </c>
      <c r="N1153">
        <v>136</v>
      </c>
      <c r="O1153" t="b">
        <v>1</v>
      </c>
      <c r="P1153" t="s">
        <v>8300</v>
      </c>
      <c r="Q1153" s="5">
        <f>(E1153/D1153)</f>
        <v>1.1066666666666667</v>
      </c>
      <c r="R1153" s="12">
        <f>ROUND((E1153/N1153),2)</f>
        <v>61.03</v>
      </c>
      <c r="S1153" t="str">
        <f>LEFT(P1153,FIND("/",P1153)-1)</f>
        <v>music</v>
      </c>
      <c r="T1153" t="str">
        <f>RIGHT(P1153,LEN(P1153)-FIND("/",P1153))</f>
        <v>classical music</v>
      </c>
    </row>
    <row r="1154" spans="1:20" ht="42.75" x14ac:dyDescent="0.4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 s="9">
        <f>(((I1154/60)/60)/24)+DATE(1970,1,1)</f>
        <v>42410.926111111112</v>
      </c>
      <c r="K1154">
        <v>1452550416</v>
      </c>
      <c r="L1154" s="10">
        <f>(((K1154/60)/60)/24)+DATE(1970,1,1)</f>
        <v>42380.926111111112</v>
      </c>
      <c r="M1154" t="b">
        <v>0</v>
      </c>
      <c r="N1154">
        <v>18</v>
      </c>
      <c r="O1154" t="b">
        <v>1</v>
      </c>
      <c r="P1154" t="s">
        <v>8302</v>
      </c>
      <c r="Q1154" s="5">
        <f>(E1154/D1154)</f>
        <v>1.1066666666666667</v>
      </c>
      <c r="R1154" s="12">
        <f>ROUND((E1154/N1154),2)</f>
        <v>92.22</v>
      </c>
      <c r="S1154" t="str">
        <f>LEFT(P1154,FIND("/",P1154)-1)</f>
        <v>technology</v>
      </c>
      <c r="T1154" t="str">
        <f>RIGHT(P1154,LEN(P1154)-FIND("/",P1154))</f>
        <v>makerspaces</v>
      </c>
    </row>
    <row r="1155" spans="1:20" ht="28.5" x14ac:dyDescent="0.4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 s="9">
        <f>(((I1155/60)/60)/24)+DATE(1970,1,1)</f>
        <v>42201.824884259258</v>
      </c>
      <c r="K1155">
        <v>1434484070</v>
      </c>
      <c r="L1155" s="10">
        <f>(((K1155/60)/60)/24)+DATE(1970,1,1)</f>
        <v>42171.824884259258</v>
      </c>
      <c r="M1155" t="b">
        <v>0</v>
      </c>
      <c r="N1155">
        <v>52</v>
      </c>
      <c r="O1155" t="b">
        <v>1</v>
      </c>
      <c r="P1155" t="s">
        <v>8271</v>
      </c>
      <c r="Q1155" s="5">
        <f>(E1155/D1155)</f>
        <v>1.1066666666666667</v>
      </c>
      <c r="R1155" s="12">
        <f>ROUND((E1155/N1155),2)</f>
        <v>63.85</v>
      </c>
      <c r="S1155" t="str">
        <f>LEFT(P1155,FIND("/",P1155)-1)</f>
        <v>theater</v>
      </c>
      <c r="T1155" t="str">
        <f>RIGHT(P1155,LEN(P1155)-FIND("/",P1155))</f>
        <v>plays</v>
      </c>
    </row>
    <row r="1156" spans="1:20" ht="28.5" x14ac:dyDescent="0.4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 s="9">
        <f>(((I1156/60)/60)/24)+DATE(1970,1,1)</f>
        <v>41816.640543981484</v>
      </c>
      <c r="K1156">
        <v>1401204143</v>
      </c>
      <c r="L1156" s="10">
        <f>(((K1156/60)/60)/24)+DATE(1970,1,1)</f>
        <v>41786.640543981484</v>
      </c>
      <c r="M1156" t="b">
        <v>1</v>
      </c>
      <c r="N1156">
        <v>179</v>
      </c>
      <c r="O1156" t="b">
        <v>1</v>
      </c>
      <c r="P1156" t="s">
        <v>8298</v>
      </c>
      <c r="Q1156" s="5">
        <f>(E1156/D1156)</f>
        <v>1.1065833333333333</v>
      </c>
      <c r="R1156" s="12">
        <f>ROUND((E1156/N1156),2)</f>
        <v>74.180000000000007</v>
      </c>
      <c r="S1156" t="str">
        <f>LEFT(P1156,FIND("/",P1156)-1)</f>
        <v>food</v>
      </c>
      <c r="T1156" t="str">
        <f>RIGHT(P1156,LEN(P1156)-FIND("/",P1156))</f>
        <v>small batch</v>
      </c>
    </row>
    <row r="1157" spans="1:20" ht="42.75" x14ac:dyDescent="0.4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 s="9">
        <f>(((I1157/60)/60)/24)+DATE(1970,1,1)</f>
        <v>42009.851388888885</v>
      </c>
      <c r="K1157">
        <v>1417469639</v>
      </c>
      <c r="L1157" s="10">
        <f>(((K1157/60)/60)/24)+DATE(1970,1,1)</f>
        <v>41974.898599537039</v>
      </c>
      <c r="M1157" t="b">
        <v>0</v>
      </c>
      <c r="N1157">
        <v>43</v>
      </c>
      <c r="O1157" t="b">
        <v>1</v>
      </c>
      <c r="P1157" t="s">
        <v>8271</v>
      </c>
      <c r="Q1157" s="5">
        <f>(E1157/D1157)</f>
        <v>1.1063333333333334</v>
      </c>
      <c r="R1157" s="12">
        <f>ROUND((E1157/N1157),2)</f>
        <v>77.19</v>
      </c>
      <c r="S1157" t="str">
        <f>LEFT(P1157,FIND("/",P1157)-1)</f>
        <v>theater</v>
      </c>
      <c r="T1157" t="str">
        <f>RIGHT(P1157,LEN(P1157)-FIND("/",P1157))</f>
        <v>plays</v>
      </c>
    </row>
    <row r="1158" spans="1:20" ht="57" x14ac:dyDescent="0.4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 s="9">
        <f>(((I1158/60)/60)/24)+DATE(1970,1,1)</f>
        <v>41093.875</v>
      </c>
      <c r="K1158">
        <v>1338928537</v>
      </c>
      <c r="L1158" s="10">
        <f>(((K1158/60)/60)/24)+DATE(1970,1,1)</f>
        <v>41065.858067129629</v>
      </c>
      <c r="M1158" t="b">
        <v>0</v>
      </c>
      <c r="N1158">
        <v>15</v>
      </c>
      <c r="O1158" t="b">
        <v>1</v>
      </c>
      <c r="P1158" t="s">
        <v>8266</v>
      </c>
      <c r="Q1158" s="5">
        <f>(E1158/D1158)</f>
        <v>1.1060000000000001</v>
      </c>
      <c r="R1158">
        <f>ROUND((E1158/N1158),2)</f>
        <v>73.73</v>
      </c>
      <c r="S1158" t="str">
        <f>LEFT(P1158,FIND("/",P1158)-1)</f>
        <v>film &amp; video</v>
      </c>
      <c r="T1158" t="str">
        <f>RIGHT(P1158,LEN(P1158)-FIND("/",P1158))</f>
        <v>shorts</v>
      </c>
    </row>
    <row r="1159" spans="1:20" ht="57" x14ac:dyDescent="0.4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 s="9">
        <f>(((I1159/60)/60)/24)+DATE(1970,1,1)</f>
        <v>42206.419039351851</v>
      </c>
      <c r="K1159">
        <v>1434881005</v>
      </c>
      <c r="L1159" s="10">
        <f>(((K1159/60)/60)/24)+DATE(1970,1,1)</f>
        <v>42176.419039351851</v>
      </c>
      <c r="M1159" t="b">
        <v>0</v>
      </c>
      <c r="N1159">
        <v>73</v>
      </c>
      <c r="O1159" t="b">
        <v>1</v>
      </c>
      <c r="P1159" t="s">
        <v>8271</v>
      </c>
      <c r="Q1159" s="5">
        <f>(E1159/D1159)</f>
        <v>1.105675</v>
      </c>
      <c r="R1159" s="12">
        <f>ROUND((E1159/N1159),2)</f>
        <v>151.46</v>
      </c>
      <c r="S1159" t="str">
        <f>LEFT(P1159,FIND("/",P1159)-1)</f>
        <v>theater</v>
      </c>
      <c r="T1159" t="str">
        <f>RIGHT(P1159,LEN(P1159)-FIND("/",P1159))</f>
        <v>plays</v>
      </c>
    </row>
    <row r="1160" spans="1:20" ht="42.75" x14ac:dyDescent="0.4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 s="9">
        <f>(((I1160/60)/60)/24)+DATE(1970,1,1)</f>
        <v>42097.835104166668</v>
      </c>
      <c r="K1160">
        <v>1425502953</v>
      </c>
      <c r="L1160" s="10">
        <f>(((K1160/60)/60)/24)+DATE(1970,1,1)</f>
        <v>42067.876770833333</v>
      </c>
      <c r="M1160" t="b">
        <v>0</v>
      </c>
      <c r="N1160">
        <v>90</v>
      </c>
      <c r="O1160" t="b">
        <v>1</v>
      </c>
      <c r="P1160" t="s">
        <v>8285</v>
      </c>
      <c r="Q1160" s="5">
        <f>(E1160/D1160)</f>
        <v>1.1052941176470588</v>
      </c>
      <c r="R1160" s="12">
        <f>ROUND((E1160/N1160),2)</f>
        <v>104.39</v>
      </c>
      <c r="S1160" t="str">
        <f>LEFT(P1160,FIND("/",P1160)-1)</f>
        <v>photography</v>
      </c>
      <c r="T1160" t="str">
        <f>RIGHT(P1160,LEN(P1160)-FIND("/",P1160))</f>
        <v>photobooks</v>
      </c>
    </row>
    <row r="1161" spans="1:20" ht="42.75" x14ac:dyDescent="0.4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 s="9">
        <f>(((I1161/60)/60)/24)+DATE(1970,1,1)</f>
        <v>42431.806562500002</v>
      </c>
      <c r="K1161">
        <v>1454354487</v>
      </c>
      <c r="L1161" s="10">
        <f>(((K1161/60)/60)/24)+DATE(1970,1,1)</f>
        <v>42401.806562500002</v>
      </c>
      <c r="M1161" t="b">
        <v>0</v>
      </c>
      <c r="N1161">
        <v>136</v>
      </c>
      <c r="O1161" t="b">
        <v>1</v>
      </c>
      <c r="P1161" t="s">
        <v>8271</v>
      </c>
      <c r="Q1161" s="5">
        <f>(E1161/D1161)</f>
        <v>1.1052</v>
      </c>
      <c r="R1161" s="12">
        <f>ROUND((E1161/N1161),2)</f>
        <v>40.630000000000003</v>
      </c>
      <c r="S1161" t="str">
        <f>LEFT(P1161,FIND("/",P1161)-1)</f>
        <v>theater</v>
      </c>
      <c r="T1161" t="str">
        <f>RIGHT(P1161,LEN(P1161)-FIND("/",P1161))</f>
        <v>plays</v>
      </c>
    </row>
    <row r="1162" spans="1:20" ht="28.5" x14ac:dyDescent="0.4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 s="9">
        <f>(((I1162/60)/60)/24)+DATE(1970,1,1)</f>
        <v>42389.868611111116</v>
      </c>
      <c r="K1162">
        <v>1450731048</v>
      </c>
      <c r="L1162" s="10">
        <f>(((K1162/60)/60)/24)+DATE(1970,1,1)</f>
        <v>42359.868611111116</v>
      </c>
      <c r="M1162" t="b">
        <v>0</v>
      </c>
      <c r="N1162">
        <v>95</v>
      </c>
      <c r="O1162" t="b">
        <v>1</v>
      </c>
      <c r="P1162" t="s">
        <v>8303</v>
      </c>
      <c r="Q1162" s="5">
        <f>(E1162/D1162)</f>
        <v>1.1048192771084338</v>
      </c>
      <c r="R1162" s="12">
        <f>ROUND((E1162/N1162),2)</f>
        <v>96.53</v>
      </c>
      <c r="S1162" t="str">
        <f>LEFT(P1162,FIND("/",P1162)-1)</f>
        <v>theater</v>
      </c>
      <c r="T1162" t="str">
        <f>RIGHT(P1162,LEN(P1162)-FIND("/",P1162))</f>
        <v>spaces</v>
      </c>
    </row>
    <row r="1163" spans="1:20" ht="28.5" x14ac:dyDescent="0.4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 s="9">
        <f>(((I1163/60)/60)/24)+DATE(1970,1,1)</f>
        <v>41557.708935185183</v>
      </c>
      <c r="K1163">
        <v>1378746052</v>
      </c>
      <c r="L1163" s="10">
        <f>(((K1163/60)/60)/24)+DATE(1970,1,1)</f>
        <v>41526.708935185183</v>
      </c>
      <c r="M1163" t="b">
        <v>0</v>
      </c>
      <c r="N1163">
        <v>351</v>
      </c>
      <c r="O1163" t="b">
        <v>1</v>
      </c>
      <c r="P1163" t="s">
        <v>8269</v>
      </c>
      <c r="Q1163" s="5">
        <f>(E1163/D1163)</f>
        <v>1.10446</v>
      </c>
      <c r="R1163" s="12">
        <f>ROUND((E1163/N1163),2)</f>
        <v>157.33000000000001</v>
      </c>
      <c r="S1163" t="str">
        <f>LEFT(P1163,FIND("/",P1163)-1)</f>
        <v>film &amp; video</v>
      </c>
      <c r="T1163" t="str">
        <f>RIGHT(P1163,LEN(P1163)-FIND("/",P1163))</f>
        <v>documentary</v>
      </c>
    </row>
    <row r="1164" spans="1:20" ht="42.75" x14ac:dyDescent="0.4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 s="9">
        <f>(((I1164/60)/60)/24)+DATE(1970,1,1)</f>
        <v>42808.558865740735</v>
      </c>
      <c r="K1164">
        <v>1487082286</v>
      </c>
      <c r="L1164" s="10">
        <f>(((K1164/60)/60)/24)+DATE(1970,1,1)</f>
        <v>42780.600532407407</v>
      </c>
      <c r="M1164" t="b">
        <v>1</v>
      </c>
      <c r="N1164">
        <v>70</v>
      </c>
      <c r="O1164" t="b">
        <v>1</v>
      </c>
      <c r="P1164" t="s">
        <v>8285</v>
      </c>
      <c r="Q1164" s="5">
        <f>(E1164/D1164)</f>
        <v>1.1044428571428573</v>
      </c>
      <c r="R1164" s="12">
        <f>ROUND((E1164/N1164),2)</f>
        <v>55.22</v>
      </c>
      <c r="S1164" t="str">
        <f>LEFT(P1164,FIND("/",P1164)-1)</f>
        <v>photography</v>
      </c>
      <c r="T1164" t="str">
        <f>RIGHT(P1164,LEN(P1164)-FIND("/",P1164))</f>
        <v>photobooks</v>
      </c>
    </row>
    <row r="1165" spans="1:20" ht="42.75" x14ac:dyDescent="0.4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 s="9">
        <f>(((I1165/60)/60)/24)+DATE(1970,1,1)</f>
        <v>42489.507638888885</v>
      </c>
      <c r="K1165">
        <v>1457109121</v>
      </c>
      <c r="L1165" s="10">
        <f>(((K1165/60)/60)/24)+DATE(1970,1,1)</f>
        <v>42433.688900462963</v>
      </c>
      <c r="M1165" t="b">
        <v>0</v>
      </c>
      <c r="N1165">
        <v>134</v>
      </c>
      <c r="O1165" t="b">
        <v>1</v>
      </c>
      <c r="P1165" t="s">
        <v>8276</v>
      </c>
      <c r="Q1165" s="5">
        <f>(E1165/D1165)</f>
        <v>1.10406125</v>
      </c>
      <c r="R1165" s="12">
        <f>ROUND((E1165/N1165),2)</f>
        <v>65.91</v>
      </c>
      <c r="S1165" t="str">
        <f>LEFT(P1165,FIND("/",P1165)-1)</f>
        <v>music</v>
      </c>
      <c r="T1165" t="str">
        <f>RIGHT(P1165,LEN(P1165)-FIND("/",P1165))</f>
        <v>rock</v>
      </c>
    </row>
    <row r="1166" spans="1:20" ht="42.75" x14ac:dyDescent="0.4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 s="9">
        <f>(((I1166/60)/60)/24)+DATE(1970,1,1)</f>
        <v>42656</v>
      </c>
      <c r="K1166">
        <v>1473837751</v>
      </c>
      <c r="L1166" s="10">
        <f>(((K1166/60)/60)/24)+DATE(1970,1,1)</f>
        <v>42627.307303240741</v>
      </c>
      <c r="M1166" t="b">
        <v>0</v>
      </c>
      <c r="N1166">
        <v>265</v>
      </c>
      <c r="O1166" t="b">
        <v>1</v>
      </c>
      <c r="P1166" t="s">
        <v>8303</v>
      </c>
      <c r="Q1166" s="5">
        <f>(E1166/D1166)</f>
        <v>1.1040080000000001</v>
      </c>
      <c r="R1166" s="12">
        <f>ROUND((E1166/N1166),2)</f>
        <v>104.15</v>
      </c>
      <c r="S1166" t="str">
        <f>LEFT(P1166,FIND("/",P1166)-1)</f>
        <v>theater</v>
      </c>
      <c r="T1166" t="str">
        <f>RIGHT(P1166,LEN(P1166)-FIND("/",P1166))</f>
        <v>spaces</v>
      </c>
    </row>
    <row r="1167" spans="1:20" ht="42.75" x14ac:dyDescent="0.4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 s="9">
        <f>(((I1167/60)/60)/24)+DATE(1970,1,1)</f>
        <v>42147.891423611116</v>
      </c>
      <c r="K1167">
        <v>1429824219</v>
      </c>
      <c r="L1167" s="10">
        <f>(((K1167/60)/60)/24)+DATE(1970,1,1)</f>
        <v>42117.891423611116</v>
      </c>
      <c r="M1167" t="b">
        <v>1</v>
      </c>
      <c r="N1167">
        <v>951</v>
      </c>
      <c r="O1167" t="b">
        <v>1</v>
      </c>
      <c r="P1167" t="s">
        <v>8269</v>
      </c>
      <c r="Q1167" s="5">
        <f>(E1167/D1167)</f>
        <v>1.1038153846153846</v>
      </c>
      <c r="R1167" s="12">
        <f>ROUND((E1167/N1167),2)</f>
        <v>75.44</v>
      </c>
      <c r="S1167" t="str">
        <f>LEFT(P1167,FIND("/",P1167)-1)</f>
        <v>film &amp; video</v>
      </c>
      <c r="T1167" t="str">
        <f>RIGHT(P1167,LEN(P1167)-FIND("/",P1167))</f>
        <v>documentary</v>
      </c>
    </row>
    <row r="1168" spans="1:20" ht="28.5" x14ac:dyDescent="0.4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 s="9">
        <f>(((I1168/60)/60)/24)+DATE(1970,1,1)</f>
        <v>41973.966053240743</v>
      </c>
      <c r="K1168">
        <v>1415661067</v>
      </c>
      <c r="L1168" s="10">
        <f>(((K1168/60)/60)/24)+DATE(1970,1,1)</f>
        <v>41953.966053240743</v>
      </c>
      <c r="M1168" t="b">
        <v>0</v>
      </c>
      <c r="N1168">
        <v>21</v>
      </c>
      <c r="O1168" t="b">
        <v>1</v>
      </c>
      <c r="P1168" t="s">
        <v>8301</v>
      </c>
      <c r="Q1168" s="5">
        <f>(E1168/D1168)</f>
        <v>1.1036948748510131</v>
      </c>
      <c r="R1168" s="12">
        <f>ROUND((E1168/N1168),2)</f>
        <v>44.1</v>
      </c>
      <c r="S1168" t="str">
        <f>LEFT(P1168,FIND("/",P1168)-1)</f>
        <v>technology</v>
      </c>
      <c r="T1168" t="str">
        <f>RIGHT(P1168,LEN(P1168)-FIND("/",P1168))</f>
        <v>space exploration</v>
      </c>
    </row>
    <row r="1169" spans="1:20" ht="28.5" x14ac:dyDescent="0.4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 s="9">
        <f>(((I1169/60)/60)/24)+DATE(1970,1,1)</f>
        <v>41558</v>
      </c>
      <c r="K1169">
        <v>1379540288</v>
      </c>
      <c r="L1169" s="10">
        <f>(((K1169/60)/60)/24)+DATE(1970,1,1)</f>
        <v>41535.90148148148</v>
      </c>
      <c r="M1169" t="b">
        <v>0</v>
      </c>
      <c r="N1169">
        <v>52</v>
      </c>
      <c r="O1169" t="b">
        <v>1</v>
      </c>
      <c r="P1169" t="s">
        <v>8279</v>
      </c>
      <c r="Q1169" s="5">
        <f>(E1169/D1169)</f>
        <v>1.1033333333333333</v>
      </c>
      <c r="R1169" s="12">
        <f>ROUND((E1169/N1169),2)</f>
        <v>31.83</v>
      </c>
      <c r="S1169" t="str">
        <f>LEFT(P1169,FIND("/",P1169)-1)</f>
        <v>music</v>
      </c>
      <c r="T1169" t="str">
        <f>RIGHT(P1169,LEN(P1169)-FIND("/",P1169))</f>
        <v>indie rock</v>
      </c>
    </row>
    <row r="1170" spans="1:20" ht="28.5" x14ac:dyDescent="0.4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 s="9">
        <f>(((I1170/60)/60)/24)+DATE(1970,1,1)</f>
        <v>42242.108252314814</v>
      </c>
      <c r="K1170">
        <v>1435372553</v>
      </c>
      <c r="L1170" s="10">
        <f>(((K1170/60)/60)/24)+DATE(1970,1,1)</f>
        <v>42182.108252314814</v>
      </c>
      <c r="M1170" t="b">
        <v>0</v>
      </c>
      <c r="N1170">
        <v>88</v>
      </c>
      <c r="O1170" t="b">
        <v>1</v>
      </c>
      <c r="P1170" t="s">
        <v>8305</v>
      </c>
      <c r="Q1170" s="5">
        <f>(E1170/D1170)</f>
        <v>1.1024425000000002</v>
      </c>
      <c r="R1170" s="12">
        <f>ROUND((E1170/N1170),2)</f>
        <v>50.11</v>
      </c>
      <c r="S1170" t="str">
        <f>LEFT(P1170,FIND("/",P1170)-1)</f>
        <v>theater</v>
      </c>
      <c r="T1170" t="str">
        <f>RIGHT(P1170,LEN(P1170)-FIND("/",P1170))</f>
        <v>musical</v>
      </c>
    </row>
    <row r="1171" spans="1:20" ht="42.75" x14ac:dyDescent="0.4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 s="9">
        <f>(((I1171/60)/60)/24)+DATE(1970,1,1)</f>
        <v>42238.207638888889</v>
      </c>
      <c r="K1171">
        <v>1436369818</v>
      </c>
      <c r="L1171" s="10">
        <f>(((K1171/60)/60)/24)+DATE(1970,1,1)</f>
        <v>42193.650671296295</v>
      </c>
      <c r="M1171" t="b">
        <v>0</v>
      </c>
      <c r="N1171">
        <v>13</v>
      </c>
      <c r="O1171" t="b">
        <v>1</v>
      </c>
      <c r="P1171" t="s">
        <v>8276</v>
      </c>
      <c r="Q1171" s="5">
        <f>(E1171/D1171)</f>
        <v>1.1020000000000001</v>
      </c>
      <c r="R1171" s="12">
        <f>ROUND((E1171/N1171),2)</f>
        <v>42.38</v>
      </c>
      <c r="S1171" t="str">
        <f>LEFT(P1171,FIND("/",P1171)-1)</f>
        <v>music</v>
      </c>
      <c r="T1171" t="str">
        <f>RIGHT(P1171,LEN(P1171)-FIND("/",P1171))</f>
        <v>rock</v>
      </c>
    </row>
    <row r="1172" spans="1:20" ht="42.75" x14ac:dyDescent="0.4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 s="9">
        <f>(((I1172/60)/60)/24)+DATE(1970,1,1)</f>
        <v>41865.757638888892</v>
      </c>
      <c r="K1172">
        <v>1405248503</v>
      </c>
      <c r="L1172" s="10">
        <f>(((K1172/60)/60)/24)+DATE(1970,1,1)</f>
        <v>41833.450266203705</v>
      </c>
      <c r="M1172" t="b">
        <v>0</v>
      </c>
      <c r="N1172">
        <v>83</v>
      </c>
      <c r="O1172" t="b">
        <v>1</v>
      </c>
      <c r="P1172" t="s">
        <v>8292</v>
      </c>
      <c r="Q1172" s="5">
        <f>(E1172/D1172)</f>
        <v>1.1020000000000001</v>
      </c>
      <c r="R1172" s="12">
        <f>ROUND((E1172/N1172),2)</f>
        <v>26.55</v>
      </c>
      <c r="S1172" t="str">
        <f>LEFT(P1172,FIND("/",P1172)-1)</f>
        <v>music</v>
      </c>
      <c r="T1172" t="str">
        <f>RIGHT(P1172,LEN(P1172)-FIND("/",P1172))</f>
        <v>pop</v>
      </c>
    </row>
    <row r="1173" spans="1:20" ht="42.75" x14ac:dyDescent="0.4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 s="9">
        <f>(((I1173/60)/60)/24)+DATE(1970,1,1)</f>
        <v>41922.875</v>
      </c>
      <c r="K1173">
        <v>1411109167</v>
      </c>
      <c r="L1173" s="10">
        <f>(((K1173/60)/60)/24)+DATE(1970,1,1)</f>
        <v>41901.282025462962</v>
      </c>
      <c r="M1173" t="b">
        <v>0</v>
      </c>
      <c r="N1173">
        <v>34</v>
      </c>
      <c r="O1173" t="b">
        <v>1</v>
      </c>
      <c r="P1173" t="s">
        <v>8271</v>
      </c>
      <c r="Q1173" s="5">
        <f>(E1173/D1173)</f>
        <v>1.1020000000000001</v>
      </c>
      <c r="R1173" s="12">
        <f>ROUND((E1173/N1173),2)</f>
        <v>81.03</v>
      </c>
      <c r="S1173" t="str">
        <f>LEFT(P1173,FIND("/",P1173)-1)</f>
        <v>theater</v>
      </c>
      <c r="T1173" t="str">
        <f>RIGHT(P1173,LEN(P1173)-FIND("/",P1173))</f>
        <v>plays</v>
      </c>
    </row>
    <row r="1174" spans="1:20" ht="42.75" x14ac:dyDescent="0.4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 s="9">
        <f>(((I1174/60)/60)/24)+DATE(1970,1,1)</f>
        <v>42703.25</v>
      </c>
      <c r="K1174">
        <v>1478616506</v>
      </c>
      <c r="L1174" s="10">
        <f>(((K1174/60)/60)/24)+DATE(1970,1,1)</f>
        <v>42682.616967592592</v>
      </c>
      <c r="M1174" t="b">
        <v>0</v>
      </c>
      <c r="N1174">
        <v>33</v>
      </c>
      <c r="O1174" t="b">
        <v>1</v>
      </c>
      <c r="P1174" t="s">
        <v>8305</v>
      </c>
      <c r="Q1174" s="5">
        <f>(E1174/D1174)</f>
        <v>1.1020000000000001</v>
      </c>
      <c r="R1174" s="12">
        <f>ROUND((E1174/N1174),2)</f>
        <v>166.97</v>
      </c>
      <c r="S1174" t="str">
        <f>LEFT(P1174,FIND("/",P1174)-1)</f>
        <v>theater</v>
      </c>
      <c r="T1174" t="str">
        <f>RIGHT(P1174,LEN(P1174)-FIND("/",P1174))</f>
        <v>musical</v>
      </c>
    </row>
    <row r="1175" spans="1:20" ht="42.75" x14ac:dyDescent="0.4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 s="9">
        <f>(((I1175/60)/60)/24)+DATE(1970,1,1)</f>
        <v>42530.791666666672</v>
      </c>
      <c r="K1175">
        <v>1462481718</v>
      </c>
      <c r="L1175" s="10">
        <f>(((K1175/60)/60)/24)+DATE(1970,1,1)</f>
        <v>42495.871736111112</v>
      </c>
      <c r="M1175" t="b">
        <v>0</v>
      </c>
      <c r="N1175">
        <v>80</v>
      </c>
      <c r="O1175" t="b">
        <v>1</v>
      </c>
      <c r="P1175" t="s">
        <v>8298</v>
      </c>
      <c r="Q1175" s="5">
        <f>(E1175/D1175)</f>
        <v>1.1017999999999999</v>
      </c>
      <c r="R1175" s="12">
        <f>ROUND((E1175/N1175),2)</f>
        <v>68.86</v>
      </c>
      <c r="S1175" t="str">
        <f>LEFT(P1175,FIND("/",P1175)-1)</f>
        <v>food</v>
      </c>
      <c r="T1175" t="str">
        <f>RIGHT(P1175,LEN(P1175)-FIND("/",P1175))</f>
        <v>small batch</v>
      </c>
    </row>
    <row r="1176" spans="1:20" ht="42.75" x14ac:dyDescent="0.4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 s="9">
        <f>(((I1176/60)/60)/24)+DATE(1970,1,1)</f>
        <v>41811.165972222225</v>
      </c>
      <c r="K1176">
        <v>1400704672</v>
      </c>
      <c r="L1176" s="10">
        <f>(((K1176/60)/60)/24)+DATE(1970,1,1)</f>
        <v>41780.859629629631</v>
      </c>
      <c r="M1176" t="b">
        <v>0</v>
      </c>
      <c r="N1176">
        <v>113</v>
      </c>
      <c r="O1176" t="b">
        <v>1</v>
      </c>
      <c r="P1176" t="s">
        <v>8269</v>
      </c>
      <c r="Q1176" s="5">
        <f>(E1176/D1176)</f>
        <v>1.1016142857142857</v>
      </c>
      <c r="R1176" s="12">
        <f>ROUND((E1176/N1176),2)</f>
        <v>68.239999999999995</v>
      </c>
      <c r="S1176" t="str">
        <f>LEFT(P1176,FIND("/",P1176)-1)</f>
        <v>film &amp; video</v>
      </c>
      <c r="T1176" t="str">
        <f>RIGHT(P1176,LEN(P1176)-FIND("/",P1176))</f>
        <v>documentary</v>
      </c>
    </row>
    <row r="1177" spans="1:20" ht="42.75" x14ac:dyDescent="0.4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 s="9">
        <f>(((I1177/60)/60)/24)+DATE(1970,1,1)</f>
        <v>40923.551724537036</v>
      </c>
      <c r="K1177">
        <v>1324041269</v>
      </c>
      <c r="L1177" s="10">
        <f>(((K1177/60)/60)/24)+DATE(1970,1,1)</f>
        <v>40893.551724537036</v>
      </c>
      <c r="M1177" t="b">
        <v>0</v>
      </c>
      <c r="N1177">
        <v>167</v>
      </c>
      <c r="O1177" t="b">
        <v>1</v>
      </c>
      <c r="P1177" t="s">
        <v>8269</v>
      </c>
      <c r="Q1177" s="5">
        <f>(E1177/D1177)</f>
        <v>1.1015569230769231</v>
      </c>
      <c r="R1177" s="12">
        <f>ROUND((E1177/N1177),2)</f>
        <v>42.87</v>
      </c>
      <c r="S1177" t="str">
        <f>LEFT(P1177,FIND("/",P1177)-1)</f>
        <v>film &amp; video</v>
      </c>
      <c r="T1177" t="str">
        <f>RIGHT(P1177,LEN(P1177)-FIND("/",P1177))</f>
        <v>documentary</v>
      </c>
    </row>
    <row r="1178" spans="1:20" ht="42.75" x14ac:dyDescent="0.4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 s="9">
        <f>(((I1178/60)/60)/24)+DATE(1970,1,1)</f>
        <v>42616.041666666672</v>
      </c>
      <c r="K1178">
        <v>1468001290</v>
      </c>
      <c r="L1178" s="10">
        <f>(((K1178/60)/60)/24)+DATE(1970,1,1)</f>
        <v>42559.755671296298</v>
      </c>
      <c r="M1178" t="b">
        <v>1</v>
      </c>
      <c r="N1178">
        <v>236</v>
      </c>
      <c r="O1178" t="b">
        <v>1</v>
      </c>
      <c r="P1178" t="s">
        <v>8269</v>
      </c>
      <c r="Q1178" s="5">
        <f>(E1178/D1178)</f>
        <v>1.1013360000000001</v>
      </c>
      <c r="R1178" s="12">
        <f>ROUND((E1178/N1178),2)</f>
        <v>70</v>
      </c>
      <c r="S1178" t="str">
        <f>LEFT(P1178,FIND("/",P1178)-1)</f>
        <v>film &amp; video</v>
      </c>
      <c r="T1178" t="str">
        <f>RIGHT(P1178,LEN(P1178)-FIND("/",P1178))</f>
        <v>documentary</v>
      </c>
    </row>
    <row r="1179" spans="1:20" ht="42.75" x14ac:dyDescent="0.4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 s="9">
        <f>(((I1179/60)/60)/24)+DATE(1970,1,1)</f>
        <v>41885.207638888889</v>
      </c>
      <c r="K1179">
        <v>1408129822</v>
      </c>
      <c r="L1179" s="10">
        <f>(((K1179/60)/60)/24)+DATE(1970,1,1)</f>
        <v>41866.79886574074</v>
      </c>
      <c r="M1179" t="b">
        <v>0</v>
      </c>
      <c r="N1179">
        <v>27</v>
      </c>
      <c r="O1179" t="b">
        <v>1</v>
      </c>
      <c r="P1179" t="s">
        <v>8271</v>
      </c>
      <c r="Q1179" s="5">
        <f>(E1179/D1179)</f>
        <v>1.101</v>
      </c>
      <c r="R1179" s="12">
        <f>ROUND((E1179/N1179),2)</f>
        <v>40.78</v>
      </c>
      <c r="S1179" t="str">
        <f>LEFT(P1179,FIND("/",P1179)-1)</f>
        <v>theater</v>
      </c>
      <c r="T1179" t="str">
        <f>RIGHT(P1179,LEN(P1179)-FIND("/",P1179))</f>
        <v>plays</v>
      </c>
    </row>
    <row r="1180" spans="1:20" ht="42.75" x14ac:dyDescent="0.4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 s="9">
        <f>(((I1180/60)/60)/24)+DATE(1970,1,1)</f>
        <v>41821.207638888889</v>
      </c>
      <c r="K1180">
        <v>1401214581</v>
      </c>
      <c r="L1180" s="10">
        <f>(((K1180/60)/60)/24)+DATE(1970,1,1)</f>
        <v>41786.761354166665</v>
      </c>
      <c r="M1180" t="b">
        <v>0</v>
      </c>
      <c r="N1180">
        <v>30</v>
      </c>
      <c r="O1180" t="b">
        <v>1</v>
      </c>
      <c r="P1180" t="s">
        <v>8271</v>
      </c>
      <c r="Q1180" s="5">
        <f>(E1180/D1180)</f>
        <v>1.101</v>
      </c>
      <c r="R1180" s="12">
        <f>ROUND((E1180/N1180),2)</f>
        <v>73.400000000000006</v>
      </c>
      <c r="S1180" t="str">
        <f>LEFT(P1180,FIND("/",P1180)-1)</f>
        <v>theater</v>
      </c>
      <c r="T1180" t="str">
        <f>RIGHT(P1180,LEN(P1180)-FIND("/",P1180))</f>
        <v>plays</v>
      </c>
    </row>
    <row r="1181" spans="1:20" ht="57" x14ac:dyDescent="0.4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 s="9">
        <f>(((I1181/60)/60)/24)+DATE(1970,1,1)</f>
        <v>41758.712754629632</v>
      </c>
      <c r="K1181">
        <v>1396026382</v>
      </c>
      <c r="L1181" s="10">
        <f>(((K1181/60)/60)/24)+DATE(1970,1,1)</f>
        <v>41726.712754629632</v>
      </c>
      <c r="M1181" t="b">
        <v>1</v>
      </c>
      <c r="N1181">
        <v>385</v>
      </c>
      <c r="O1181" t="b">
        <v>1</v>
      </c>
      <c r="P1181" t="s">
        <v>8301</v>
      </c>
      <c r="Q1181" s="5">
        <f>(E1181/D1181)</f>
        <v>1.1005454545454545</v>
      </c>
      <c r="R1181" s="12">
        <f>ROUND((E1181/N1181),2)</f>
        <v>31.44</v>
      </c>
      <c r="S1181" t="str">
        <f>LEFT(P1181,FIND("/",P1181)-1)</f>
        <v>technology</v>
      </c>
      <c r="T1181" t="str">
        <f>RIGHT(P1181,LEN(P1181)-FIND("/",P1181))</f>
        <v>space exploration</v>
      </c>
    </row>
    <row r="1182" spans="1:20" ht="42.75" x14ac:dyDescent="0.4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 s="9">
        <f>(((I1182/60)/60)/24)+DATE(1970,1,1)</f>
        <v>41914.597916666666</v>
      </c>
      <c r="K1182">
        <v>1410461299</v>
      </c>
      <c r="L1182" s="10">
        <f>(((K1182/60)/60)/24)+DATE(1970,1,1)</f>
        <v>41893.783553240741</v>
      </c>
      <c r="M1182" t="b">
        <v>0</v>
      </c>
      <c r="N1182">
        <v>33</v>
      </c>
      <c r="O1182" t="b">
        <v>1</v>
      </c>
      <c r="P1182" t="s">
        <v>8271</v>
      </c>
      <c r="Q1182" s="5">
        <f>(E1182/D1182)</f>
        <v>1.10046</v>
      </c>
      <c r="R1182" s="12">
        <f>ROUND((E1182/N1182),2)</f>
        <v>50.02</v>
      </c>
      <c r="S1182" t="str">
        <f>LEFT(P1182,FIND("/",P1182)-1)</f>
        <v>theater</v>
      </c>
      <c r="T1182" t="str">
        <f>RIGHT(P1182,LEN(P1182)-FIND("/",P1182))</f>
        <v>plays</v>
      </c>
    </row>
    <row r="1183" spans="1:20" ht="42.75" x14ac:dyDescent="0.4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 s="9">
        <f>(((I1183/60)/60)/24)+DATE(1970,1,1)</f>
        <v>41405.057222222218</v>
      </c>
      <c r="K1183">
        <v>1365643344</v>
      </c>
      <c r="L1183" s="10">
        <f>(((K1183/60)/60)/24)+DATE(1970,1,1)</f>
        <v>41375.057222222218</v>
      </c>
      <c r="M1183" t="b">
        <v>0</v>
      </c>
      <c r="N1183">
        <v>66</v>
      </c>
      <c r="O1183" t="b">
        <v>1</v>
      </c>
      <c r="P1183" t="s">
        <v>8265</v>
      </c>
      <c r="Q1183" s="5">
        <f>(E1183/D1183)</f>
        <v>1.1004</v>
      </c>
      <c r="R1183">
        <f>ROUND((E1183/N1183),2)</f>
        <v>41.68</v>
      </c>
      <c r="S1183" t="str">
        <f>LEFT(P1183,FIND("/",P1183)-1)</f>
        <v>film &amp; video</v>
      </c>
      <c r="T1183" t="str">
        <f>RIGHT(P1183,LEN(P1183)-FIND("/",P1183))</f>
        <v>television</v>
      </c>
    </row>
    <row r="1184" spans="1:20" ht="57" x14ac:dyDescent="0.4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 s="9">
        <f>(((I1184/60)/60)/24)+DATE(1970,1,1)</f>
        <v>42388.957638888889</v>
      </c>
      <c r="K1184">
        <v>1448136417</v>
      </c>
      <c r="L1184" s="10">
        <f>(((K1184/60)/60)/24)+DATE(1970,1,1)</f>
        <v>42329.838159722218</v>
      </c>
      <c r="M1184" t="b">
        <v>0</v>
      </c>
      <c r="N1184">
        <v>76</v>
      </c>
      <c r="O1184" t="b">
        <v>1</v>
      </c>
      <c r="P1184" t="s">
        <v>8271</v>
      </c>
      <c r="Q1184" s="5">
        <f>(E1184/D1184)</f>
        <v>1.1002000000000001</v>
      </c>
      <c r="R1184" s="12">
        <f>ROUND((E1184/N1184),2)</f>
        <v>72.38</v>
      </c>
      <c r="S1184" t="str">
        <f>LEFT(P1184,FIND("/",P1184)-1)</f>
        <v>theater</v>
      </c>
      <c r="T1184" t="str">
        <f>RIGHT(P1184,LEN(P1184)-FIND("/",P1184))</f>
        <v>plays</v>
      </c>
    </row>
    <row r="1185" spans="1:20" ht="42.75" x14ac:dyDescent="0.4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 s="9">
        <f>(((I1185/60)/60)/24)+DATE(1970,1,1)</f>
        <v>42110.118055555555</v>
      </c>
      <c r="K1185">
        <v>1426815699</v>
      </c>
      <c r="L1185" s="10">
        <f>(((K1185/60)/60)/24)+DATE(1970,1,1)</f>
        <v>42083.070590277777</v>
      </c>
      <c r="M1185" t="b">
        <v>0</v>
      </c>
      <c r="N1185">
        <v>128</v>
      </c>
      <c r="O1185" t="b">
        <v>1</v>
      </c>
      <c r="P1185" t="s">
        <v>8303</v>
      </c>
      <c r="Q1185" s="5">
        <f>(E1185/D1185)</f>
        <v>1.1000666666666667</v>
      </c>
      <c r="R1185" s="12">
        <f>ROUND((E1185/N1185),2)</f>
        <v>128.91</v>
      </c>
      <c r="S1185" t="str">
        <f>LEFT(P1185,FIND("/",P1185)-1)</f>
        <v>theater</v>
      </c>
      <c r="T1185" t="str">
        <f>RIGHT(P1185,LEN(P1185)-FIND("/",P1185))</f>
        <v>spaces</v>
      </c>
    </row>
    <row r="1186" spans="1:20" ht="57" x14ac:dyDescent="0.4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 s="9">
        <f>(((I1186/60)/60)/24)+DATE(1970,1,1)</f>
        <v>42283.957638888889</v>
      </c>
      <c r="K1186">
        <v>1441822828</v>
      </c>
      <c r="L1186" s="10">
        <f>(((K1186/60)/60)/24)+DATE(1970,1,1)</f>
        <v>42256.764212962968</v>
      </c>
      <c r="M1186" t="b">
        <v>0</v>
      </c>
      <c r="N1186">
        <v>52</v>
      </c>
      <c r="O1186" t="b">
        <v>1</v>
      </c>
      <c r="P1186" t="s">
        <v>8271</v>
      </c>
      <c r="Q1186" s="5">
        <f>(E1186/D1186)</f>
        <v>1.1000000000000001</v>
      </c>
      <c r="R1186" s="12">
        <f>ROUND((E1186/N1186),2)</f>
        <v>35.96</v>
      </c>
      <c r="S1186" t="str">
        <f>LEFT(P1186,FIND("/",P1186)-1)</f>
        <v>theater</v>
      </c>
      <c r="T1186" t="str">
        <f>RIGHT(P1186,LEN(P1186)-FIND("/",P1186))</f>
        <v>plays</v>
      </c>
    </row>
    <row r="1187" spans="1:20" ht="28.5" x14ac:dyDescent="0.4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 s="9">
        <f>(((I1187/60)/60)/24)+DATE(1970,1,1)</f>
        <v>41276.874814814815</v>
      </c>
      <c r="K1187">
        <v>1354568384</v>
      </c>
      <c r="L1187" s="10">
        <f>(((K1187/60)/60)/24)+DATE(1970,1,1)</f>
        <v>41246.874814814815</v>
      </c>
      <c r="M1187" t="b">
        <v>0</v>
      </c>
      <c r="N1187">
        <v>11</v>
      </c>
      <c r="O1187" t="b">
        <v>1</v>
      </c>
      <c r="P1187" t="s">
        <v>8276</v>
      </c>
      <c r="Q1187" s="5">
        <f>(E1187/D1187)</f>
        <v>1.1000000000000001</v>
      </c>
      <c r="R1187" s="12">
        <f>ROUND((E1187/N1187),2)</f>
        <v>50</v>
      </c>
      <c r="S1187" t="str">
        <f>LEFT(P1187,FIND("/",P1187)-1)</f>
        <v>music</v>
      </c>
      <c r="T1187" t="str">
        <f>RIGHT(P1187,LEN(P1187)-FIND("/",P1187))</f>
        <v>rock</v>
      </c>
    </row>
    <row r="1188" spans="1:20" ht="42.75" x14ac:dyDescent="0.4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 s="9">
        <f>(((I1188/60)/60)/24)+DATE(1970,1,1)</f>
        <v>40756.648784722223</v>
      </c>
      <c r="K1188">
        <v>1307028855</v>
      </c>
      <c r="L1188" s="10">
        <f>(((K1188/60)/60)/24)+DATE(1970,1,1)</f>
        <v>40696.648784722223</v>
      </c>
      <c r="M1188" t="b">
        <v>0</v>
      </c>
      <c r="N1188">
        <v>11</v>
      </c>
      <c r="O1188" t="b">
        <v>1</v>
      </c>
      <c r="P1188" t="s">
        <v>8300</v>
      </c>
      <c r="Q1188" s="5">
        <f>(E1188/D1188)</f>
        <v>1.1000000000000001</v>
      </c>
      <c r="R1188" s="12">
        <f>ROUND((E1188/N1188),2)</f>
        <v>100</v>
      </c>
      <c r="S1188" t="str">
        <f>LEFT(P1188,FIND("/",P1188)-1)</f>
        <v>music</v>
      </c>
      <c r="T1188" t="str">
        <f>RIGHT(P1188,LEN(P1188)-FIND("/",P1188))</f>
        <v>classical music</v>
      </c>
    </row>
    <row r="1189" spans="1:20" ht="57" x14ac:dyDescent="0.4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 s="9">
        <f>(((I1189/60)/60)/24)+DATE(1970,1,1)</f>
        <v>42238.505474537036</v>
      </c>
      <c r="K1189">
        <v>1438085273</v>
      </c>
      <c r="L1189" s="10">
        <f>(((K1189/60)/60)/24)+DATE(1970,1,1)</f>
        <v>42213.505474537036</v>
      </c>
      <c r="M1189" t="b">
        <v>0</v>
      </c>
      <c r="N1189">
        <v>18</v>
      </c>
      <c r="O1189" t="b">
        <v>1</v>
      </c>
      <c r="P1189" t="s">
        <v>8271</v>
      </c>
      <c r="Q1189" s="5">
        <f>(E1189/D1189)</f>
        <v>1.1000000000000001</v>
      </c>
      <c r="R1189" s="12">
        <f>ROUND((E1189/N1189),2)</f>
        <v>24.44</v>
      </c>
      <c r="S1189" t="str">
        <f>LEFT(P1189,FIND("/",P1189)-1)</f>
        <v>theater</v>
      </c>
      <c r="T1189" t="str">
        <f>RIGHT(P1189,LEN(P1189)-FIND("/",P1189))</f>
        <v>plays</v>
      </c>
    </row>
    <row r="1190" spans="1:20" ht="42.75" x14ac:dyDescent="0.4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 s="9">
        <f>(((I1190/60)/60)/24)+DATE(1970,1,1)</f>
        <v>42496.303715277783</v>
      </c>
      <c r="K1190">
        <v>1459927041</v>
      </c>
      <c r="L1190" s="10">
        <f>(((K1190/60)/60)/24)+DATE(1970,1,1)</f>
        <v>42466.303715277783</v>
      </c>
      <c r="M1190" t="b">
        <v>0</v>
      </c>
      <c r="N1190">
        <v>89</v>
      </c>
      <c r="O1190" t="b">
        <v>1</v>
      </c>
      <c r="P1190" t="s">
        <v>8271</v>
      </c>
      <c r="Q1190" s="5">
        <f>(E1190/D1190)</f>
        <v>1.1000000000000001</v>
      </c>
      <c r="R1190" s="12">
        <f>ROUND((E1190/N1190),2)</f>
        <v>49.44</v>
      </c>
      <c r="S1190" t="str">
        <f>LEFT(P1190,FIND("/",P1190)-1)</f>
        <v>theater</v>
      </c>
      <c r="T1190" t="str">
        <f>RIGHT(P1190,LEN(P1190)-FIND("/",P1190))</f>
        <v>plays</v>
      </c>
    </row>
    <row r="1191" spans="1:20" ht="42.75" x14ac:dyDescent="0.4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 s="9">
        <f>(((I1191/60)/60)/24)+DATE(1970,1,1)</f>
        <v>42061.024421296301</v>
      </c>
      <c r="K1191">
        <v>1424306110</v>
      </c>
      <c r="L1191" s="10">
        <f>(((K1191/60)/60)/24)+DATE(1970,1,1)</f>
        <v>42054.024421296301</v>
      </c>
      <c r="M1191" t="b">
        <v>0</v>
      </c>
      <c r="N1191">
        <v>18</v>
      </c>
      <c r="O1191" t="b">
        <v>1</v>
      </c>
      <c r="P1191" t="s">
        <v>8271</v>
      </c>
      <c r="Q1191" s="5">
        <f>(E1191/D1191)</f>
        <v>1.1000000000000001</v>
      </c>
      <c r="R1191" s="12">
        <f>ROUND((E1191/N1191),2)</f>
        <v>91.67</v>
      </c>
      <c r="S1191" t="str">
        <f>LEFT(P1191,FIND("/",P1191)-1)</f>
        <v>theater</v>
      </c>
      <c r="T1191" t="str">
        <f>RIGHT(P1191,LEN(P1191)-FIND("/",P1191))</f>
        <v>plays</v>
      </c>
    </row>
    <row r="1192" spans="1:20" ht="42.75" x14ac:dyDescent="0.4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 s="9">
        <f>(((I1192/60)/60)/24)+DATE(1970,1,1)</f>
        <v>42037.207638888889</v>
      </c>
      <c r="K1192">
        <v>1421439552</v>
      </c>
      <c r="L1192" s="10">
        <f>(((K1192/60)/60)/24)+DATE(1970,1,1)</f>
        <v>42020.846666666665</v>
      </c>
      <c r="M1192" t="b">
        <v>0</v>
      </c>
      <c r="N1192">
        <v>10</v>
      </c>
      <c r="O1192" t="b">
        <v>1</v>
      </c>
      <c r="P1192" t="s">
        <v>8271</v>
      </c>
      <c r="Q1192" s="5">
        <f>(E1192/D1192)</f>
        <v>1.1000000000000001</v>
      </c>
      <c r="R1192" s="12">
        <f>ROUND((E1192/N1192),2)</f>
        <v>55</v>
      </c>
      <c r="S1192" t="str">
        <f>LEFT(P1192,FIND("/",P1192)-1)</f>
        <v>theater</v>
      </c>
      <c r="T1192" t="str">
        <f>RIGHT(P1192,LEN(P1192)-FIND("/",P1192))</f>
        <v>plays</v>
      </c>
    </row>
    <row r="1193" spans="1:20" ht="28.5" x14ac:dyDescent="0.4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 s="9">
        <f>(((I1193/60)/60)/24)+DATE(1970,1,1)</f>
        <v>42079.792094907403</v>
      </c>
      <c r="K1193">
        <v>1423944037</v>
      </c>
      <c r="L1193" s="10">
        <f>(((K1193/60)/60)/24)+DATE(1970,1,1)</f>
        <v>42049.833761574075</v>
      </c>
      <c r="M1193" t="b">
        <v>1</v>
      </c>
      <c r="N1193">
        <v>1071</v>
      </c>
      <c r="O1193" t="b">
        <v>1</v>
      </c>
      <c r="P1193" t="s">
        <v>8280</v>
      </c>
      <c r="Q1193" s="5">
        <f>(E1193/D1193)</f>
        <v>1.099283142857143</v>
      </c>
      <c r="R1193" s="12">
        <f>ROUND((E1193/N1193),2)</f>
        <v>71.849999999999994</v>
      </c>
      <c r="S1193" t="str">
        <f>LEFT(P1193,FIND("/",P1193)-1)</f>
        <v>music</v>
      </c>
      <c r="T1193" t="str">
        <f>RIGHT(P1193,LEN(P1193)-FIND("/",P1193))</f>
        <v>electronic music</v>
      </c>
    </row>
    <row r="1194" spans="1:20" ht="42.75" x14ac:dyDescent="0.4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 s="9">
        <f>(((I1194/60)/60)/24)+DATE(1970,1,1)</f>
        <v>41913.165972222225</v>
      </c>
      <c r="K1194">
        <v>1410840126</v>
      </c>
      <c r="L1194" s="10">
        <f>(((K1194/60)/60)/24)+DATE(1970,1,1)</f>
        <v>41898.168125000004</v>
      </c>
      <c r="M1194" t="b">
        <v>1</v>
      </c>
      <c r="N1194">
        <v>37</v>
      </c>
      <c r="O1194" t="b">
        <v>1</v>
      </c>
      <c r="P1194" t="s">
        <v>8271</v>
      </c>
      <c r="Q1194" s="5">
        <f>(E1194/D1194)</f>
        <v>1.0988461538461538</v>
      </c>
      <c r="R1194" s="12">
        <f>ROUND((E1194/N1194),2)</f>
        <v>77.22</v>
      </c>
      <c r="S1194" t="str">
        <f>LEFT(P1194,FIND("/",P1194)-1)</f>
        <v>theater</v>
      </c>
      <c r="T1194" t="str">
        <f>RIGHT(P1194,LEN(P1194)-FIND("/",P1194))</f>
        <v>plays</v>
      </c>
    </row>
    <row r="1195" spans="1:20" ht="42.75" x14ac:dyDescent="0.4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 s="9">
        <f>(((I1195/60)/60)/24)+DATE(1970,1,1)</f>
        <v>42294.29178240741</v>
      </c>
      <c r="K1195">
        <v>1442473210</v>
      </c>
      <c r="L1195" s="10">
        <f>(((K1195/60)/60)/24)+DATE(1970,1,1)</f>
        <v>42264.29178240741</v>
      </c>
      <c r="M1195" t="b">
        <v>0</v>
      </c>
      <c r="N1195">
        <v>45</v>
      </c>
      <c r="O1195" t="b">
        <v>1</v>
      </c>
      <c r="P1195" t="s">
        <v>8271</v>
      </c>
      <c r="Q1195" s="5">
        <f>(E1195/D1195)</f>
        <v>1.0984</v>
      </c>
      <c r="R1195" s="12">
        <f>ROUND((E1195/N1195),2)</f>
        <v>61.02</v>
      </c>
      <c r="S1195" t="str">
        <f>LEFT(P1195,FIND("/",P1195)-1)</f>
        <v>theater</v>
      </c>
      <c r="T1195" t="str">
        <f>RIGHT(P1195,LEN(P1195)-FIND("/",P1195))</f>
        <v>plays</v>
      </c>
    </row>
    <row r="1196" spans="1:20" ht="42.75" x14ac:dyDescent="0.4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 s="9">
        <f>(((I1196/60)/60)/24)+DATE(1970,1,1)</f>
        <v>42580.232638888891</v>
      </c>
      <c r="K1196">
        <v>1468362207</v>
      </c>
      <c r="L1196" s="10">
        <f>(((K1196/60)/60)/24)+DATE(1970,1,1)</f>
        <v>42563.932951388888</v>
      </c>
      <c r="M1196" t="b">
        <v>0</v>
      </c>
      <c r="N1196">
        <v>47</v>
      </c>
      <c r="O1196" t="b">
        <v>1</v>
      </c>
      <c r="P1196" t="s">
        <v>8265</v>
      </c>
      <c r="Q1196" s="5">
        <f>(E1196/D1196)</f>
        <v>1.0977744436109027</v>
      </c>
      <c r="R1196">
        <f>ROUND((E1196/N1196),2)</f>
        <v>93.4</v>
      </c>
      <c r="S1196" t="str">
        <f>LEFT(P1196,FIND("/",P1196)-1)</f>
        <v>film &amp; video</v>
      </c>
      <c r="T1196" t="str">
        <f>RIGHT(P1196,LEN(P1196)-FIND("/",P1196))</f>
        <v>television</v>
      </c>
    </row>
    <row r="1197" spans="1:20" ht="42.75" x14ac:dyDescent="0.4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 s="9">
        <f>(((I1197/60)/60)/24)+DATE(1970,1,1)</f>
        <v>42320.104861111111</v>
      </c>
      <c r="K1197">
        <v>1444747843</v>
      </c>
      <c r="L1197" s="10">
        <f>(((K1197/60)/60)/24)+DATE(1970,1,1)</f>
        <v>42290.61855324074</v>
      </c>
      <c r="M1197" t="b">
        <v>0</v>
      </c>
      <c r="N1197">
        <v>165</v>
      </c>
      <c r="O1197" t="b">
        <v>1</v>
      </c>
      <c r="P1197" t="s">
        <v>8271</v>
      </c>
      <c r="Q1197" s="5">
        <f>(E1197/D1197)</f>
        <v>1.0976666666666666</v>
      </c>
      <c r="R1197" s="12">
        <f>ROUND((E1197/N1197),2)</f>
        <v>99.79</v>
      </c>
      <c r="S1197" t="str">
        <f>LEFT(P1197,FIND("/",P1197)-1)</f>
        <v>theater</v>
      </c>
      <c r="T1197" t="str">
        <f>RIGHT(P1197,LEN(P1197)-FIND("/",P1197))</f>
        <v>plays</v>
      </c>
    </row>
    <row r="1198" spans="1:20" ht="42.75" x14ac:dyDescent="0.4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 s="9">
        <f>(((I1198/60)/60)/24)+DATE(1970,1,1)</f>
        <v>41990.119085648148</v>
      </c>
      <c r="K1198">
        <v>1416192689</v>
      </c>
      <c r="L1198" s="10">
        <f>(((K1198/60)/60)/24)+DATE(1970,1,1)</f>
        <v>41960.119085648148</v>
      </c>
      <c r="M1198" t="b">
        <v>0</v>
      </c>
      <c r="N1198">
        <v>45</v>
      </c>
      <c r="O1198" t="b">
        <v>1</v>
      </c>
      <c r="P1198" t="s">
        <v>8271</v>
      </c>
      <c r="Q1198" s="5">
        <f>(E1198/D1198)</f>
        <v>1.0976190476190477</v>
      </c>
      <c r="R1198" s="12">
        <f>ROUND((E1198/N1198),2)</f>
        <v>51.22</v>
      </c>
      <c r="S1198" t="str">
        <f>LEFT(P1198,FIND("/",P1198)-1)</f>
        <v>theater</v>
      </c>
      <c r="T1198" t="str">
        <f>RIGHT(P1198,LEN(P1198)-FIND("/",P1198))</f>
        <v>plays</v>
      </c>
    </row>
    <row r="1199" spans="1:20" ht="42.75" x14ac:dyDescent="0.4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 s="9">
        <f>(((I1199/60)/60)/24)+DATE(1970,1,1)</f>
        <v>42643.875</v>
      </c>
      <c r="K1199">
        <v>1473200844</v>
      </c>
      <c r="L1199" s="10">
        <f>(((K1199/60)/60)/24)+DATE(1970,1,1)</f>
        <v>42619.935694444444</v>
      </c>
      <c r="M1199" t="b">
        <v>0</v>
      </c>
      <c r="N1199">
        <v>70</v>
      </c>
      <c r="O1199" t="b">
        <v>1</v>
      </c>
      <c r="P1199" t="s">
        <v>8271</v>
      </c>
      <c r="Q1199" s="5">
        <f>(E1199/D1199)</f>
        <v>1.0973333333333333</v>
      </c>
      <c r="R1199" s="12">
        <f>ROUND((E1199/N1199),2)</f>
        <v>47.03</v>
      </c>
      <c r="S1199" t="str">
        <f>LEFT(P1199,FIND("/",P1199)-1)</f>
        <v>theater</v>
      </c>
      <c r="T1199" t="str">
        <f>RIGHT(P1199,LEN(P1199)-FIND("/",P1199))</f>
        <v>plays</v>
      </c>
    </row>
    <row r="1200" spans="1:20" ht="42.75" x14ac:dyDescent="0.4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 s="9">
        <f>(((I1200/60)/60)/24)+DATE(1970,1,1)</f>
        <v>42556.874236111107</v>
      </c>
      <c r="K1200">
        <v>1465160334</v>
      </c>
      <c r="L1200" s="10">
        <f>(((K1200/60)/60)/24)+DATE(1970,1,1)</f>
        <v>42526.874236111107</v>
      </c>
      <c r="M1200" t="b">
        <v>0</v>
      </c>
      <c r="N1200">
        <v>65</v>
      </c>
      <c r="O1200" t="b">
        <v>1</v>
      </c>
      <c r="P1200" t="s">
        <v>8276</v>
      </c>
      <c r="Q1200" s="5">
        <f>(E1200/D1200)</f>
        <v>1.0968181818181819</v>
      </c>
      <c r="R1200" s="12">
        <f>ROUND((E1200/N1200),2)</f>
        <v>74.25</v>
      </c>
      <c r="S1200" t="str">
        <f>LEFT(P1200,FIND("/",P1200)-1)</f>
        <v>music</v>
      </c>
      <c r="T1200" t="str">
        <f>RIGHT(P1200,LEN(P1200)-FIND("/",P1200))</f>
        <v>rock</v>
      </c>
    </row>
    <row r="1201" spans="1:20" ht="42.75" x14ac:dyDescent="0.4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 s="9">
        <f>(((I1201/60)/60)/24)+DATE(1970,1,1)</f>
        <v>41961.190972222219</v>
      </c>
      <c r="K1201">
        <v>1413824447</v>
      </c>
      <c r="L1201" s="10">
        <f>(((K1201/60)/60)/24)+DATE(1970,1,1)</f>
        <v>41932.708877314813</v>
      </c>
      <c r="M1201" t="b">
        <v>0</v>
      </c>
      <c r="N1201">
        <v>348</v>
      </c>
      <c r="O1201" t="b">
        <v>1</v>
      </c>
      <c r="P1201" t="s">
        <v>8303</v>
      </c>
      <c r="Q1201" s="5">
        <f>(E1201/D1201)</f>
        <v>1.0967666666666667</v>
      </c>
      <c r="R1201" s="12">
        <f>ROUND((E1201/N1201),2)</f>
        <v>94.55</v>
      </c>
      <c r="S1201" t="str">
        <f>LEFT(P1201,FIND("/",P1201)-1)</f>
        <v>theater</v>
      </c>
      <c r="T1201" t="str">
        <f>RIGHT(P1201,LEN(P1201)-FIND("/",P1201))</f>
        <v>spaces</v>
      </c>
    </row>
    <row r="1202" spans="1:20" ht="42.75" x14ac:dyDescent="0.4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 s="9">
        <f>(((I1202/60)/60)/24)+DATE(1970,1,1)</f>
        <v>42620.083333333328</v>
      </c>
      <c r="K1202">
        <v>1470062743</v>
      </c>
      <c r="L1202" s="10">
        <f>(((K1202/60)/60)/24)+DATE(1970,1,1)</f>
        <v>42583.615081018521</v>
      </c>
      <c r="M1202" t="b">
        <v>0</v>
      </c>
      <c r="N1202">
        <v>392</v>
      </c>
      <c r="O1202" t="b">
        <v>1</v>
      </c>
      <c r="P1202" t="s">
        <v>8297</v>
      </c>
      <c r="Q1202" s="5">
        <f>(E1202/D1202)</f>
        <v>1.0967499999999999</v>
      </c>
      <c r="R1202" s="12">
        <f>ROUND((E1202/N1202),2)</f>
        <v>55.96</v>
      </c>
      <c r="S1202" t="str">
        <f>LEFT(P1202,FIND("/",P1202)-1)</f>
        <v>games</v>
      </c>
      <c r="T1202" t="str">
        <f>RIGHT(P1202,LEN(P1202)-FIND("/",P1202))</f>
        <v>tabletop games</v>
      </c>
    </row>
    <row r="1203" spans="1:20" ht="42.75" x14ac:dyDescent="0.4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 s="9">
        <f>(((I1203/60)/60)/24)+DATE(1970,1,1)</f>
        <v>41890.882928240739</v>
      </c>
      <c r="K1203">
        <v>1408050685</v>
      </c>
      <c r="L1203" s="10">
        <f>(((K1203/60)/60)/24)+DATE(1970,1,1)</f>
        <v>41865.882928240739</v>
      </c>
      <c r="M1203" t="b">
        <v>0</v>
      </c>
      <c r="N1203">
        <v>52</v>
      </c>
      <c r="O1203" t="b">
        <v>1</v>
      </c>
      <c r="P1203" t="s">
        <v>8305</v>
      </c>
      <c r="Q1203" s="5">
        <f>(E1203/D1203)</f>
        <v>1.0966666666666667</v>
      </c>
      <c r="R1203" s="12">
        <f>ROUND((E1203/N1203),2)</f>
        <v>94.9</v>
      </c>
      <c r="S1203" t="str">
        <f>LEFT(P1203,FIND("/",P1203)-1)</f>
        <v>theater</v>
      </c>
      <c r="T1203" t="str">
        <f>RIGHT(P1203,LEN(P1203)-FIND("/",P1203))</f>
        <v>musical</v>
      </c>
    </row>
    <row r="1204" spans="1:20" ht="42.75" x14ac:dyDescent="0.4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 s="9">
        <f>(((I1204/60)/60)/24)+DATE(1970,1,1)</f>
        <v>42405.916666666672</v>
      </c>
      <c r="K1204">
        <v>1452520614</v>
      </c>
      <c r="L1204" s="10">
        <f>(((K1204/60)/60)/24)+DATE(1970,1,1)</f>
        <v>42380.581180555557</v>
      </c>
      <c r="M1204" t="b">
        <v>0</v>
      </c>
      <c r="N1204">
        <v>42</v>
      </c>
      <c r="O1204" t="b">
        <v>1</v>
      </c>
      <c r="P1204" t="s">
        <v>8271</v>
      </c>
      <c r="Q1204" s="5">
        <f>(E1204/D1204)</f>
        <v>1.0965</v>
      </c>
      <c r="R1204" s="12">
        <f>ROUND((E1204/N1204),2)</f>
        <v>52.21</v>
      </c>
      <c r="S1204" t="str">
        <f>LEFT(P1204,FIND("/",P1204)-1)</f>
        <v>theater</v>
      </c>
      <c r="T1204" t="str">
        <f>RIGHT(P1204,LEN(P1204)-FIND("/",P1204))</f>
        <v>plays</v>
      </c>
    </row>
    <row r="1205" spans="1:20" ht="28.5" x14ac:dyDescent="0.4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 s="9">
        <f>(((I1205/60)/60)/24)+DATE(1970,1,1)</f>
        <v>41733.916666666664</v>
      </c>
      <c r="K1205">
        <v>1395407445</v>
      </c>
      <c r="L1205" s="10">
        <f>(((K1205/60)/60)/24)+DATE(1970,1,1)</f>
        <v>41719.549131944441</v>
      </c>
      <c r="M1205" t="b">
        <v>0</v>
      </c>
      <c r="N1205">
        <v>117</v>
      </c>
      <c r="O1205" t="b">
        <v>1</v>
      </c>
      <c r="P1205" t="s">
        <v>8265</v>
      </c>
      <c r="Q1205" s="5">
        <f>(E1205/D1205)</f>
        <v>1.0963333333333334</v>
      </c>
      <c r="R1205">
        <f>ROUND((E1205/N1205),2)</f>
        <v>28.11</v>
      </c>
      <c r="S1205" t="str">
        <f>LEFT(P1205,FIND("/",P1205)-1)</f>
        <v>film &amp; video</v>
      </c>
      <c r="T1205" t="str">
        <f>RIGHT(P1205,LEN(P1205)-FIND("/",P1205))</f>
        <v>television</v>
      </c>
    </row>
    <row r="1206" spans="1:20" ht="42.75" x14ac:dyDescent="0.4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 s="9">
        <f>(((I1206/60)/60)/24)+DATE(1970,1,1)</f>
        <v>42089.166666666672</v>
      </c>
      <c r="K1206">
        <v>1424927159</v>
      </c>
      <c r="L1206" s="10">
        <f>(((K1206/60)/60)/24)+DATE(1970,1,1)</f>
        <v>42061.212488425925</v>
      </c>
      <c r="M1206" t="b">
        <v>0</v>
      </c>
      <c r="N1206">
        <v>108</v>
      </c>
      <c r="O1206" t="b">
        <v>1</v>
      </c>
      <c r="P1206" t="s">
        <v>8271</v>
      </c>
      <c r="Q1206" s="5">
        <f>(E1206/D1206)</f>
        <v>1.0962000000000001</v>
      </c>
      <c r="R1206" s="12">
        <f>ROUND((E1206/N1206),2)</f>
        <v>50.75</v>
      </c>
      <c r="S1206" t="str">
        <f>LEFT(P1206,FIND("/",P1206)-1)</f>
        <v>theater</v>
      </c>
      <c r="T1206" t="str">
        <f>RIGHT(P1206,LEN(P1206)-FIND("/",P1206))</f>
        <v>plays</v>
      </c>
    </row>
    <row r="1207" spans="1:20" ht="57" x14ac:dyDescent="0.4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 s="9">
        <f>(((I1207/60)/60)/24)+DATE(1970,1,1)</f>
        <v>40591.886886574073</v>
      </c>
      <c r="K1207">
        <v>1292793427</v>
      </c>
      <c r="L1207" s="10">
        <f>(((K1207/60)/60)/24)+DATE(1970,1,1)</f>
        <v>40531.886886574073</v>
      </c>
      <c r="M1207" t="b">
        <v>1</v>
      </c>
      <c r="N1207">
        <v>60</v>
      </c>
      <c r="O1207" t="b">
        <v>1</v>
      </c>
      <c r="P1207" t="s">
        <v>8271</v>
      </c>
      <c r="Q1207" s="5">
        <f>(E1207/D1207)</f>
        <v>1.0955999999999999</v>
      </c>
      <c r="R1207" s="12">
        <f>ROUND((E1207/N1207),2)</f>
        <v>91.3</v>
      </c>
      <c r="S1207" t="str">
        <f>LEFT(P1207,FIND("/",P1207)-1)</f>
        <v>theater</v>
      </c>
      <c r="T1207" t="str">
        <f>RIGHT(P1207,LEN(P1207)-FIND("/",P1207))</f>
        <v>plays</v>
      </c>
    </row>
    <row r="1208" spans="1:20" ht="42.75" x14ac:dyDescent="0.4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 s="9">
        <f>(((I1208/60)/60)/24)+DATE(1970,1,1)</f>
        <v>42271.85974537037</v>
      </c>
      <c r="K1208">
        <v>1440535082</v>
      </c>
      <c r="L1208" s="10">
        <f>(((K1208/60)/60)/24)+DATE(1970,1,1)</f>
        <v>42241.85974537037</v>
      </c>
      <c r="M1208" t="b">
        <v>0</v>
      </c>
      <c r="N1208">
        <v>50</v>
      </c>
      <c r="O1208" t="b">
        <v>1</v>
      </c>
      <c r="P1208" t="s">
        <v>8280</v>
      </c>
      <c r="Q1208" s="5">
        <f>(E1208/D1208)</f>
        <v>1.0954999999999999</v>
      </c>
      <c r="R1208" s="12">
        <f>ROUND((E1208/N1208),2)</f>
        <v>43.82</v>
      </c>
      <c r="S1208" t="str">
        <f>LEFT(P1208,FIND("/",P1208)-1)</f>
        <v>music</v>
      </c>
      <c r="T1208" t="str">
        <f>RIGHT(P1208,LEN(P1208)-FIND("/",P1208))</f>
        <v>electronic music</v>
      </c>
    </row>
    <row r="1209" spans="1:20" ht="42.75" x14ac:dyDescent="0.4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 s="9">
        <f>(((I1209/60)/60)/24)+DATE(1970,1,1)</f>
        <v>42156.165972222225</v>
      </c>
      <c r="K1209">
        <v>1429120908</v>
      </c>
      <c r="L1209" s="10">
        <f>(((K1209/60)/60)/24)+DATE(1970,1,1)</f>
        <v>42109.751250000001</v>
      </c>
      <c r="M1209" t="b">
        <v>0</v>
      </c>
      <c r="N1209">
        <v>11</v>
      </c>
      <c r="O1209" t="b">
        <v>1</v>
      </c>
      <c r="P1209" t="s">
        <v>8271</v>
      </c>
      <c r="Q1209" s="5">
        <f>(E1209/D1209)</f>
        <v>1.0954999999999999</v>
      </c>
      <c r="R1209" s="12">
        <f>ROUND((E1209/N1209),2)</f>
        <v>199.18</v>
      </c>
      <c r="S1209" t="str">
        <f>LEFT(P1209,FIND("/",P1209)-1)</f>
        <v>theater</v>
      </c>
      <c r="T1209" t="str">
        <f>RIGHT(P1209,LEN(P1209)-FIND("/",P1209))</f>
        <v>plays</v>
      </c>
    </row>
    <row r="1210" spans="1:20" ht="42.75" x14ac:dyDescent="0.4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 s="9">
        <f>(((I1210/60)/60)/24)+DATE(1970,1,1)</f>
        <v>42155.958333333328</v>
      </c>
      <c r="K1210">
        <v>1431951611</v>
      </c>
      <c r="L1210" s="10">
        <f>(((K1210/60)/60)/24)+DATE(1970,1,1)</f>
        <v>42142.514016203699</v>
      </c>
      <c r="M1210" t="b">
        <v>0</v>
      </c>
      <c r="N1210">
        <v>12</v>
      </c>
      <c r="O1210" t="b">
        <v>1</v>
      </c>
      <c r="P1210" t="s">
        <v>8271</v>
      </c>
      <c r="Q1210" s="5">
        <f>(E1210/D1210)</f>
        <v>1.0954545454545455</v>
      </c>
      <c r="R1210" s="12">
        <f>ROUND((E1210/N1210),2)</f>
        <v>20.079999999999998</v>
      </c>
      <c r="S1210" t="str">
        <f>LEFT(P1210,FIND("/",P1210)-1)</f>
        <v>theater</v>
      </c>
      <c r="T1210" t="str">
        <f>RIGHT(P1210,LEN(P1210)-FIND("/",P1210))</f>
        <v>plays</v>
      </c>
    </row>
    <row r="1211" spans="1:20" ht="42.75" x14ac:dyDescent="0.4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 s="9">
        <f>(((I1211/60)/60)/24)+DATE(1970,1,1)</f>
        <v>42491.747199074074</v>
      </c>
      <c r="K1211">
        <v>1459533358</v>
      </c>
      <c r="L1211" s="10">
        <f>(((K1211/60)/60)/24)+DATE(1970,1,1)</f>
        <v>42461.747199074074</v>
      </c>
      <c r="M1211" t="b">
        <v>0</v>
      </c>
      <c r="N1211">
        <v>238</v>
      </c>
      <c r="O1211" t="b">
        <v>1</v>
      </c>
      <c r="P1211" t="s">
        <v>8271</v>
      </c>
      <c r="Q1211" s="5">
        <f>(E1211/D1211)</f>
        <v>1.0952500000000001</v>
      </c>
      <c r="R1211" s="12">
        <f>ROUND((E1211/N1211),2)</f>
        <v>92.04</v>
      </c>
      <c r="S1211" t="str">
        <f>LEFT(P1211,FIND("/",P1211)-1)</f>
        <v>theater</v>
      </c>
      <c r="T1211" t="str">
        <f>RIGHT(P1211,LEN(P1211)-FIND("/",P1211))</f>
        <v>plays</v>
      </c>
    </row>
    <row r="1212" spans="1:20" ht="28.5" x14ac:dyDescent="0.4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 s="9">
        <f>(((I1212/60)/60)/24)+DATE(1970,1,1)</f>
        <v>42236.835370370376</v>
      </c>
      <c r="K1212">
        <v>1437508976</v>
      </c>
      <c r="L1212" s="10">
        <f>(((K1212/60)/60)/24)+DATE(1970,1,1)</f>
        <v>42206.835370370376</v>
      </c>
      <c r="M1212" t="b">
        <v>1</v>
      </c>
      <c r="N1212">
        <v>74</v>
      </c>
      <c r="O1212" t="b">
        <v>1</v>
      </c>
      <c r="P1212" t="s">
        <v>8271</v>
      </c>
      <c r="Q1212" s="5">
        <f>(E1212/D1212)</f>
        <v>1.0951612903225807</v>
      </c>
      <c r="R1212" s="12">
        <f>ROUND((E1212/N1212),2)</f>
        <v>45.88</v>
      </c>
      <c r="S1212" t="str">
        <f>LEFT(P1212,FIND("/",P1212)-1)</f>
        <v>theater</v>
      </c>
      <c r="T1212" t="str">
        <f>RIGHT(P1212,LEN(P1212)-FIND("/",P1212))</f>
        <v>plays</v>
      </c>
    </row>
    <row r="1213" spans="1:20" ht="42.75" x14ac:dyDescent="0.4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 s="9">
        <f>(((I1213/60)/60)/24)+DATE(1970,1,1)</f>
        <v>41235.101388888892</v>
      </c>
      <c r="K1213">
        <v>1348363560</v>
      </c>
      <c r="L1213" s="10">
        <f>(((K1213/60)/60)/24)+DATE(1970,1,1)</f>
        <v>41175.05972222222</v>
      </c>
      <c r="M1213" t="b">
        <v>0</v>
      </c>
      <c r="N1213">
        <v>128</v>
      </c>
      <c r="O1213" t="b">
        <v>1</v>
      </c>
      <c r="P1213" t="s">
        <v>8292</v>
      </c>
      <c r="Q1213" s="5">
        <f>(E1213/D1213)</f>
        <v>1.095</v>
      </c>
      <c r="R1213" s="12">
        <f>ROUND((E1213/N1213),2)</f>
        <v>85.55</v>
      </c>
      <c r="S1213" t="str">
        <f>LEFT(P1213,FIND("/",P1213)-1)</f>
        <v>music</v>
      </c>
      <c r="T1213" t="str">
        <f>RIGHT(P1213,LEN(P1213)-FIND("/",P1213))</f>
        <v>pop</v>
      </c>
    </row>
    <row r="1214" spans="1:20" ht="57" x14ac:dyDescent="0.4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 s="9">
        <f>(((I1214/60)/60)/24)+DATE(1970,1,1)</f>
        <v>42290.967835648145</v>
      </c>
      <c r="K1214">
        <v>1442963621</v>
      </c>
      <c r="L1214" s="10">
        <f>(((K1214/60)/60)/24)+DATE(1970,1,1)</f>
        <v>42269.967835648145</v>
      </c>
      <c r="M1214" t="b">
        <v>0</v>
      </c>
      <c r="N1214">
        <v>132</v>
      </c>
      <c r="O1214" t="b">
        <v>1</v>
      </c>
      <c r="P1214" t="s">
        <v>8300</v>
      </c>
      <c r="Q1214" s="5">
        <f>(E1214/D1214)</f>
        <v>1.0948792000000001</v>
      </c>
      <c r="R1214" s="12">
        <f>ROUND((E1214/N1214),2)</f>
        <v>103.68</v>
      </c>
      <c r="S1214" t="str">
        <f>LEFT(P1214,FIND("/",P1214)-1)</f>
        <v>music</v>
      </c>
      <c r="T1214" t="str">
        <f>RIGHT(P1214,LEN(P1214)-FIND("/",P1214))</f>
        <v>classical music</v>
      </c>
    </row>
    <row r="1215" spans="1:20" x14ac:dyDescent="0.4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 s="9">
        <f>(((I1215/60)/60)/24)+DATE(1970,1,1)</f>
        <v>42636.697569444441</v>
      </c>
      <c r="K1215">
        <v>1469465070</v>
      </c>
      <c r="L1215" s="10">
        <f>(((K1215/60)/60)/24)+DATE(1970,1,1)</f>
        <v>42576.697569444441</v>
      </c>
      <c r="M1215" t="b">
        <v>0</v>
      </c>
      <c r="N1215">
        <v>54</v>
      </c>
      <c r="O1215" t="b">
        <v>1</v>
      </c>
      <c r="P1215" t="s">
        <v>8271</v>
      </c>
      <c r="Q1215" s="5">
        <f>(E1215/D1215)</f>
        <v>1.0942666666666667</v>
      </c>
      <c r="R1215" s="12">
        <f>ROUND((E1215/N1215),2)</f>
        <v>151.97999999999999</v>
      </c>
      <c r="S1215" t="str">
        <f>LEFT(P1215,FIND("/",P1215)-1)</f>
        <v>theater</v>
      </c>
      <c r="T1215" t="str">
        <f>RIGHT(P1215,LEN(P1215)-FIND("/",P1215))</f>
        <v>plays</v>
      </c>
    </row>
    <row r="1216" spans="1:20" ht="42.75" x14ac:dyDescent="0.4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 s="9">
        <f>(((I1216/60)/60)/24)+DATE(1970,1,1)</f>
        <v>41295.332638888889</v>
      </c>
      <c r="K1216">
        <v>1357187280</v>
      </c>
      <c r="L1216" s="10">
        <f>(((K1216/60)/60)/24)+DATE(1970,1,1)</f>
        <v>41277.186111111114</v>
      </c>
      <c r="M1216" t="b">
        <v>0</v>
      </c>
      <c r="N1216">
        <v>14</v>
      </c>
      <c r="O1216" t="b">
        <v>1</v>
      </c>
      <c r="P1216" t="s">
        <v>8276</v>
      </c>
      <c r="Q1216" s="5">
        <f>(E1216/D1216)</f>
        <v>1.0941176470588236</v>
      </c>
      <c r="R1216" s="12">
        <f>ROUND((E1216/N1216),2)</f>
        <v>132.86000000000001</v>
      </c>
      <c r="S1216" t="str">
        <f>LEFT(P1216,FIND("/",P1216)-1)</f>
        <v>music</v>
      </c>
      <c r="T1216" t="str">
        <f>RIGHT(P1216,LEN(P1216)-FIND("/",P1216))</f>
        <v>rock</v>
      </c>
    </row>
    <row r="1217" spans="1:20" ht="28.5" x14ac:dyDescent="0.4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 s="9">
        <f>(((I1217/60)/60)/24)+DATE(1970,1,1)</f>
        <v>42215.165972222225</v>
      </c>
      <c r="K1217">
        <v>1435606549</v>
      </c>
      <c r="L1217" s="10">
        <f>(((K1217/60)/60)/24)+DATE(1970,1,1)</f>
        <v>42184.816539351858</v>
      </c>
      <c r="M1217" t="b">
        <v>0</v>
      </c>
      <c r="N1217">
        <v>100</v>
      </c>
      <c r="O1217" t="b">
        <v>1</v>
      </c>
      <c r="P1217" t="s">
        <v>8274</v>
      </c>
      <c r="Q1217" s="5">
        <f>(E1217/D1217)</f>
        <v>1.0938000000000001</v>
      </c>
      <c r="R1217" s="12">
        <f>ROUND((E1217/N1217),2)</f>
        <v>54.69</v>
      </c>
      <c r="S1217" t="str">
        <f>LEFT(P1217,FIND("/",P1217)-1)</f>
        <v>publishing</v>
      </c>
      <c r="T1217" t="str">
        <f>RIGHT(P1217,LEN(P1217)-FIND("/",P1217))</f>
        <v>nonfiction</v>
      </c>
    </row>
    <row r="1218" spans="1:20" ht="42.75" x14ac:dyDescent="0.4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 s="9">
        <f>(((I1218/60)/60)/24)+DATE(1970,1,1)</f>
        <v>42537.248715277776</v>
      </c>
      <c r="K1218">
        <v>1464847089</v>
      </c>
      <c r="L1218" s="10">
        <f>(((K1218/60)/60)/24)+DATE(1970,1,1)</f>
        <v>42523.248715277776</v>
      </c>
      <c r="M1218" t="b">
        <v>0</v>
      </c>
      <c r="N1218">
        <v>19</v>
      </c>
      <c r="O1218" t="b">
        <v>1</v>
      </c>
      <c r="P1218" t="s">
        <v>8271</v>
      </c>
      <c r="Q1218" s="5">
        <f>(E1218/D1218)</f>
        <v>1.09375</v>
      </c>
      <c r="R1218" s="12">
        <f>ROUND((E1218/N1218),2)</f>
        <v>46.05</v>
      </c>
      <c r="S1218" t="str">
        <f>LEFT(P1218,FIND("/",P1218)-1)</f>
        <v>theater</v>
      </c>
      <c r="T1218" t="str">
        <f>RIGHT(P1218,LEN(P1218)-FIND("/",P1218))</f>
        <v>plays</v>
      </c>
    </row>
    <row r="1219" spans="1:20" ht="42.75" x14ac:dyDescent="0.4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 s="9">
        <f>(((I1219/60)/60)/24)+DATE(1970,1,1)</f>
        <v>41188.415972222225</v>
      </c>
      <c r="K1219">
        <v>1347137731</v>
      </c>
      <c r="L1219" s="10">
        <f>(((K1219/60)/60)/24)+DATE(1970,1,1)</f>
        <v>41160.871886574074</v>
      </c>
      <c r="M1219" t="b">
        <v>0</v>
      </c>
      <c r="N1219">
        <v>54</v>
      </c>
      <c r="O1219" t="b">
        <v>1</v>
      </c>
      <c r="P1219" t="s">
        <v>8279</v>
      </c>
      <c r="Q1219" s="5">
        <f>(E1219/D1219)</f>
        <v>1.0936440000000001</v>
      </c>
      <c r="R1219" s="12">
        <f>ROUND((E1219/N1219),2)</f>
        <v>50.63</v>
      </c>
      <c r="S1219" t="str">
        <f>LEFT(P1219,FIND("/",P1219)-1)</f>
        <v>music</v>
      </c>
      <c r="T1219" t="str">
        <f>RIGHT(P1219,LEN(P1219)-FIND("/",P1219))</f>
        <v>indie rock</v>
      </c>
    </row>
    <row r="1220" spans="1:20" ht="42.75" x14ac:dyDescent="0.4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 s="9">
        <f>(((I1220/60)/60)/24)+DATE(1970,1,1)</f>
        <v>40890.152731481481</v>
      </c>
      <c r="K1220">
        <v>1320287996</v>
      </c>
      <c r="L1220" s="10">
        <f>(((K1220/60)/60)/24)+DATE(1970,1,1)</f>
        <v>40850.111064814817</v>
      </c>
      <c r="M1220" t="b">
        <v>1</v>
      </c>
      <c r="N1220">
        <v>103</v>
      </c>
      <c r="O1220" t="b">
        <v>1</v>
      </c>
      <c r="P1220" t="s">
        <v>8279</v>
      </c>
      <c r="Q1220" s="5">
        <f>(E1220/D1220)</f>
        <v>1.0935829457364341</v>
      </c>
      <c r="R1220" s="12">
        <f>ROUND((E1220/N1220),2)</f>
        <v>68.48</v>
      </c>
      <c r="S1220" t="str">
        <f>LEFT(P1220,FIND("/",P1220)-1)</f>
        <v>music</v>
      </c>
      <c r="T1220" t="str">
        <f>RIGHT(P1220,LEN(P1220)-FIND("/",P1220))</f>
        <v>indie rock</v>
      </c>
    </row>
    <row r="1221" spans="1:20" ht="42.75" x14ac:dyDescent="0.4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 s="9">
        <f>(((I1221/60)/60)/24)+DATE(1970,1,1)</f>
        <v>42402.7268287037</v>
      </c>
      <c r="K1221">
        <v>1453137998</v>
      </c>
      <c r="L1221" s="10">
        <f>(((K1221/60)/60)/24)+DATE(1970,1,1)</f>
        <v>42387.7268287037</v>
      </c>
      <c r="M1221" t="b">
        <v>0</v>
      </c>
      <c r="N1221">
        <v>156</v>
      </c>
      <c r="O1221" t="b">
        <v>1</v>
      </c>
      <c r="P1221" t="s">
        <v>8303</v>
      </c>
      <c r="Q1221" s="5">
        <f>(E1221/D1221)</f>
        <v>1.0934166666666667</v>
      </c>
      <c r="R1221" s="12">
        <f>ROUND((E1221/N1221),2)</f>
        <v>84.11</v>
      </c>
      <c r="S1221" t="str">
        <f>LEFT(P1221,FIND("/",P1221)-1)</f>
        <v>theater</v>
      </c>
      <c r="T1221" t="str">
        <f>RIGHT(P1221,LEN(P1221)-FIND("/",P1221))</f>
        <v>spaces</v>
      </c>
    </row>
    <row r="1222" spans="1:20" ht="42.75" x14ac:dyDescent="0.4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 s="9">
        <f>(((I1222/60)/60)/24)+DATE(1970,1,1)</f>
        <v>42338.714328703703</v>
      </c>
      <c r="K1222">
        <v>1445875718</v>
      </c>
      <c r="L1222" s="10">
        <f>(((K1222/60)/60)/24)+DATE(1970,1,1)</f>
        <v>42303.672662037032</v>
      </c>
      <c r="M1222" t="b">
        <v>1</v>
      </c>
      <c r="N1222">
        <v>73</v>
      </c>
      <c r="O1222" t="b">
        <v>1</v>
      </c>
      <c r="P1222" t="s">
        <v>8271</v>
      </c>
      <c r="Q1222" s="5">
        <f>(E1222/D1222)</f>
        <v>1.0924</v>
      </c>
      <c r="R1222" s="12">
        <f>ROUND((E1222/N1222),2)</f>
        <v>74.819999999999993</v>
      </c>
      <c r="S1222" t="str">
        <f>LEFT(P1222,FIND("/",P1222)-1)</f>
        <v>theater</v>
      </c>
      <c r="T1222" t="str">
        <f>RIGHT(P1222,LEN(P1222)-FIND("/",P1222))</f>
        <v>plays</v>
      </c>
    </row>
    <row r="1223" spans="1:20" ht="42.75" x14ac:dyDescent="0.4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 s="9">
        <f>(((I1223/60)/60)/24)+DATE(1970,1,1)</f>
        <v>42240.083333333328</v>
      </c>
      <c r="K1223">
        <v>1438639130</v>
      </c>
      <c r="L1223" s="10">
        <f>(((K1223/60)/60)/24)+DATE(1970,1,1)</f>
        <v>42219.915856481486</v>
      </c>
      <c r="M1223" t="b">
        <v>0</v>
      </c>
      <c r="N1223">
        <v>24</v>
      </c>
      <c r="O1223" t="b">
        <v>1</v>
      </c>
      <c r="P1223" t="s">
        <v>8271</v>
      </c>
      <c r="Q1223" s="5">
        <f>(E1223/D1223)</f>
        <v>1.0916666666666666</v>
      </c>
      <c r="R1223" s="12">
        <f>ROUND((E1223/N1223),2)</f>
        <v>136.46</v>
      </c>
      <c r="S1223" t="str">
        <f>LEFT(P1223,FIND("/",P1223)-1)</f>
        <v>theater</v>
      </c>
      <c r="T1223" t="str">
        <f>RIGHT(P1223,LEN(P1223)-FIND("/",P1223))</f>
        <v>plays</v>
      </c>
    </row>
    <row r="1224" spans="1:20" ht="42.75" x14ac:dyDescent="0.4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 s="9">
        <f>(((I1224/60)/60)/24)+DATE(1970,1,1)</f>
        <v>41859.787083333329</v>
      </c>
      <c r="K1224">
        <v>1404932004</v>
      </c>
      <c r="L1224" s="10">
        <f>(((K1224/60)/60)/24)+DATE(1970,1,1)</f>
        <v>41829.787083333329</v>
      </c>
      <c r="M1224" t="b">
        <v>0</v>
      </c>
      <c r="N1224">
        <v>39</v>
      </c>
      <c r="O1224" t="b">
        <v>1</v>
      </c>
      <c r="P1224" t="s">
        <v>8271</v>
      </c>
      <c r="Q1224" s="5">
        <f>(E1224/D1224)</f>
        <v>1.0916666666666666</v>
      </c>
      <c r="R1224" s="12">
        <f>ROUND((E1224/N1224),2)</f>
        <v>83.97</v>
      </c>
      <c r="S1224" t="str">
        <f>LEFT(P1224,FIND("/",P1224)-1)</f>
        <v>theater</v>
      </c>
      <c r="T1224" t="str">
        <f>RIGHT(P1224,LEN(P1224)-FIND("/",P1224))</f>
        <v>plays</v>
      </c>
    </row>
    <row r="1225" spans="1:20" ht="42.75" x14ac:dyDescent="0.4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 s="9">
        <f>(((I1225/60)/60)/24)+DATE(1970,1,1)</f>
        <v>42561.957638888889</v>
      </c>
      <c r="K1225">
        <v>1464958484</v>
      </c>
      <c r="L1225" s="10">
        <f>(((K1225/60)/60)/24)+DATE(1970,1,1)</f>
        <v>42524.53800925926</v>
      </c>
      <c r="M1225" t="b">
        <v>0</v>
      </c>
      <c r="N1225">
        <v>21</v>
      </c>
      <c r="O1225" t="b">
        <v>1</v>
      </c>
      <c r="P1225" t="s">
        <v>8271</v>
      </c>
      <c r="Q1225" s="5">
        <f>(E1225/D1225)</f>
        <v>1.0916666666666666</v>
      </c>
      <c r="R1225" s="12">
        <f>ROUND((E1225/N1225),2)</f>
        <v>155.94999999999999</v>
      </c>
      <c r="S1225" t="str">
        <f>LEFT(P1225,FIND("/",P1225)-1)</f>
        <v>theater</v>
      </c>
      <c r="T1225" t="str">
        <f>RIGHT(P1225,LEN(P1225)-FIND("/",P1225))</f>
        <v>plays</v>
      </c>
    </row>
    <row r="1226" spans="1:20" ht="42.75" x14ac:dyDescent="0.4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 s="9">
        <f>(((I1226/60)/60)/24)+DATE(1970,1,1)</f>
        <v>42125.011701388896</v>
      </c>
      <c r="K1226">
        <v>1425259011</v>
      </c>
      <c r="L1226" s="10">
        <f>(((K1226/60)/60)/24)+DATE(1970,1,1)</f>
        <v>42065.053368055553</v>
      </c>
      <c r="M1226" t="b">
        <v>0</v>
      </c>
      <c r="N1226">
        <v>113</v>
      </c>
      <c r="O1226" t="b">
        <v>1</v>
      </c>
      <c r="P1226" t="s">
        <v>8276</v>
      </c>
      <c r="Q1226" s="5">
        <f>(E1226/D1226)</f>
        <v>1.0915999999999999</v>
      </c>
      <c r="R1226" s="12">
        <f>ROUND((E1226/N1226),2)</f>
        <v>24.15</v>
      </c>
      <c r="S1226" t="str">
        <f>LEFT(P1226,FIND("/",P1226)-1)</f>
        <v>music</v>
      </c>
      <c r="T1226" t="str">
        <f>RIGHT(P1226,LEN(P1226)-FIND("/",P1226))</f>
        <v>rock</v>
      </c>
    </row>
    <row r="1227" spans="1:20" ht="42.75" x14ac:dyDescent="0.4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 s="9">
        <f>(((I1227/60)/60)/24)+DATE(1970,1,1)</f>
        <v>41358.774583333332</v>
      </c>
      <c r="K1227">
        <v>1360352124</v>
      </c>
      <c r="L1227" s="10">
        <f>(((K1227/60)/60)/24)+DATE(1970,1,1)</f>
        <v>41313.816249999996</v>
      </c>
      <c r="M1227" t="b">
        <v>1</v>
      </c>
      <c r="N1227">
        <v>135</v>
      </c>
      <c r="O1227" t="b">
        <v>1</v>
      </c>
      <c r="P1227" t="s">
        <v>8269</v>
      </c>
      <c r="Q1227" s="5">
        <f>(E1227/D1227)</f>
        <v>1.0915333333333332</v>
      </c>
      <c r="R1227" s="12">
        <f>ROUND((E1227/N1227),2)</f>
        <v>121.28</v>
      </c>
      <c r="S1227" t="str">
        <f>LEFT(P1227,FIND("/",P1227)-1)</f>
        <v>film &amp; video</v>
      </c>
      <c r="T1227" t="str">
        <f>RIGHT(P1227,LEN(P1227)-FIND("/",P1227))</f>
        <v>documentary</v>
      </c>
    </row>
    <row r="1228" spans="1:20" ht="42.75" x14ac:dyDescent="0.4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 s="9">
        <f>(((I1228/60)/60)/24)+DATE(1970,1,1)</f>
        <v>41908.627187500002</v>
      </c>
      <c r="K1228">
        <v>1409151789</v>
      </c>
      <c r="L1228" s="10">
        <f>(((K1228/60)/60)/24)+DATE(1970,1,1)</f>
        <v>41878.627187500002</v>
      </c>
      <c r="M1228" t="b">
        <v>0</v>
      </c>
      <c r="N1228">
        <v>101</v>
      </c>
      <c r="O1228" t="b">
        <v>1</v>
      </c>
      <c r="P1228" t="s">
        <v>8265</v>
      </c>
      <c r="Q1228" s="5">
        <f>(E1228/D1228)</f>
        <v>1.0913513513513513</v>
      </c>
      <c r="R1228">
        <f>ROUND((E1228/N1228),2)</f>
        <v>199.9</v>
      </c>
      <c r="S1228" t="str">
        <f>LEFT(P1228,FIND("/",P1228)-1)</f>
        <v>film &amp; video</v>
      </c>
      <c r="T1228" t="str">
        <f>RIGHT(P1228,LEN(P1228)-FIND("/",P1228))</f>
        <v>television</v>
      </c>
    </row>
    <row r="1229" spans="1:20" ht="28.5" x14ac:dyDescent="0.4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 s="9">
        <f>(((I1229/60)/60)/24)+DATE(1970,1,1)</f>
        <v>42811.773622685185</v>
      </c>
      <c r="K1229">
        <v>1487360041</v>
      </c>
      <c r="L1229" s="10">
        <f>(((K1229/60)/60)/24)+DATE(1970,1,1)</f>
        <v>42783.815289351856</v>
      </c>
      <c r="M1229" t="b">
        <v>0</v>
      </c>
      <c r="N1229">
        <v>101</v>
      </c>
      <c r="O1229" t="b">
        <v>0</v>
      </c>
      <c r="P1229" t="s">
        <v>8293</v>
      </c>
      <c r="Q1229" s="5">
        <f>(E1229/D1229)</f>
        <v>1.0912500000000001</v>
      </c>
      <c r="R1229" s="12">
        <f>ROUND((E1229/N1229),2)</f>
        <v>86.44</v>
      </c>
      <c r="S1229" t="str">
        <f>LEFT(P1229,FIND("/",P1229)-1)</f>
        <v>music</v>
      </c>
      <c r="T1229" t="str">
        <f>RIGHT(P1229,LEN(P1229)-FIND("/",P1229))</f>
        <v>faith</v>
      </c>
    </row>
    <row r="1230" spans="1:20" ht="42.75" x14ac:dyDescent="0.4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 s="9">
        <f>(((I1230/60)/60)/24)+DATE(1970,1,1)</f>
        <v>42121.716666666667</v>
      </c>
      <c r="K1230">
        <v>1427224606</v>
      </c>
      <c r="L1230" s="10">
        <f>(((K1230/60)/60)/24)+DATE(1970,1,1)</f>
        <v>42087.803310185183</v>
      </c>
      <c r="M1230" t="b">
        <v>0</v>
      </c>
      <c r="N1230">
        <v>19</v>
      </c>
      <c r="O1230" t="b">
        <v>1</v>
      </c>
      <c r="P1230" t="s">
        <v>8276</v>
      </c>
      <c r="Q1230" s="5">
        <f>(E1230/D1230)</f>
        <v>1.0910714285714285</v>
      </c>
      <c r="R1230" s="12">
        <f>ROUND((E1230/N1230),2)</f>
        <v>160.79</v>
      </c>
      <c r="S1230" t="str">
        <f>LEFT(P1230,FIND("/",P1230)-1)</f>
        <v>music</v>
      </c>
      <c r="T1230" t="str">
        <f>RIGHT(P1230,LEN(P1230)-FIND("/",P1230))</f>
        <v>rock</v>
      </c>
    </row>
    <row r="1231" spans="1:20" ht="28.5" x14ac:dyDescent="0.4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 s="9">
        <f>(((I1231/60)/60)/24)+DATE(1970,1,1)</f>
        <v>41524.934386574074</v>
      </c>
      <c r="K1231">
        <v>1373408731</v>
      </c>
      <c r="L1231" s="10">
        <f>(((K1231/60)/60)/24)+DATE(1970,1,1)</f>
        <v>41464.934386574074</v>
      </c>
      <c r="M1231" t="b">
        <v>0</v>
      </c>
      <c r="N1231">
        <v>25</v>
      </c>
      <c r="O1231" t="b">
        <v>1</v>
      </c>
      <c r="P1231" t="s">
        <v>8274</v>
      </c>
      <c r="Q1231" s="5">
        <f>(E1231/D1231)</f>
        <v>1.091</v>
      </c>
      <c r="R1231" s="12">
        <f>ROUND((E1231/N1231),2)</f>
        <v>43.64</v>
      </c>
      <c r="S1231" t="str">
        <f>LEFT(P1231,FIND("/",P1231)-1)</f>
        <v>publishing</v>
      </c>
      <c r="T1231" t="str">
        <f>RIGHT(P1231,LEN(P1231)-FIND("/",P1231))</f>
        <v>nonfiction</v>
      </c>
    </row>
    <row r="1232" spans="1:20" ht="42.75" x14ac:dyDescent="0.4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 s="9">
        <f>(((I1232/60)/60)/24)+DATE(1970,1,1)</f>
        <v>42352</v>
      </c>
      <c r="K1232">
        <v>1447594176</v>
      </c>
      <c r="L1232" s="10">
        <f>(((K1232/60)/60)/24)+DATE(1970,1,1)</f>
        <v>42323.562222222223</v>
      </c>
      <c r="M1232" t="b">
        <v>0</v>
      </c>
      <c r="N1232">
        <v>46</v>
      </c>
      <c r="O1232" t="b">
        <v>1</v>
      </c>
      <c r="P1232" t="s">
        <v>8271</v>
      </c>
      <c r="Q1232" s="5">
        <f>(E1232/D1232)</f>
        <v>1.091</v>
      </c>
      <c r="R1232" s="12">
        <f>ROUND((E1232/N1232),2)</f>
        <v>71.150000000000006</v>
      </c>
      <c r="S1232" t="str">
        <f>LEFT(P1232,FIND("/",P1232)-1)</f>
        <v>theater</v>
      </c>
      <c r="T1232" t="str">
        <f>RIGHT(P1232,LEN(P1232)-FIND("/",P1232))</f>
        <v>plays</v>
      </c>
    </row>
    <row r="1233" spans="1:20" ht="42.75" x14ac:dyDescent="0.4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 s="9">
        <f>(((I1233/60)/60)/24)+DATE(1970,1,1)</f>
        <v>42449.562037037031</v>
      </c>
      <c r="K1233">
        <v>1455892160</v>
      </c>
      <c r="L1233" s="10">
        <f>(((K1233/60)/60)/24)+DATE(1970,1,1)</f>
        <v>42419.603703703702</v>
      </c>
      <c r="M1233" t="b">
        <v>0</v>
      </c>
      <c r="N1233">
        <v>33</v>
      </c>
      <c r="O1233" t="b">
        <v>1</v>
      </c>
      <c r="P1233" t="s">
        <v>8285</v>
      </c>
      <c r="Q1233" s="5">
        <f>(E1233/D1233)</f>
        <v>1.0907407407407408</v>
      </c>
      <c r="R1233" s="12">
        <f>ROUND((E1233/N1233),2)</f>
        <v>89.24</v>
      </c>
      <c r="S1233" t="str">
        <f>LEFT(P1233,FIND("/",P1233)-1)</f>
        <v>photography</v>
      </c>
      <c r="T1233" t="str">
        <f>RIGHT(P1233,LEN(P1233)-FIND("/",P1233))</f>
        <v>photobooks</v>
      </c>
    </row>
    <row r="1234" spans="1:20" ht="42.75" x14ac:dyDescent="0.4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 s="9">
        <f>(((I1234/60)/60)/24)+DATE(1970,1,1)</f>
        <v>42173.445219907408</v>
      </c>
      <c r="K1234">
        <v>1432032067</v>
      </c>
      <c r="L1234" s="10">
        <f>(((K1234/60)/60)/24)+DATE(1970,1,1)</f>
        <v>42143.445219907408</v>
      </c>
      <c r="M1234" t="b">
        <v>0</v>
      </c>
      <c r="N1234">
        <v>57</v>
      </c>
      <c r="O1234" t="b">
        <v>1</v>
      </c>
      <c r="P1234" t="s">
        <v>8271</v>
      </c>
      <c r="Q1234" s="5">
        <f>(E1234/D1234)</f>
        <v>1.0903333333333334</v>
      </c>
      <c r="R1234" s="12">
        <f>ROUND((E1234/N1234),2)</f>
        <v>57.39</v>
      </c>
      <c r="S1234" t="str">
        <f>LEFT(P1234,FIND("/",P1234)-1)</f>
        <v>theater</v>
      </c>
      <c r="T1234" t="str">
        <f>RIGHT(P1234,LEN(P1234)-FIND("/",P1234))</f>
        <v>plays</v>
      </c>
    </row>
    <row r="1235" spans="1:20" ht="42.75" x14ac:dyDescent="0.45">
      <c r="A1235">
        <v>3181</v>
      </c>
      <c r="B1235" s="3" t="s">
        <v>3181</v>
      </c>
      <c r="C1235" s="3" t="s">
        <v>7291</v>
      </c>
      <c r="D1235">
        <v>500</v>
      </c>
      <c r="E1235">
        <v>545</v>
      </c>
      <c r="F1235" t="s">
        <v>8219</v>
      </c>
      <c r="G1235" t="s">
        <v>8225</v>
      </c>
      <c r="H1235" t="s">
        <v>8247</v>
      </c>
      <c r="I1235">
        <v>1402848000</v>
      </c>
      <c r="J1235" s="9">
        <f>(((I1235/60)/60)/24)+DATE(1970,1,1)</f>
        <v>41805.666666666664</v>
      </c>
      <c r="K1235">
        <v>1400570787</v>
      </c>
      <c r="L1235" s="10">
        <f>(((K1235/60)/60)/24)+DATE(1970,1,1)</f>
        <v>41779.310034722221</v>
      </c>
      <c r="M1235" t="b">
        <v>1</v>
      </c>
      <c r="N1235">
        <v>15</v>
      </c>
      <c r="O1235" t="b">
        <v>1</v>
      </c>
      <c r="P1235" t="s">
        <v>8271</v>
      </c>
      <c r="Q1235" s="5">
        <f>(E1235/D1235)</f>
        <v>1.0900000000000001</v>
      </c>
      <c r="R1235" s="12">
        <f>ROUND((E1235/N1235),2)</f>
        <v>36.33</v>
      </c>
      <c r="S1235" t="str">
        <f>LEFT(P1235,FIND("/",P1235)-1)</f>
        <v>theater</v>
      </c>
      <c r="T1235" t="str">
        <f>RIGHT(P1235,LEN(P1235)-FIND("/",P1235))</f>
        <v>plays</v>
      </c>
    </row>
    <row r="1236" spans="1:20" ht="42.75" x14ac:dyDescent="0.45">
      <c r="A1236">
        <v>3183</v>
      </c>
      <c r="B1236" s="3" t="s">
        <v>3183</v>
      </c>
      <c r="C1236" s="3" t="s">
        <v>7293</v>
      </c>
      <c r="D1236">
        <v>2500</v>
      </c>
      <c r="E1236">
        <v>2725</v>
      </c>
      <c r="F1236" t="s">
        <v>8219</v>
      </c>
      <c r="G1236" t="s">
        <v>8224</v>
      </c>
      <c r="H1236" t="s">
        <v>8246</v>
      </c>
      <c r="I1236">
        <v>1377284669</v>
      </c>
      <c r="J1236" s="9">
        <f>(((I1236/60)/60)/24)+DATE(1970,1,1)</f>
        <v>41509.79478009259</v>
      </c>
      <c r="K1236">
        <v>1375729469</v>
      </c>
      <c r="L1236" s="10">
        <f>(((K1236/60)/60)/24)+DATE(1970,1,1)</f>
        <v>41491.79478009259</v>
      </c>
      <c r="M1236" t="b">
        <v>1</v>
      </c>
      <c r="N1236">
        <v>68</v>
      </c>
      <c r="O1236" t="b">
        <v>1</v>
      </c>
      <c r="P1236" t="s">
        <v>8271</v>
      </c>
      <c r="Q1236" s="5">
        <f>(E1236/D1236)</f>
        <v>1.0900000000000001</v>
      </c>
      <c r="R1236" s="12">
        <f>ROUND((E1236/N1236),2)</f>
        <v>40.07</v>
      </c>
      <c r="S1236" t="str">
        <f>LEFT(P1236,FIND("/",P1236)-1)</f>
        <v>theater</v>
      </c>
      <c r="T1236" t="str">
        <f>RIGHT(P1236,LEN(P1236)-FIND("/",P1236))</f>
        <v>plays</v>
      </c>
    </row>
    <row r="1237" spans="1:20" ht="42.75" x14ac:dyDescent="0.45">
      <c r="A1237">
        <v>2965</v>
      </c>
      <c r="B1237" s="3" t="s">
        <v>2965</v>
      </c>
      <c r="C1237" s="3" t="s">
        <v>7075</v>
      </c>
      <c r="D1237">
        <v>1500</v>
      </c>
      <c r="E1237">
        <v>1635</v>
      </c>
      <c r="F1237" t="s">
        <v>8219</v>
      </c>
      <c r="G1237" t="s">
        <v>8224</v>
      </c>
      <c r="H1237" t="s">
        <v>8246</v>
      </c>
      <c r="I1237">
        <v>1436290233</v>
      </c>
      <c r="J1237" s="9">
        <f>(((I1237/60)/60)/24)+DATE(1970,1,1)</f>
        <v>42192.729548611111</v>
      </c>
      <c r="K1237">
        <v>1433698233</v>
      </c>
      <c r="L1237" s="10">
        <f>(((K1237/60)/60)/24)+DATE(1970,1,1)</f>
        <v>42162.729548611111</v>
      </c>
      <c r="M1237" t="b">
        <v>0</v>
      </c>
      <c r="N1237">
        <v>39</v>
      </c>
      <c r="O1237" t="b">
        <v>1</v>
      </c>
      <c r="P1237" t="s">
        <v>8271</v>
      </c>
      <c r="Q1237" s="5">
        <f>(E1237/D1237)</f>
        <v>1.0900000000000001</v>
      </c>
      <c r="R1237" s="12">
        <f>ROUND((E1237/N1237),2)</f>
        <v>41.92</v>
      </c>
      <c r="S1237" t="str">
        <f>LEFT(P1237,FIND("/",P1237)-1)</f>
        <v>theater</v>
      </c>
      <c r="T1237" t="str">
        <f>RIGHT(P1237,LEN(P1237)-FIND("/",P1237))</f>
        <v>plays</v>
      </c>
    </row>
    <row r="1238" spans="1:20" ht="28.5" x14ac:dyDescent="0.4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 s="9">
        <f>(((I1238/60)/60)/24)+DATE(1970,1,1)</f>
        <v>41768.875</v>
      </c>
      <c r="K1238">
        <v>1394536048</v>
      </c>
      <c r="L1238" s="10">
        <f>(((K1238/60)/60)/24)+DATE(1970,1,1)</f>
        <v>41709.463518518518</v>
      </c>
      <c r="M1238" t="b">
        <v>1</v>
      </c>
      <c r="N1238">
        <v>2436</v>
      </c>
      <c r="O1238" t="b">
        <v>1</v>
      </c>
      <c r="P1238" t="s">
        <v>8269</v>
      </c>
      <c r="Q1238" s="5">
        <f>(E1238/D1238)</f>
        <v>1.089324126984127</v>
      </c>
      <c r="R1238" s="12">
        <f>ROUND((E1238/N1238),2)</f>
        <v>56.34</v>
      </c>
      <c r="S1238" t="str">
        <f>LEFT(P1238,FIND("/",P1238)-1)</f>
        <v>film &amp; video</v>
      </c>
      <c r="T1238" t="str">
        <f>RIGHT(P1238,LEN(P1238)-FIND("/",P1238))</f>
        <v>documentary</v>
      </c>
    </row>
    <row r="1239" spans="1:20" ht="42.75" x14ac:dyDescent="0.4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 s="9">
        <f>(((I1239/60)/60)/24)+DATE(1970,1,1)</f>
        <v>41401.207638888889</v>
      </c>
      <c r="K1239">
        <v>1366251510</v>
      </c>
      <c r="L1239" s="10">
        <f>(((K1239/60)/60)/24)+DATE(1970,1,1)</f>
        <v>41382.096180555556</v>
      </c>
      <c r="M1239" t="b">
        <v>0</v>
      </c>
      <c r="N1239">
        <v>13</v>
      </c>
      <c r="O1239" t="b">
        <v>1</v>
      </c>
      <c r="P1239" t="s">
        <v>8276</v>
      </c>
      <c r="Q1239" s="5">
        <f>(E1239/D1239)</f>
        <v>1.0888888888888888</v>
      </c>
      <c r="R1239" s="12">
        <f>ROUND((E1239/N1239),2)</f>
        <v>75.38</v>
      </c>
      <c r="S1239" t="str">
        <f>LEFT(P1239,FIND("/",P1239)-1)</f>
        <v>music</v>
      </c>
      <c r="T1239" t="str">
        <f>RIGHT(P1239,LEN(P1239)-FIND("/",P1239))</f>
        <v>rock</v>
      </c>
    </row>
    <row r="1240" spans="1:20" ht="28.5" x14ac:dyDescent="0.4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 s="9">
        <f>(((I1240/60)/60)/24)+DATE(1970,1,1)</f>
        <v>42125.582638888889</v>
      </c>
      <c r="K1240">
        <v>1427747906</v>
      </c>
      <c r="L1240" s="10">
        <f>(((K1240/60)/60)/24)+DATE(1970,1,1)</f>
        <v>42093.860023148154</v>
      </c>
      <c r="M1240" t="b">
        <v>0</v>
      </c>
      <c r="N1240">
        <v>18</v>
      </c>
      <c r="O1240" t="b">
        <v>1</v>
      </c>
      <c r="P1240" t="s">
        <v>8300</v>
      </c>
      <c r="Q1240" s="5">
        <f>(E1240/D1240)</f>
        <v>1.0888</v>
      </c>
      <c r="R1240" s="12">
        <f>ROUND((E1240/N1240),2)</f>
        <v>75.61</v>
      </c>
      <c r="S1240" t="str">
        <f>LEFT(P1240,FIND("/",P1240)-1)</f>
        <v>music</v>
      </c>
      <c r="T1240" t="str">
        <f>RIGHT(P1240,LEN(P1240)-FIND("/",P1240))</f>
        <v>classical music</v>
      </c>
    </row>
    <row r="1241" spans="1:20" ht="42.75" x14ac:dyDescent="0.4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 s="9">
        <f>(((I1241/60)/60)/24)+DATE(1970,1,1)</f>
        <v>42477.989513888882</v>
      </c>
      <c r="K1241">
        <v>1455756294</v>
      </c>
      <c r="L1241" s="10">
        <f>(((K1241/60)/60)/24)+DATE(1970,1,1)</f>
        <v>42418.031180555554</v>
      </c>
      <c r="M1241" t="b">
        <v>0</v>
      </c>
      <c r="N1241">
        <v>69</v>
      </c>
      <c r="O1241" t="b">
        <v>1</v>
      </c>
      <c r="P1241" t="s">
        <v>8303</v>
      </c>
      <c r="Q1241" s="5">
        <f>(E1241/D1241)</f>
        <v>1.0883333333333334</v>
      </c>
      <c r="R1241" s="12">
        <f>ROUND((E1241/N1241),2)</f>
        <v>94.64</v>
      </c>
      <c r="S1241" t="str">
        <f>LEFT(P1241,FIND("/",P1241)-1)</f>
        <v>theater</v>
      </c>
      <c r="T1241" t="str">
        <f>RIGHT(P1241,LEN(P1241)-FIND("/",P1241))</f>
        <v>spaces</v>
      </c>
    </row>
    <row r="1242" spans="1:20" ht="42.75" x14ac:dyDescent="0.4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 s="9">
        <f>(((I1242/60)/60)/24)+DATE(1970,1,1)</f>
        <v>42496.608310185184</v>
      </c>
      <c r="K1242">
        <v>1459953358</v>
      </c>
      <c r="L1242" s="10">
        <f>(((K1242/60)/60)/24)+DATE(1970,1,1)</f>
        <v>42466.608310185184</v>
      </c>
      <c r="M1242" t="b">
        <v>1</v>
      </c>
      <c r="N1242">
        <v>117</v>
      </c>
      <c r="O1242" t="b">
        <v>1</v>
      </c>
      <c r="P1242" t="s">
        <v>8271</v>
      </c>
      <c r="Q1242" s="5">
        <f>(E1242/D1242)</f>
        <v>1.0881428571428571</v>
      </c>
      <c r="R1242" s="12">
        <f>ROUND((E1242/N1242),2)</f>
        <v>65.099999999999994</v>
      </c>
      <c r="S1242" t="str">
        <f>LEFT(P1242,FIND("/",P1242)-1)</f>
        <v>theater</v>
      </c>
      <c r="T1242" t="str">
        <f>RIGHT(P1242,LEN(P1242)-FIND("/",P1242))</f>
        <v>plays</v>
      </c>
    </row>
    <row r="1243" spans="1:20" ht="28.5" x14ac:dyDescent="0.4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 s="9">
        <f>(((I1243/60)/60)/24)+DATE(1970,1,1)</f>
        <v>42262.818750000006</v>
      </c>
      <c r="K1243">
        <v>1439494863</v>
      </c>
      <c r="L1243" s="10">
        <f>(((K1243/60)/60)/24)+DATE(1970,1,1)</f>
        <v>42229.820173611108</v>
      </c>
      <c r="M1243" t="b">
        <v>0</v>
      </c>
      <c r="N1243">
        <v>574</v>
      </c>
      <c r="O1243" t="b">
        <v>1</v>
      </c>
      <c r="P1243" t="s">
        <v>8265</v>
      </c>
      <c r="Q1243" s="5">
        <f>(E1243/D1243)</f>
        <v>1.0880768571428572</v>
      </c>
      <c r="R1243">
        <f>ROUND((E1243/N1243),2)</f>
        <v>66.349999999999994</v>
      </c>
      <c r="S1243" t="str">
        <f>LEFT(P1243,FIND("/",P1243)-1)</f>
        <v>film &amp; video</v>
      </c>
      <c r="T1243" t="str">
        <f>RIGHT(P1243,LEN(P1243)-FIND("/",P1243))</f>
        <v>television</v>
      </c>
    </row>
    <row r="1244" spans="1:20" ht="42.75" x14ac:dyDescent="0.4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 s="9">
        <f>(((I1244/60)/60)/24)+DATE(1970,1,1)</f>
        <v>42165.810694444444</v>
      </c>
      <c r="K1244">
        <v>1431372444</v>
      </c>
      <c r="L1244" s="10">
        <f>(((K1244/60)/60)/24)+DATE(1970,1,1)</f>
        <v>42135.810694444444</v>
      </c>
      <c r="M1244" t="b">
        <v>0</v>
      </c>
      <c r="N1244">
        <v>41</v>
      </c>
      <c r="O1244" t="b">
        <v>1</v>
      </c>
      <c r="P1244" t="s">
        <v>8271</v>
      </c>
      <c r="Q1244" s="5">
        <f>(E1244/D1244)</f>
        <v>1.0880000000000001</v>
      </c>
      <c r="R1244" s="12">
        <f>ROUND((E1244/N1244),2)</f>
        <v>26.54</v>
      </c>
      <c r="S1244" t="str">
        <f>LEFT(P1244,FIND("/",P1244)-1)</f>
        <v>theater</v>
      </c>
      <c r="T1244" t="str">
        <f>RIGHT(P1244,LEN(P1244)-FIND("/",P1244))</f>
        <v>plays</v>
      </c>
    </row>
    <row r="1245" spans="1:20" ht="28.5" x14ac:dyDescent="0.4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 s="9">
        <f>(((I1245/60)/60)/24)+DATE(1970,1,1)</f>
        <v>41398.560289351852</v>
      </c>
      <c r="K1245">
        <v>1365082009</v>
      </c>
      <c r="L1245" s="10">
        <f>(((K1245/60)/60)/24)+DATE(1970,1,1)</f>
        <v>41368.560289351852</v>
      </c>
      <c r="M1245" t="b">
        <v>0</v>
      </c>
      <c r="N1245">
        <v>307</v>
      </c>
      <c r="O1245" t="b">
        <v>1</v>
      </c>
      <c r="P1245" t="s">
        <v>8303</v>
      </c>
      <c r="Q1245" s="5">
        <f>(E1245/D1245)</f>
        <v>1.0878684000000001</v>
      </c>
      <c r="R1245" s="12">
        <f>ROUND((E1245/N1245),2)</f>
        <v>88.59</v>
      </c>
      <c r="S1245" t="str">
        <f>LEFT(P1245,FIND("/",P1245)-1)</f>
        <v>theater</v>
      </c>
      <c r="T1245" t="str">
        <f>RIGHT(P1245,LEN(P1245)-FIND("/",P1245))</f>
        <v>spaces</v>
      </c>
    </row>
    <row r="1246" spans="1:20" ht="28.5" x14ac:dyDescent="0.4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 s="9">
        <f>(((I1246/60)/60)/24)+DATE(1970,1,1)</f>
        <v>41629.197222222225</v>
      </c>
      <c r="K1246">
        <v>1386806254</v>
      </c>
      <c r="L1246" s="10">
        <f>(((K1246/60)/60)/24)+DATE(1970,1,1)</f>
        <v>41619.998310185183</v>
      </c>
      <c r="M1246" t="b">
        <v>0</v>
      </c>
      <c r="N1246">
        <v>14</v>
      </c>
      <c r="O1246" t="b">
        <v>1</v>
      </c>
      <c r="P1246" t="s">
        <v>8276</v>
      </c>
      <c r="Q1246" s="5">
        <f>(E1246/D1246)</f>
        <v>1.0874999999999999</v>
      </c>
      <c r="R1246" s="12">
        <f>ROUND((E1246/N1246),2)</f>
        <v>31.07</v>
      </c>
      <c r="S1246" t="str">
        <f>LEFT(P1246,FIND("/",P1246)-1)</f>
        <v>music</v>
      </c>
      <c r="T1246" t="str">
        <f>RIGHT(P1246,LEN(P1246)-FIND("/",P1246))</f>
        <v>rock</v>
      </c>
    </row>
    <row r="1247" spans="1:20" ht="42.75" x14ac:dyDescent="0.4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 s="9">
        <f>(((I1247/60)/60)/24)+DATE(1970,1,1)</f>
        <v>42742.875</v>
      </c>
      <c r="K1247">
        <v>1481058170</v>
      </c>
      <c r="L1247" s="10">
        <f>(((K1247/60)/60)/24)+DATE(1970,1,1)</f>
        <v>42710.876967592587</v>
      </c>
      <c r="M1247" t="b">
        <v>0</v>
      </c>
      <c r="N1247">
        <v>34</v>
      </c>
      <c r="O1247" t="b">
        <v>1</v>
      </c>
      <c r="P1247" t="s">
        <v>8285</v>
      </c>
      <c r="Q1247" s="5">
        <f>(E1247/D1247)</f>
        <v>1.0874999999999999</v>
      </c>
      <c r="R1247" s="12">
        <f>ROUND((E1247/N1247),2)</f>
        <v>63.97</v>
      </c>
      <c r="S1247" t="str">
        <f>LEFT(P1247,FIND("/",P1247)-1)</f>
        <v>photography</v>
      </c>
      <c r="T1247" t="str">
        <f>RIGHT(P1247,LEN(P1247)-FIND("/",P1247))</f>
        <v>photobooks</v>
      </c>
    </row>
    <row r="1248" spans="1:20" ht="42.75" x14ac:dyDescent="0.4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 s="9">
        <f>(((I1248/60)/60)/24)+DATE(1970,1,1)</f>
        <v>40893.242141203707</v>
      </c>
      <c r="K1248">
        <v>1318826921</v>
      </c>
      <c r="L1248" s="10">
        <f>(((K1248/60)/60)/24)+DATE(1970,1,1)</f>
        <v>40833.200474537036</v>
      </c>
      <c r="M1248" t="b">
        <v>0</v>
      </c>
      <c r="N1248">
        <v>149</v>
      </c>
      <c r="O1248" t="b">
        <v>1</v>
      </c>
      <c r="P1248" t="s">
        <v>8276</v>
      </c>
      <c r="Q1248" s="5">
        <f>(E1248/D1248)</f>
        <v>1.0874800874800874</v>
      </c>
      <c r="R1248" s="12">
        <f>ROUND((E1248/N1248),2)</f>
        <v>40.549999999999997</v>
      </c>
      <c r="S1248" t="str">
        <f>LEFT(P1248,FIND("/",P1248)-1)</f>
        <v>music</v>
      </c>
      <c r="T1248" t="str">
        <f>RIGHT(P1248,LEN(P1248)-FIND("/",P1248))</f>
        <v>rock</v>
      </c>
    </row>
    <row r="1249" spans="1:20" ht="42.75" x14ac:dyDescent="0.4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 s="9">
        <f>(((I1249/60)/60)/24)+DATE(1970,1,1)</f>
        <v>41637.332638888889</v>
      </c>
      <c r="K1249">
        <v>1386011038</v>
      </c>
      <c r="L1249" s="10">
        <f>(((K1249/60)/60)/24)+DATE(1970,1,1)</f>
        <v>41610.794421296298</v>
      </c>
      <c r="M1249" t="b">
        <v>0</v>
      </c>
      <c r="N1249">
        <v>236</v>
      </c>
      <c r="O1249" t="b">
        <v>1</v>
      </c>
      <c r="P1249" t="s">
        <v>8303</v>
      </c>
      <c r="Q1249" s="5">
        <f>(E1249/D1249)</f>
        <v>1.0871389999999999</v>
      </c>
      <c r="R1249" s="12">
        <f>ROUND((E1249/N1249),2)</f>
        <v>92.13</v>
      </c>
      <c r="S1249" t="str">
        <f>LEFT(P1249,FIND("/",P1249)-1)</f>
        <v>theater</v>
      </c>
      <c r="T1249" t="str">
        <f>RIGHT(P1249,LEN(P1249)-FIND("/",P1249))</f>
        <v>spaces</v>
      </c>
    </row>
    <row r="1250" spans="1:20" ht="42.75" x14ac:dyDescent="0.4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 s="9">
        <f>(((I1250/60)/60)/24)+DATE(1970,1,1)</f>
        <v>42523.916666666672</v>
      </c>
      <c r="K1250">
        <v>1463852904</v>
      </c>
      <c r="L1250" s="10">
        <f>(((K1250/60)/60)/24)+DATE(1970,1,1)</f>
        <v>42511.741944444439</v>
      </c>
      <c r="M1250" t="b">
        <v>0</v>
      </c>
      <c r="N1250">
        <v>49</v>
      </c>
      <c r="O1250" t="b">
        <v>1</v>
      </c>
      <c r="P1250" t="s">
        <v>8271</v>
      </c>
      <c r="Q1250" s="5">
        <f>(E1250/D1250)</f>
        <v>1.0870406189555126</v>
      </c>
      <c r="R1250" s="12">
        <f>ROUND((E1250/N1250),2)</f>
        <v>34.409999999999997</v>
      </c>
      <c r="S1250" t="str">
        <f>LEFT(P1250,FIND("/",P1250)-1)</f>
        <v>theater</v>
      </c>
      <c r="T1250" t="str">
        <f>RIGHT(P1250,LEN(P1250)-FIND("/",P1250))</f>
        <v>plays</v>
      </c>
    </row>
    <row r="1251" spans="1:20" ht="42.75" x14ac:dyDescent="0.4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 s="9">
        <f>(((I1251/60)/60)/24)+DATE(1970,1,1)</f>
        <v>42522.717233796298</v>
      </c>
      <c r="K1251">
        <v>1462209169</v>
      </c>
      <c r="L1251" s="10">
        <f>(((K1251/60)/60)/24)+DATE(1970,1,1)</f>
        <v>42492.717233796298</v>
      </c>
      <c r="M1251" t="b">
        <v>0</v>
      </c>
      <c r="N1251">
        <v>130</v>
      </c>
      <c r="O1251" t="b">
        <v>1</v>
      </c>
      <c r="P1251" t="s">
        <v>8271</v>
      </c>
      <c r="Q1251" s="5">
        <f>(E1251/D1251)</f>
        <v>1.0867285714285715</v>
      </c>
      <c r="R1251" s="12">
        <f>ROUND((E1251/N1251),2)</f>
        <v>29.26</v>
      </c>
      <c r="S1251" t="str">
        <f>LEFT(P1251,FIND("/",P1251)-1)</f>
        <v>theater</v>
      </c>
      <c r="T1251" t="str">
        <f>RIGHT(P1251,LEN(P1251)-FIND("/",P1251))</f>
        <v>plays</v>
      </c>
    </row>
    <row r="1252" spans="1:20" ht="42.75" x14ac:dyDescent="0.4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 s="9">
        <f>(((I1252/60)/60)/24)+DATE(1970,1,1)</f>
        <v>41731.775462962964</v>
      </c>
      <c r="K1252">
        <v>1393443400</v>
      </c>
      <c r="L1252" s="10">
        <f>(((K1252/60)/60)/24)+DATE(1970,1,1)</f>
        <v>41696.817129629628</v>
      </c>
      <c r="M1252" t="b">
        <v>1</v>
      </c>
      <c r="N1252">
        <v>89</v>
      </c>
      <c r="O1252" t="b">
        <v>1</v>
      </c>
      <c r="P1252" t="s">
        <v>8279</v>
      </c>
      <c r="Q1252" s="5">
        <f>(E1252/D1252)</f>
        <v>1.0866</v>
      </c>
      <c r="R1252" s="12">
        <f>ROUND((E1252/N1252),2)</f>
        <v>61.04</v>
      </c>
      <c r="S1252" t="str">
        <f>LEFT(P1252,FIND("/",P1252)-1)</f>
        <v>music</v>
      </c>
      <c r="T1252" t="str">
        <f>RIGHT(P1252,LEN(P1252)-FIND("/",P1252))</f>
        <v>indie rock</v>
      </c>
    </row>
    <row r="1253" spans="1:20" ht="42.75" x14ac:dyDescent="0.4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 s="9">
        <f>(((I1253/60)/60)/24)+DATE(1970,1,1)</f>
        <v>42649.583333333328</v>
      </c>
      <c r="K1253">
        <v>1473160292</v>
      </c>
      <c r="L1253" s="10">
        <f>(((K1253/60)/60)/24)+DATE(1970,1,1)</f>
        <v>42619.466342592597</v>
      </c>
      <c r="M1253" t="b">
        <v>1</v>
      </c>
      <c r="N1253">
        <v>116</v>
      </c>
      <c r="O1253" t="b">
        <v>1</v>
      </c>
      <c r="P1253" t="s">
        <v>8285</v>
      </c>
      <c r="Q1253" s="5">
        <f>(E1253/D1253)</f>
        <v>1.0865882352941176</v>
      </c>
      <c r="R1253" s="12">
        <f>ROUND((E1253/N1253),2)</f>
        <v>159.24</v>
      </c>
      <c r="S1253" t="str">
        <f>LEFT(P1253,FIND("/",P1253)-1)</f>
        <v>photography</v>
      </c>
      <c r="T1253" t="str">
        <f>RIGHT(P1253,LEN(P1253)-FIND("/",P1253))</f>
        <v>photobooks</v>
      </c>
    </row>
    <row r="1254" spans="1:20" ht="42.75" x14ac:dyDescent="0.4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 s="9">
        <f>(((I1254/60)/60)/24)+DATE(1970,1,1)</f>
        <v>42476</v>
      </c>
      <c r="K1254">
        <v>1458157512</v>
      </c>
      <c r="L1254" s="10">
        <f>(((K1254/60)/60)/24)+DATE(1970,1,1)</f>
        <v>42445.823055555549</v>
      </c>
      <c r="M1254" t="b">
        <v>1</v>
      </c>
      <c r="N1254">
        <v>206</v>
      </c>
      <c r="O1254" t="b">
        <v>1</v>
      </c>
      <c r="P1254" t="s">
        <v>8276</v>
      </c>
      <c r="Q1254" s="5">
        <f>(E1254/D1254)</f>
        <v>1.0864893617021276</v>
      </c>
      <c r="R1254" s="12">
        <f>ROUND((E1254/N1254),2)</f>
        <v>99.16</v>
      </c>
      <c r="S1254" t="str">
        <f>LEFT(P1254,FIND("/",P1254)-1)</f>
        <v>music</v>
      </c>
      <c r="T1254" t="str">
        <f>RIGHT(P1254,LEN(P1254)-FIND("/",P1254))</f>
        <v>rock</v>
      </c>
    </row>
    <row r="1255" spans="1:20" ht="42.75" x14ac:dyDescent="0.4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 s="9">
        <f>(((I1255/60)/60)/24)+DATE(1970,1,1)</f>
        <v>42327.833553240736</v>
      </c>
      <c r="K1255">
        <v>1445367619</v>
      </c>
      <c r="L1255" s="10">
        <f>(((K1255/60)/60)/24)+DATE(1970,1,1)</f>
        <v>42297.791886574079</v>
      </c>
      <c r="M1255" t="b">
        <v>1</v>
      </c>
      <c r="N1255">
        <v>613</v>
      </c>
      <c r="O1255" t="b">
        <v>1</v>
      </c>
      <c r="P1255" t="s">
        <v>8269</v>
      </c>
      <c r="Q1255" s="5">
        <f>(E1255/D1255)</f>
        <v>1.0861819426615318</v>
      </c>
      <c r="R1255" s="12">
        <f>ROUND((E1255/N1255),2)</f>
        <v>103.52</v>
      </c>
      <c r="S1255" t="str">
        <f>LEFT(P1255,FIND("/",P1255)-1)</f>
        <v>film &amp; video</v>
      </c>
      <c r="T1255" t="str">
        <f>RIGHT(P1255,LEN(P1255)-FIND("/",P1255))</f>
        <v>documentary</v>
      </c>
    </row>
    <row r="1256" spans="1:20" ht="42.75" x14ac:dyDescent="0.4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 s="9">
        <f>(((I1256/60)/60)/24)+DATE(1970,1,1)</f>
        <v>42810.784039351856</v>
      </c>
      <c r="K1256">
        <v>1487101741</v>
      </c>
      <c r="L1256" s="10">
        <f>(((K1256/60)/60)/24)+DATE(1970,1,1)</f>
        <v>42780.825706018513</v>
      </c>
      <c r="M1256" t="b">
        <v>0</v>
      </c>
      <c r="N1256">
        <v>117</v>
      </c>
      <c r="O1256" t="b">
        <v>0</v>
      </c>
      <c r="P1256" t="s">
        <v>8271</v>
      </c>
      <c r="Q1256" s="5">
        <f>(E1256/D1256)</f>
        <v>1.0860666666666667</v>
      </c>
      <c r="R1256" s="12">
        <f>ROUND((E1256/N1256),2)</f>
        <v>139.24</v>
      </c>
      <c r="S1256" t="str">
        <f>LEFT(P1256,FIND("/",P1256)-1)</f>
        <v>theater</v>
      </c>
      <c r="T1256" t="str">
        <f>RIGHT(P1256,LEN(P1256)-FIND("/",P1256))</f>
        <v>plays</v>
      </c>
    </row>
    <row r="1257" spans="1:20" ht="42.75" x14ac:dyDescent="0.45">
      <c r="A1257">
        <v>3277</v>
      </c>
      <c r="B1257" s="3" t="s">
        <v>3277</v>
      </c>
      <c r="C1257" s="3" t="s">
        <v>7387</v>
      </c>
      <c r="D1257">
        <v>5000</v>
      </c>
      <c r="E1257">
        <v>5430</v>
      </c>
      <c r="F1257" t="s">
        <v>8219</v>
      </c>
      <c r="G1257" t="s">
        <v>8225</v>
      </c>
      <c r="H1257" t="s">
        <v>8247</v>
      </c>
      <c r="I1257">
        <v>1416331406</v>
      </c>
      <c r="J1257" s="9">
        <f>(((I1257/60)/60)/24)+DATE(1970,1,1)</f>
        <v>41961.724606481483</v>
      </c>
      <c r="K1257">
        <v>1413735806</v>
      </c>
      <c r="L1257" s="10">
        <f>(((K1257/60)/60)/24)+DATE(1970,1,1)</f>
        <v>41931.682939814818</v>
      </c>
      <c r="M1257" t="b">
        <v>1</v>
      </c>
      <c r="N1257">
        <v>100</v>
      </c>
      <c r="O1257" t="b">
        <v>1</v>
      </c>
      <c r="P1257" t="s">
        <v>8271</v>
      </c>
      <c r="Q1257" s="5">
        <f>(E1257/D1257)</f>
        <v>1.0860000000000001</v>
      </c>
      <c r="R1257" s="12">
        <f>ROUND((E1257/N1257),2)</f>
        <v>54.3</v>
      </c>
      <c r="S1257" t="str">
        <f>LEFT(P1257,FIND("/",P1257)-1)</f>
        <v>theater</v>
      </c>
      <c r="T1257" t="str">
        <f>RIGHT(P1257,LEN(P1257)-FIND("/",P1257))</f>
        <v>plays</v>
      </c>
    </row>
    <row r="1258" spans="1:20" ht="42.75" x14ac:dyDescent="0.45">
      <c r="A1258">
        <v>2444</v>
      </c>
      <c r="B1258" s="3" t="s">
        <v>2445</v>
      </c>
      <c r="C1258" s="3" t="s">
        <v>6554</v>
      </c>
      <c r="D1258">
        <v>3000</v>
      </c>
      <c r="E1258">
        <v>3258</v>
      </c>
      <c r="F1258" t="s">
        <v>8219</v>
      </c>
      <c r="G1258" t="s">
        <v>8224</v>
      </c>
      <c r="H1258" t="s">
        <v>8246</v>
      </c>
      <c r="I1258">
        <v>1464199591</v>
      </c>
      <c r="J1258" s="9">
        <f>(((I1258/60)/60)/24)+DATE(1970,1,1)</f>
        <v>42515.754525462966</v>
      </c>
      <c r="K1258">
        <v>1461607591</v>
      </c>
      <c r="L1258" s="10">
        <f>(((K1258/60)/60)/24)+DATE(1970,1,1)</f>
        <v>42485.754525462966</v>
      </c>
      <c r="M1258" t="b">
        <v>0</v>
      </c>
      <c r="N1258">
        <v>61</v>
      </c>
      <c r="O1258" t="b">
        <v>1</v>
      </c>
      <c r="P1258" t="s">
        <v>8298</v>
      </c>
      <c r="Q1258" s="5">
        <f>(E1258/D1258)</f>
        <v>1.0860000000000001</v>
      </c>
      <c r="R1258" s="12">
        <f>ROUND((E1258/N1258),2)</f>
        <v>53.41</v>
      </c>
      <c r="S1258" t="str">
        <f>LEFT(P1258,FIND("/",P1258)-1)</f>
        <v>food</v>
      </c>
      <c r="T1258" t="str">
        <f>RIGHT(P1258,LEN(P1258)-FIND("/",P1258))</f>
        <v>small batch</v>
      </c>
    </row>
    <row r="1259" spans="1:20" ht="28.5" x14ac:dyDescent="0.4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 s="9">
        <f>(((I1259/60)/60)/24)+DATE(1970,1,1)</f>
        <v>42117.290972222225</v>
      </c>
      <c r="K1259">
        <v>1427121931</v>
      </c>
      <c r="L1259" s="10">
        <f>(((K1259/60)/60)/24)+DATE(1970,1,1)</f>
        <v>42086.614942129629</v>
      </c>
      <c r="M1259" t="b">
        <v>0</v>
      </c>
      <c r="N1259">
        <v>86</v>
      </c>
      <c r="O1259" t="b">
        <v>1</v>
      </c>
      <c r="P1259" t="s">
        <v>8271</v>
      </c>
      <c r="Q1259" s="5">
        <f>(E1259/D1259)</f>
        <v>1.0857142857142856</v>
      </c>
      <c r="R1259" s="12">
        <f>ROUND((E1259/N1259),2)</f>
        <v>44.19</v>
      </c>
      <c r="S1259" t="str">
        <f>LEFT(P1259,FIND("/",P1259)-1)</f>
        <v>theater</v>
      </c>
      <c r="T1259" t="str">
        <f>RIGHT(P1259,LEN(P1259)-FIND("/",P1259))</f>
        <v>plays</v>
      </c>
    </row>
    <row r="1260" spans="1:20" ht="42.75" x14ac:dyDescent="0.4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 s="9">
        <f>(((I1260/60)/60)/24)+DATE(1970,1,1)</f>
        <v>41850.945613425924</v>
      </c>
      <c r="K1260">
        <v>1404168101</v>
      </c>
      <c r="L1260" s="10">
        <f>(((K1260/60)/60)/24)+DATE(1970,1,1)</f>
        <v>41820.945613425924</v>
      </c>
      <c r="M1260" t="b">
        <v>0</v>
      </c>
      <c r="N1260">
        <v>72</v>
      </c>
      <c r="O1260" t="b">
        <v>1</v>
      </c>
      <c r="P1260" t="s">
        <v>8271</v>
      </c>
      <c r="Q1260" s="5">
        <f>(E1260/D1260)</f>
        <v>1.0854949999999999</v>
      </c>
      <c r="R1260" s="12">
        <f>ROUND((E1260/N1260),2)</f>
        <v>30.15</v>
      </c>
      <c r="S1260" t="str">
        <f>LEFT(P1260,FIND("/",P1260)-1)</f>
        <v>theater</v>
      </c>
      <c r="T1260" t="str">
        <f>RIGHT(P1260,LEN(P1260)-FIND("/",P1260))</f>
        <v>plays</v>
      </c>
    </row>
    <row r="1261" spans="1:20" ht="28.5" x14ac:dyDescent="0.4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 s="9">
        <f>(((I1261/60)/60)/24)+DATE(1970,1,1)</f>
        <v>41374.662858796299</v>
      </c>
      <c r="K1261">
        <v>1363017271</v>
      </c>
      <c r="L1261" s="10">
        <f>(((K1261/60)/60)/24)+DATE(1970,1,1)</f>
        <v>41344.662858796299</v>
      </c>
      <c r="M1261" t="b">
        <v>1</v>
      </c>
      <c r="N1261">
        <v>150</v>
      </c>
      <c r="O1261" t="b">
        <v>1</v>
      </c>
      <c r="P1261" t="s">
        <v>8288</v>
      </c>
      <c r="Q1261" s="5">
        <f>(E1261/D1261)</f>
        <v>1.085175</v>
      </c>
      <c r="R1261" s="12">
        <f>ROUND((E1261/N1261),2)</f>
        <v>28.94</v>
      </c>
      <c r="S1261" t="str">
        <f>LEFT(P1261,FIND("/",P1261)-1)</f>
        <v>publishing</v>
      </c>
      <c r="T1261" t="str">
        <f>RIGHT(P1261,LEN(P1261)-FIND("/",P1261))</f>
        <v>radio &amp; podcasts</v>
      </c>
    </row>
    <row r="1262" spans="1:20" ht="42.75" x14ac:dyDescent="0.4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 s="9">
        <f>(((I1262/60)/60)/24)+DATE(1970,1,1)</f>
        <v>41974.850868055553</v>
      </c>
      <c r="K1262">
        <v>1415737515</v>
      </c>
      <c r="L1262" s="10">
        <f>(((K1262/60)/60)/24)+DATE(1970,1,1)</f>
        <v>41954.850868055553</v>
      </c>
      <c r="M1262" t="b">
        <v>0</v>
      </c>
      <c r="N1262">
        <v>50</v>
      </c>
      <c r="O1262" t="b">
        <v>1</v>
      </c>
      <c r="P1262" t="s">
        <v>8305</v>
      </c>
      <c r="Q1262" s="5">
        <f>(E1262/D1262)</f>
        <v>1.0851428571428572</v>
      </c>
      <c r="R1262" s="12">
        <f>ROUND((E1262/N1262),2)</f>
        <v>75.959999999999994</v>
      </c>
      <c r="S1262" t="str">
        <f>LEFT(P1262,FIND("/",P1262)-1)</f>
        <v>theater</v>
      </c>
      <c r="T1262" t="str">
        <f>RIGHT(P1262,LEN(P1262)-FIND("/",P1262))</f>
        <v>musical</v>
      </c>
    </row>
    <row r="1263" spans="1:20" ht="28.5" x14ac:dyDescent="0.4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 s="9">
        <f>(((I1263/60)/60)/24)+DATE(1970,1,1)</f>
        <v>41269.83625</v>
      </c>
      <c r="K1263">
        <v>1353960252</v>
      </c>
      <c r="L1263" s="10">
        <f>(((K1263/60)/60)/24)+DATE(1970,1,1)</f>
        <v>41239.83625</v>
      </c>
      <c r="M1263" t="b">
        <v>0</v>
      </c>
      <c r="N1263">
        <v>104</v>
      </c>
      <c r="O1263" t="b">
        <v>1</v>
      </c>
      <c r="P1263" t="s">
        <v>8303</v>
      </c>
      <c r="Q1263" s="5">
        <f>(E1263/D1263)</f>
        <v>1.0850614285714286</v>
      </c>
      <c r="R1263" s="12">
        <f>ROUND((E1263/N1263),2)</f>
        <v>73.03</v>
      </c>
      <c r="S1263" t="str">
        <f>LEFT(P1263,FIND("/",P1263)-1)</f>
        <v>theater</v>
      </c>
      <c r="T1263" t="str">
        <f>RIGHT(P1263,LEN(P1263)-FIND("/",P1263))</f>
        <v>spaces</v>
      </c>
    </row>
    <row r="1264" spans="1:20" ht="42.75" x14ac:dyDescent="0.4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 s="9">
        <f>(((I1264/60)/60)/24)+DATE(1970,1,1)</f>
        <v>42527.291666666672</v>
      </c>
      <c r="K1264">
        <v>1462841990</v>
      </c>
      <c r="L1264" s="10">
        <f>(((K1264/60)/60)/24)+DATE(1970,1,1)</f>
        <v>42500.041550925926</v>
      </c>
      <c r="M1264" t="b">
        <v>0</v>
      </c>
      <c r="N1264">
        <v>40</v>
      </c>
      <c r="O1264" t="b">
        <v>1</v>
      </c>
      <c r="P1264" t="s">
        <v>8271</v>
      </c>
      <c r="Q1264" s="5">
        <f>(E1264/D1264)</f>
        <v>1.085</v>
      </c>
      <c r="R1264" s="12">
        <f>ROUND((E1264/N1264),2)</f>
        <v>81.38</v>
      </c>
      <c r="S1264" t="str">
        <f>LEFT(P1264,FIND("/",P1264)-1)</f>
        <v>theater</v>
      </c>
      <c r="T1264" t="str">
        <f>RIGHT(P1264,LEN(P1264)-FIND("/",P1264))</f>
        <v>plays</v>
      </c>
    </row>
    <row r="1265" spans="1:20" ht="42.75" x14ac:dyDescent="0.4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 s="9">
        <f>(((I1265/60)/60)/24)+DATE(1970,1,1)</f>
        <v>42478.384317129632</v>
      </c>
      <c r="K1265">
        <v>1455790405</v>
      </c>
      <c r="L1265" s="10">
        <f>(((K1265/60)/60)/24)+DATE(1970,1,1)</f>
        <v>42418.425983796296</v>
      </c>
      <c r="M1265" t="b">
        <v>0</v>
      </c>
      <c r="N1265">
        <v>24</v>
      </c>
      <c r="O1265" t="b">
        <v>1</v>
      </c>
      <c r="P1265" t="s">
        <v>8271</v>
      </c>
      <c r="Q1265" s="5">
        <f>(E1265/D1265)</f>
        <v>1.085</v>
      </c>
      <c r="R1265" s="12">
        <f>ROUND((E1265/N1265),2)</f>
        <v>135.63</v>
      </c>
      <c r="S1265" t="str">
        <f>LEFT(P1265,FIND("/",P1265)-1)</f>
        <v>theater</v>
      </c>
      <c r="T1265" t="str">
        <f>RIGHT(P1265,LEN(P1265)-FIND("/",P1265))</f>
        <v>plays</v>
      </c>
    </row>
    <row r="1266" spans="1:20" x14ac:dyDescent="0.4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 s="9">
        <f>(((I1266/60)/60)/24)+DATE(1970,1,1)</f>
        <v>42544.666956018518</v>
      </c>
      <c r="K1266">
        <v>1464105625</v>
      </c>
      <c r="L1266" s="10">
        <f>(((K1266/60)/60)/24)+DATE(1970,1,1)</f>
        <v>42514.666956018518</v>
      </c>
      <c r="M1266" t="b">
        <v>0</v>
      </c>
      <c r="N1266">
        <v>96</v>
      </c>
      <c r="O1266" t="b">
        <v>1</v>
      </c>
      <c r="P1266" t="s">
        <v>8280</v>
      </c>
      <c r="Q1266" s="5">
        <f>(E1266/D1266)</f>
        <v>1.0849703703703704</v>
      </c>
      <c r="R1266" s="12">
        <f>ROUND((E1266/N1266),2)</f>
        <v>61.03</v>
      </c>
      <c r="S1266" t="str">
        <f>LEFT(P1266,FIND("/",P1266)-1)</f>
        <v>music</v>
      </c>
      <c r="T1266" t="str">
        <f>RIGHT(P1266,LEN(P1266)-FIND("/",P1266))</f>
        <v>electronic music</v>
      </c>
    </row>
    <row r="1267" spans="1:20" ht="42.75" x14ac:dyDescent="0.4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 s="9">
        <f>(((I1267/60)/60)/24)+DATE(1970,1,1)</f>
        <v>42412.207638888889</v>
      </c>
      <c r="K1267">
        <v>1452625822</v>
      </c>
      <c r="L1267" s="10">
        <f>(((K1267/60)/60)/24)+DATE(1970,1,1)</f>
        <v>42381.79886574074</v>
      </c>
      <c r="M1267" t="b">
        <v>0</v>
      </c>
      <c r="N1267">
        <v>321</v>
      </c>
      <c r="O1267" t="b">
        <v>1</v>
      </c>
      <c r="P1267" t="s">
        <v>8297</v>
      </c>
      <c r="Q1267" s="5">
        <f>(E1267/D1267)</f>
        <v>1.0846283333333333</v>
      </c>
      <c r="R1267" s="12">
        <f>ROUND((E1267/N1267),2)</f>
        <v>60.82</v>
      </c>
      <c r="S1267" t="str">
        <f>LEFT(P1267,FIND("/",P1267)-1)</f>
        <v>games</v>
      </c>
      <c r="T1267" t="str">
        <f>RIGHT(P1267,LEN(P1267)-FIND("/",P1267))</f>
        <v>tabletop games</v>
      </c>
    </row>
    <row r="1268" spans="1:20" ht="42.75" x14ac:dyDescent="0.4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 s="9">
        <f>(((I1268/60)/60)/24)+DATE(1970,1,1)</f>
        <v>42151.114583333328</v>
      </c>
      <c r="K1268">
        <v>1429651266</v>
      </c>
      <c r="L1268" s="10">
        <f>(((K1268/60)/60)/24)+DATE(1970,1,1)</f>
        <v>42115.889652777783</v>
      </c>
      <c r="M1268" t="b">
        <v>0</v>
      </c>
      <c r="N1268">
        <v>74</v>
      </c>
      <c r="O1268" t="b">
        <v>1</v>
      </c>
      <c r="P1268" t="s">
        <v>8271</v>
      </c>
      <c r="Q1268" s="5">
        <f>(E1268/D1268)</f>
        <v>1.0843750000000001</v>
      </c>
      <c r="R1268" s="12">
        <f>ROUND((E1268/N1268),2)</f>
        <v>46.89</v>
      </c>
      <c r="S1268" t="str">
        <f>LEFT(P1268,FIND("/",P1268)-1)</f>
        <v>theater</v>
      </c>
      <c r="T1268" t="str">
        <f>RIGHT(P1268,LEN(P1268)-FIND("/",P1268))</f>
        <v>plays</v>
      </c>
    </row>
    <row r="1269" spans="1:20" ht="28.5" x14ac:dyDescent="0.4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 s="9">
        <f>(((I1269/60)/60)/24)+DATE(1970,1,1)</f>
        <v>41320.598483796297</v>
      </c>
      <c r="K1269">
        <v>1358346109</v>
      </c>
      <c r="L1269" s="10">
        <f>(((K1269/60)/60)/24)+DATE(1970,1,1)</f>
        <v>41290.598483796297</v>
      </c>
      <c r="M1269" t="b">
        <v>1</v>
      </c>
      <c r="N1269">
        <v>321</v>
      </c>
      <c r="O1269" t="b">
        <v>1</v>
      </c>
      <c r="P1269" t="s">
        <v>8288</v>
      </c>
      <c r="Q1269" s="5">
        <f>(E1269/D1269)</f>
        <v>1.0842485875706214</v>
      </c>
      <c r="R1269" s="12">
        <f>ROUND((E1269/N1269),2)</f>
        <v>149.46</v>
      </c>
      <c r="S1269" t="str">
        <f>LEFT(P1269,FIND("/",P1269)-1)</f>
        <v>publishing</v>
      </c>
      <c r="T1269" t="str">
        <f>RIGHT(P1269,LEN(P1269)-FIND("/",P1269))</f>
        <v>radio &amp; podcasts</v>
      </c>
    </row>
    <row r="1270" spans="1:20" ht="42.75" x14ac:dyDescent="0.4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 s="9">
        <f>(((I1270/60)/60)/24)+DATE(1970,1,1)</f>
        <v>41228</v>
      </c>
      <c r="K1270">
        <v>1351210481</v>
      </c>
      <c r="L1270" s="10">
        <f>(((K1270/60)/60)/24)+DATE(1970,1,1)</f>
        <v>41208.010196759256</v>
      </c>
      <c r="M1270" t="b">
        <v>0</v>
      </c>
      <c r="N1270">
        <v>41</v>
      </c>
      <c r="O1270" t="b">
        <v>1</v>
      </c>
      <c r="P1270" t="s">
        <v>8266</v>
      </c>
      <c r="Q1270" s="5">
        <f>(E1270/D1270)</f>
        <v>1.084090909090909</v>
      </c>
      <c r="R1270">
        <f>ROUND((E1270/N1270),2)</f>
        <v>58.17</v>
      </c>
      <c r="S1270" t="str">
        <f>LEFT(P1270,FIND("/",P1270)-1)</f>
        <v>film &amp; video</v>
      </c>
      <c r="T1270" t="str">
        <f>RIGHT(P1270,LEN(P1270)-FIND("/",P1270))</f>
        <v>shorts</v>
      </c>
    </row>
    <row r="1271" spans="1:20" ht="42.75" x14ac:dyDescent="0.4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 s="9">
        <f>(((I1271/60)/60)/24)+DATE(1970,1,1)</f>
        <v>41811.207638888889</v>
      </c>
      <c r="K1271">
        <v>1400106171</v>
      </c>
      <c r="L1271" s="10">
        <f>(((K1271/60)/60)/24)+DATE(1970,1,1)</f>
        <v>41773.932534722226</v>
      </c>
      <c r="M1271" t="b">
        <v>0</v>
      </c>
      <c r="N1271">
        <v>50</v>
      </c>
      <c r="O1271" t="b">
        <v>1</v>
      </c>
      <c r="P1271" t="s">
        <v>8279</v>
      </c>
      <c r="Q1271" s="5">
        <f>(E1271/D1271)</f>
        <v>1.0840000000000001</v>
      </c>
      <c r="R1271" s="12">
        <f>ROUND((E1271/N1271),2)</f>
        <v>54.2</v>
      </c>
      <c r="S1271" t="str">
        <f>LEFT(P1271,FIND("/",P1271)-1)</f>
        <v>music</v>
      </c>
      <c r="T1271" t="str">
        <f>RIGHT(P1271,LEN(P1271)-FIND("/",P1271))</f>
        <v>indie rock</v>
      </c>
    </row>
    <row r="1272" spans="1:20" ht="42.75" x14ac:dyDescent="0.4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 s="9">
        <f>(((I1272/60)/60)/24)+DATE(1970,1,1)</f>
        <v>41223.073680555557</v>
      </c>
      <c r="K1272">
        <v>1349916366</v>
      </c>
      <c r="L1272" s="10">
        <f>(((K1272/60)/60)/24)+DATE(1970,1,1)</f>
        <v>41193.032013888893</v>
      </c>
      <c r="M1272" t="b">
        <v>1</v>
      </c>
      <c r="N1272">
        <v>332</v>
      </c>
      <c r="O1272" t="b">
        <v>1</v>
      </c>
      <c r="P1272" t="s">
        <v>8269</v>
      </c>
      <c r="Q1272" s="5">
        <f>(E1272/D1272)</f>
        <v>1.08395</v>
      </c>
      <c r="R1272" s="12">
        <f>ROUND((E1272/N1272),2)</f>
        <v>65.3</v>
      </c>
      <c r="S1272" t="str">
        <f>LEFT(P1272,FIND("/",P1272)-1)</f>
        <v>film &amp; video</v>
      </c>
      <c r="T1272" t="str">
        <f>RIGHT(P1272,LEN(P1272)-FIND("/",P1272))</f>
        <v>documentary</v>
      </c>
    </row>
    <row r="1273" spans="1:20" ht="42.75" x14ac:dyDescent="0.4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 s="9">
        <f>(((I1273/60)/60)/24)+DATE(1970,1,1)</f>
        <v>42052.583333333328</v>
      </c>
      <c r="K1273">
        <v>1423041227</v>
      </c>
      <c r="L1273" s="10">
        <f>(((K1273/60)/60)/24)+DATE(1970,1,1)</f>
        <v>42039.384571759263</v>
      </c>
      <c r="M1273" t="b">
        <v>0</v>
      </c>
      <c r="N1273">
        <v>20</v>
      </c>
      <c r="O1273" t="b">
        <v>1</v>
      </c>
      <c r="P1273" t="s">
        <v>8271</v>
      </c>
      <c r="Q1273" s="5">
        <f>(E1273/D1273)</f>
        <v>1.0833333333333333</v>
      </c>
      <c r="R1273" s="12">
        <f>ROUND((E1273/N1273),2)</f>
        <v>81.25</v>
      </c>
      <c r="S1273" t="str">
        <f>LEFT(P1273,FIND("/",P1273)-1)</f>
        <v>theater</v>
      </c>
      <c r="T1273" t="str">
        <f>RIGHT(P1273,LEN(P1273)-FIND("/",P1273))</f>
        <v>plays</v>
      </c>
    </row>
    <row r="1274" spans="1:20" ht="42.75" x14ac:dyDescent="0.4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 s="9">
        <f>(((I1274/60)/60)/24)+DATE(1970,1,1)</f>
        <v>41763.290972222225</v>
      </c>
      <c r="K1274">
        <v>1396468782</v>
      </c>
      <c r="L1274" s="10">
        <f>(((K1274/60)/60)/24)+DATE(1970,1,1)</f>
        <v>41731.833124999997</v>
      </c>
      <c r="M1274" t="b">
        <v>0</v>
      </c>
      <c r="N1274">
        <v>46</v>
      </c>
      <c r="O1274" t="b">
        <v>1</v>
      </c>
      <c r="P1274" t="s">
        <v>8279</v>
      </c>
      <c r="Q1274" s="5">
        <f>(E1274/D1274)</f>
        <v>1.0833333333333333</v>
      </c>
      <c r="R1274" s="12">
        <f>ROUND((E1274/N1274),2)</f>
        <v>70.650000000000006</v>
      </c>
      <c r="S1274" t="str">
        <f>LEFT(P1274,FIND("/",P1274)-1)</f>
        <v>music</v>
      </c>
      <c r="T1274" t="str">
        <f>RIGHT(P1274,LEN(P1274)-FIND("/",P1274))</f>
        <v>indie rock</v>
      </c>
    </row>
    <row r="1275" spans="1:20" x14ac:dyDescent="0.4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 s="9">
        <f>(((I1275/60)/60)/24)+DATE(1970,1,1)</f>
        <v>42288.083333333328</v>
      </c>
      <c r="K1275">
        <v>1442804633</v>
      </c>
      <c r="L1275" s="10">
        <f>(((K1275/60)/60)/24)+DATE(1970,1,1)</f>
        <v>42268.127696759257</v>
      </c>
      <c r="M1275" t="b">
        <v>0</v>
      </c>
      <c r="N1275">
        <v>35</v>
      </c>
      <c r="O1275" t="b">
        <v>1</v>
      </c>
      <c r="P1275" t="s">
        <v>8271</v>
      </c>
      <c r="Q1275" s="5">
        <f>(E1275/D1275)</f>
        <v>1.0825925925925926</v>
      </c>
      <c r="R1275" s="12">
        <f>ROUND((E1275/N1275),2)</f>
        <v>83.51</v>
      </c>
      <c r="S1275" t="str">
        <f>LEFT(P1275,FIND("/",P1275)-1)</f>
        <v>theater</v>
      </c>
      <c r="T1275" t="str">
        <f>RIGHT(P1275,LEN(P1275)-FIND("/",P1275))</f>
        <v>plays</v>
      </c>
    </row>
    <row r="1276" spans="1:20" ht="42.75" x14ac:dyDescent="0.4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 s="9">
        <f>(((I1276/60)/60)/24)+DATE(1970,1,1)</f>
        <v>41815.707708333335</v>
      </c>
      <c r="K1276">
        <v>1401123546</v>
      </c>
      <c r="L1276" s="10">
        <f>(((K1276/60)/60)/24)+DATE(1970,1,1)</f>
        <v>41785.707708333335</v>
      </c>
      <c r="M1276" t="b">
        <v>0</v>
      </c>
      <c r="N1276">
        <v>35</v>
      </c>
      <c r="O1276" t="b">
        <v>1</v>
      </c>
      <c r="P1276" t="s">
        <v>8271</v>
      </c>
      <c r="Q1276" s="5">
        <f>(E1276/D1276)</f>
        <v>1.0825</v>
      </c>
      <c r="R1276" s="12">
        <f>ROUND((E1276/N1276),2)</f>
        <v>30.93</v>
      </c>
      <c r="S1276" t="str">
        <f>LEFT(P1276,FIND("/",P1276)-1)</f>
        <v>theater</v>
      </c>
      <c r="T1276" t="str">
        <f>RIGHT(P1276,LEN(P1276)-FIND("/",P1276))</f>
        <v>plays</v>
      </c>
    </row>
    <row r="1277" spans="1:20" ht="42.75" x14ac:dyDescent="0.4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 s="9">
        <f>(((I1277/60)/60)/24)+DATE(1970,1,1)</f>
        <v>40668.092974537038</v>
      </c>
      <c r="K1277">
        <v>1301969633</v>
      </c>
      <c r="L1277" s="10">
        <f>(((K1277/60)/60)/24)+DATE(1970,1,1)</f>
        <v>40638.092974537038</v>
      </c>
      <c r="M1277" t="b">
        <v>0</v>
      </c>
      <c r="N1277">
        <v>56</v>
      </c>
      <c r="O1277" t="b">
        <v>1</v>
      </c>
      <c r="P1277" t="s">
        <v>8276</v>
      </c>
      <c r="Q1277" s="5">
        <f>(E1277/D1277)</f>
        <v>1.082492</v>
      </c>
      <c r="R1277" s="12">
        <f>ROUND((E1277/N1277),2)</f>
        <v>48.33</v>
      </c>
      <c r="S1277" t="str">
        <f>LEFT(P1277,FIND("/",P1277)-1)</f>
        <v>music</v>
      </c>
      <c r="T1277" t="str">
        <f>RIGHT(P1277,LEN(P1277)-FIND("/",P1277))</f>
        <v>rock</v>
      </c>
    </row>
    <row r="1278" spans="1:20" ht="28.5" x14ac:dyDescent="0.4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 s="9">
        <f>(((I1278/60)/60)/24)+DATE(1970,1,1)</f>
        <v>41177.165972222225</v>
      </c>
      <c r="K1278">
        <v>1346345999</v>
      </c>
      <c r="L1278" s="10">
        <f>(((K1278/60)/60)/24)+DATE(1970,1,1)</f>
        <v>41151.708321759259</v>
      </c>
      <c r="M1278" t="b">
        <v>0</v>
      </c>
      <c r="N1278">
        <v>27</v>
      </c>
      <c r="O1278" t="b">
        <v>1</v>
      </c>
      <c r="P1278" t="s">
        <v>8276</v>
      </c>
      <c r="Q1278" s="5">
        <f>(E1278/D1278)</f>
        <v>1.0823529411764705</v>
      </c>
      <c r="R1278" s="12">
        <f>ROUND((E1278/N1278),2)</f>
        <v>34.07</v>
      </c>
      <c r="S1278" t="str">
        <f>LEFT(P1278,FIND("/",P1278)-1)</f>
        <v>music</v>
      </c>
      <c r="T1278" t="str">
        <f>RIGHT(P1278,LEN(P1278)-FIND("/",P1278))</f>
        <v>rock</v>
      </c>
    </row>
    <row r="1279" spans="1:20" ht="42.75" x14ac:dyDescent="0.4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 s="9">
        <f>(((I1279/60)/60)/24)+DATE(1970,1,1)</f>
        <v>42168.684189814812</v>
      </c>
      <c r="K1279">
        <v>1431620714</v>
      </c>
      <c r="L1279" s="10">
        <f>(((K1279/60)/60)/24)+DATE(1970,1,1)</f>
        <v>42138.684189814812</v>
      </c>
      <c r="M1279" t="b">
        <v>0</v>
      </c>
      <c r="N1279">
        <v>180</v>
      </c>
      <c r="O1279" t="b">
        <v>1</v>
      </c>
      <c r="P1279" t="s">
        <v>8295</v>
      </c>
      <c r="Q1279" s="5">
        <f>(E1279/D1279)</f>
        <v>1.0821333333333334</v>
      </c>
      <c r="R1279" s="12">
        <f>ROUND((E1279/N1279),2)</f>
        <v>90.18</v>
      </c>
      <c r="S1279" t="str">
        <f>LEFT(P1279,FIND("/",P1279)-1)</f>
        <v>technology</v>
      </c>
      <c r="T1279" t="str">
        <f>RIGHT(P1279,LEN(P1279)-FIND("/",P1279))</f>
        <v>hardware</v>
      </c>
    </row>
    <row r="1280" spans="1:20" ht="42.75" x14ac:dyDescent="0.4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 s="9">
        <f>(((I1280/60)/60)/24)+DATE(1970,1,1)</f>
        <v>41791.165972222225</v>
      </c>
      <c r="K1280">
        <v>1398828064</v>
      </c>
      <c r="L1280" s="10">
        <f>(((K1280/60)/60)/24)+DATE(1970,1,1)</f>
        <v>41759.13962962963</v>
      </c>
      <c r="M1280" t="b">
        <v>0</v>
      </c>
      <c r="N1280">
        <v>57</v>
      </c>
      <c r="O1280" t="b">
        <v>1</v>
      </c>
      <c r="P1280" t="s">
        <v>8271</v>
      </c>
      <c r="Q1280" s="5">
        <f>(E1280/D1280)</f>
        <v>1.0820000000000001</v>
      </c>
      <c r="R1280" s="12">
        <f>ROUND((E1280/N1280),2)</f>
        <v>47.46</v>
      </c>
      <c r="S1280" t="str">
        <f>LEFT(P1280,FIND("/",P1280)-1)</f>
        <v>theater</v>
      </c>
      <c r="T1280" t="str">
        <f>RIGHT(P1280,LEN(P1280)-FIND("/",P1280))</f>
        <v>plays</v>
      </c>
    </row>
    <row r="1281" spans="1:20" ht="42.75" x14ac:dyDescent="0.4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 s="9">
        <f>(((I1281/60)/60)/24)+DATE(1970,1,1)</f>
        <v>42040.513888888891</v>
      </c>
      <c r="K1281">
        <v>1421092725</v>
      </c>
      <c r="L1281" s="10">
        <f>(((K1281/60)/60)/24)+DATE(1970,1,1)</f>
        <v>42016.832465277781</v>
      </c>
      <c r="M1281" t="b">
        <v>0</v>
      </c>
      <c r="N1281">
        <v>25</v>
      </c>
      <c r="O1281" t="b">
        <v>1</v>
      </c>
      <c r="P1281" t="s">
        <v>8271</v>
      </c>
      <c r="Q1281" s="5">
        <f>(E1281/D1281)</f>
        <v>1.0820000000000001</v>
      </c>
      <c r="R1281" s="12">
        <f>ROUND((E1281/N1281),2)</f>
        <v>43.28</v>
      </c>
      <c r="S1281" t="str">
        <f>LEFT(P1281,FIND("/",P1281)-1)</f>
        <v>theater</v>
      </c>
      <c r="T1281" t="str">
        <f>RIGHT(P1281,LEN(P1281)-FIND("/",P1281))</f>
        <v>plays</v>
      </c>
    </row>
    <row r="1282" spans="1:20" ht="28.5" x14ac:dyDescent="0.4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 s="9">
        <f>(((I1282/60)/60)/24)+DATE(1970,1,1)</f>
        <v>42689.088888888888</v>
      </c>
      <c r="K1282">
        <v>1476317247</v>
      </c>
      <c r="L1282" s="10">
        <f>(((K1282/60)/60)/24)+DATE(1970,1,1)</f>
        <v>42656.005173611105</v>
      </c>
      <c r="M1282" t="b">
        <v>0</v>
      </c>
      <c r="N1282">
        <v>57</v>
      </c>
      <c r="O1282" t="b">
        <v>1</v>
      </c>
      <c r="P1282" t="s">
        <v>8305</v>
      </c>
      <c r="Q1282" s="5">
        <f>(E1282/D1282)</f>
        <v>1.0820000000000001</v>
      </c>
      <c r="R1282" s="12">
        <f>ROUND((E1282/N1282),2)</f>
        <v>94.91</v>
      </c>
      <c r="S1282" t="str">
        <f>LEFT(P1282,FIND("/",P1282)-1)</f>
        <v>theater</v>
      </c>
      <c r="T1282" t="str">
        <f>RIGHT(P1282,LEN(P1282)-FIND("/",P1282))</f>
        <v>musical</v>
      </c>
    </row>
    <row r="1283" spans="1:20" ht="42.75" x14ac:dyDescent="0.4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 s="9">
        <f>(((I1283/60)/60)/24)+DATE(1970,1,1)</f>
        <v>41903.083333333336</v>
      </c>
      <c r="K1283">
        <v>1409620903</v>
      </c>
      <c r="L1283" s="10">
        <f>(((K1283/60)/60)/24)+DATE(1970,1,1)</f>
        <v>41884.056747685187</v>
      </c>
      <c r="M1283" t="b">
        <v>0</v>
      </c>
      <c r="N1283">
        <v>87</v>
      </c>
      <c r="O1283" t="b">
        <v>1</v>
      </c>
      <c r="P1283" t="s">
        <v>8271</v>
      </c>
      <c r="Q1283" s="5">
        <f>(E1283/D1283)</f>
        <v>1.0813333333333333</v>
      </c>
      <c r="R1283" s="12">
        <f>ROUND((E1283/N1283),2)</f>
        <v>46.61</v>
      </c>
      <c r="S1283" t="str">
        <f>LEFT(P1283,FIND("/",P1283)-1)</f>
        <v>theater</v>
      </c>
      <c r="T1283" t="str">
        <f>RIGHT(P1283,LEN(P1283)-FIND("/",P1283))</f>
        <v>plays</v>
      </c>
    </row>
    <row r="1284" spans="1:20" ht="42.75" x14ac:dyDescent="0.4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 s="9">
        <f>(((I1284/60)/60)/24)+DATE(1970,1,1)</f>
        <v>42483</v>
      </c>
      <c r="K1284">
        <v>1458748809</v>
      </c>
      <c r="L1284" s="10">
        <f>(((K1284/60)/60)/24)+DATE(1970,1,1)</f>
        <v>42452.666770833333</v>
      </c>
      <c r="M1284" t="b">
        <v>0</v>
      </c>
      <c r="N1284">
        <v>218</v>
      </c>
      <c r="O1284" t="b">
        <v>1</v>
      </c>
      <c r="P1284" t="s">
        <v>8297</v>
      </c>
      <c r="Q1284" s="5">
        <f>(E1284/D1284)</f>
        <v>1.0811999999999999</v>
      </c>
      <c r="R1284" s="12">
        <f>ROUND((E1284/N1284),2)</f>
        <v>37.200000000000003</v>
      </c>
      <c r="S1284" t="str">
        <f>LEFT(P1284,FIND("/",P1284)-1)</f>
        <v>games</v>
      </c>
      <c r="T1284" t="str">
        <f>RIGHT(P1284,LEN(P1284)-FIND("/",P1284))</f>
        <v>tabletop games</v>
      </c>
    </row>
    <row r="1285" spans="1:20" ht="42.75" x14ac:dyDescent="0.4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 s="9">
        <f>(((I1285/60)/60)/24)+DATE(1970,1,1)</f>
        <v>42123.760046296295</v>
      </c>
      <c r="K1285">
        <v>1427739268</v>
      </c>
      <c r="L1285" s="10">
        <f>(((K1285/60)/60)/24)+DATE(1970,1,1)</f>
        <v>42093.760046296295</v>
      </c>
      <c r="M1285" t="b">
        <v>1</v>
      </c>
      <c r="N1285">
        <v>89</v>
      </c>
      <c r="O1285" t="b">
        <v>1</v>
      </c>
      <c r="P1285" t="s">
        <v>8269</v>
      </c>
      <c r="Q1285" s="5">
        <f>(E1285/D1285)</f>
        <v>1.0808333333333333</v>
      </c>
      <c r="R1285" s="12">
        <f>ROUND((E1285/N1285),2)</f>
        <v>72.87</v>
      </c>
      <c r="S1285" t="str">
        <f>LEFT(P1285,FIND("/",P1285)-1)</f>
        <v>film &amp; video</v>
      </c>
      <c r="T1285" t="str">
        <f>RIGHT(P1285,LEN(P1285)-FIND("/",P1285))</f>
        <v>documentary</v>
      </c>
    </row>
    <row r="1286" spans="1:20" ht="42.75" x14ac:dyDescent="0.4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 s="9">
        <f>(((I1286/60)/60)/24)+DATE(1970,1,1)</f>
        <v>41026.897222222222</v>
      </c>
      <c r="K1286">
        <v>1332452960</v>
      </c>
      <c r="L1286" s="10">
        <f>(((K1286/60)/60)/24)+DATE(1970,1,1)</f>
        <v>40990.909259259257</v>
      </c>
      <c r="M1286" t="b">
        <v>0</v>
      </c>
      <c r="N1286">
        <v>184</v>
      </c>
      <c r="O1286" t="b">
        <v>1</v>
      </c>
      <c r="P1286" t="s">
        <v>8269</v>
      </c>
      <c r="Q1286" s="5">
        <f>(E1286/D1286)</f>
        <v>1.0804450000000001</v>
      </c>
      <c r="R1286" s="12">
        <f>ROUND((E1286/N1286),2)</f>
        <v>58.72</v>
      </c>
      <c r="S1286" t="str">
        <f>LEFT(P1286,FIND("/",P1286)-1)</f>
        <v>film &amp; video</v>
      </c>
      <c r="T1286" t="str">
        <f>RIGHT(P1286,LEN(P1286)-FIND("/",P1286))</f>
        <v>documentary</v>
      </c>
    </row>
    <row r="1287" spans="1:20" ht="28.5" x14ac:dyDescent="0.4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 s="9">
        <f>(((I1287/60)/60)/24)+DATE(1970,1,1)</f>
        <v>42036.02207175926</v>
      </c>
      <c r="K1287">
        <v>1420158707</v>
      </c>
      <c r="L1287" s="10">
        <f>(((K1287/60)/60)/24)+DATE(1970,1,1)</f>
        <v>42006.02207175926</v>
      </c>
      <c r="M1287" t="b">
        <v>0</v>
      </c>
      <c r="N1287">
        <v>32</v>
      </c>
      <c r="O1287" t="b">
        <v>1</v>
      </c>
      <c r="P1287" t="s">
        <v>8292</v>
      </c>
      <c r="Q1287" s="5">
        <f>(E1287/D1287)</f>
        <v>1.08</v>
      </c>
      <c r="R1287" s="12">
        <f>ROUND((E1287/N1287),2)</f>
        <v>33.75</v>
      </c>
      <c r="S1287" t="str">
        <f>LEFT(P1287,FIND("/",P1287)-1)</f>
        <v>music</v>
      </c>
      <c r="T1287" t="str">
        <f>RIGHT(P1287,LEN(P1287)-FIND("/",P1287))</f>
        <v>pop</v>
      </c>
    </row>
    <row r="1288" spans="1:20" ht="42.75" x14ac:dyDescent="0.4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 s="9">
        <f>(((I1288/60)/60)/24)+DATE(1970,1,1)</f>
        <v>42450.707962962959</v>
      </c>
      <c r="K1288">
        <v>1455991168</v>
      </c>
      <c r="L1288" s="10">
        <f>(((K1288/60)/60)/24)+DATE(1970,1,1)</f>
        <v>42420.74962962963</v>
      </c>
      <c r="M1288" t="b">
        <v>0</v>
      </c>
      <c r="N1288">
        <v>35</v>
      </c>
      <c r="O1288" t="b">
        <v>1</v>
      </c>
      <c r="P1288" t="s">
        <v>8285</v>
      </c>
      <c r="Q1288" s="5">
        <f>(E1288/D1288)</f>
        <v>1.08</v>
      </c>
      <c r="R1288" s="12">
        <f>ROUND((E1288/N1288),2)</f>
        <v>462.86</v>
      </c>
      <c r="S1288" t="str">
        <f>LEFT(P1288,FIND("/",P1288)-1)</f>
        <v>photography</v>
      </c>
      <c r="T1288" t="str">
        <f>RIGHT(P1288,LEN(P1288)-FIND("/",P1288))</f>
        <v>photobooks</v>
      </c>
    </row>
    <row r="1289" spans="1:20" ht="42.75" x14ac:dyDescent="0.4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 s="9">
        <f>(((I1289/60)/60)/24)+DATE(1970,1,1)</f>
        <v>41973.184201388889</v>
      </c>
      <c r="K1289">
        <v>1414725915</v>
      </c>
      <c r="L1289" s="10">
        <f>(((K1289/60)/60)/24)+DATE(1970,1,1)</f>
        <v>41943.142534722225</v>
      </c>
      <c r="M1289" t="b">
        <v>0</v>
      </c>
      <c r="N1289">
        <v>120</v>
      </c>
      <c r="O1289" t="b">
        <v>1</v>
      </c>
      <c r="P1289" t="s">
        <v>8298</v>
      </c>
      <c r="Q1289" s="5">
        <f>(E1289/D1289)</f>
        <v>1.08</v>
      </c>
      <c r="R1289" s="12">
        <f>ROUND((E1289/N1289),2)</f>
        <v>90</v>
      </c>
      <c r="S1289" t="str">
        <f>LEFT(P1289,FIND("/",P1289)-1)</f>
        <v>food</v>
      </c>
      <c r="T1289" t="str">
        <f>RIGHT(P1289,LEN(P1289)-FIND("/",P1289))</f>
        <v>small batch</v>
      </c>
    </row>
    <row r="1290" spans="1:20" ht="42.75" x14ac:dyDescent="0.4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 s="9">
        <f>(((I1290/60)/60)/24)+DATE(1970,1,1)</f>
        <v>41805.636157407411</v>
      </c>
      <c r="K1290">
        <v>1400253364</v>
      </c>
      <c r="L1290" s="10">
        <f>(((K1290/60)/60)/24)+DATE(1970,1,1)</f>
        <v>41775.636157407411</v>
      </c>
      <c r="M1290" t="b">
        <v>0</v>
      </c>
      <c r="N1290">
        <v>37</v>
      </c>
      <c r="O1290" t="b">
        <v>1</v>
      </c>
      <c r="P1290" t="s">
        <v>8305</v>
      </c>
      <c r="Q1290" s="5">
        <f>(E1290/D1290)</f>
        <v>1.08</v>
      </c>
      <c r="R1290" s="12">
        <f>ROUND((E1290/N1290),2)</f>
        <v>72.97</v>
      </c>
      <c r="S1290" t="str">
        <f>LEFT(P1290,FIND("/",P1290)-1)</f>
        <v>theater</v>
      </c>
      <c r="T1290" t="str">
        <f>RIGHT(P1290,LEN(P1290)-FIND("/",P1290))</f>
        <v>musical</v>
      </c>
    </row>
    <row r="1291" spans="1:20" ht="42.75" x14ac:dyDescent="0.4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 s="9">
        <f>(((I1291/60)/60)/24)+DATE(1970,1,1)</f>
        <v>42818.523541666669</v>
      </c>
      <c r="K1291">
        <v>1487770434</v>
      </c>
      <c r="L1291" s="10">
        <f>(((K1291/60)/60)/24)+DATE(1970,1,1)</f>
        <v>42788.565208333333</v>
      </c>
      <c r="M1291" t="b">
        <v>0</v>
      </c>
      <c r="N1291">
        <v>16</v>
      </c>
      <c r="O1291" t="b">
        <v>0</v>
      </c>
      <c r="P1291" t="s">
        <v>8271</v>
      </c>
      <c r="Q1291" s="5">
        <f>(E1291/D1291)</f>
        <v>1.08</v>
      </c>
      <c r="R1291" s="12">
        <f>ROUND((E1291/N1291),2)</f>
        <v>33.75</v>
      </c>
      <c r="S1291" t="str">
        <f>LEFT(P1291,FIND("/",P1291)-1)</f>
        <v>theater</v>
      </c>
      <c r="T1291" t="str">
        <f>RIGHT(P1291,LEN(P1291)-FIND("/",P1291))</f>
        <v>plays</v>
      </c>
    </row>
    <row r="1292" spans="1:20" ht="42.75" x14ac:dyDescent="0.4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 s="9">
        <f>(((I1292/60)/60)/24)+DATE(1970,1,1)</f>
        <v>42035.585486111115</v>
      </c>
      <c r="K1292">
        <v>1418824986</v>
      </c>
      <c r="L1292" s="10">
        <f>(((K1292/60)/60)/24)+DATE(1970,1,1)</f>
        <v>41990.585486111115</v>
      </c>
      <c r="M1292" t="b">
        <v>0</v>
      </c>
      <c r="N1292">
        <v>16</v>
      </c>
      <c r="O1292" t="b">
        <v>1</v>
      </c>
      <c r="P1292" t="s">
        <v>8271</v>
      </c>
      <c r="Q1292" s="5">
        <f>(E1292/D1292)</f>
        <v>1.08</v>
      </c>
      <c r="R1292" s="12">
        <f>ROUND((E1292/N1292),2)</f>
        <v>33.75</v>
      </c>
      <c r="S1292" t="str">
        <f>LEFT(P1292,FIND("/",P1292)-1)</f>
        <v>theater</v>
      </c>
      <c r="T1292" t="str">
        <f>RIGHT(P1292,LEN(P1292)-FIND("/",P1292))</f>
        <v>plays</v>
      </c>
    </row>
    <row r="1293" spans="1:20" ht="42.75" x14ac:dyDescent="0.4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 s="9">
        <f>(((I1293/60)/60)/24)+DATE(1970,1,1)</f>
        <v>42500.465833333335</v>
      </c>
      <c r="K1293">
        <v>1461064248</v>
      </c>
      <c r="L1293" s="10">
        <f>(((K1293/60)/60)/24)+DATE(1970,1,1)</f>
        <v>42479.465833333335</v>
      </c>
      <c r="M1293" t="b">
        <v>0</v>
      </c>
      <c r="N1293">
        <v>30</v>
      </c>
      <c r="O1293" t="b">
        <v>1</v>
      </c>
      <c r="P1293" t="s">
        <v>8271</v>
      </c>
      <c r="Q1293" s="5">
        <f>(E1293/D1293)</f>
        <v>1.08</v>
      </c>
      <c r="R1293" s="12">
        <f>ROUND((E1293/N1293),2)</f>
        <v>72</v>
      </c>
      <c r="S1293" t="str">
        <f>LEFT(P1293,FIND("/",P1293)-1)</f>
        <v>theater</v>
      </c>
      <c r="T1293" t="str">
        <f>RIGHT(P1293,LEN(P1293)-FIND("/",P1293))</f>
        <v>plays</v>
      </c>
    </row>
    <row r="1294" spans="1:20" ht="42.75" x14ac:dyDescent="0.4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 s="9">
        <f>(((I1294/60)/60)/24)+DATE(1970,1,1)</f>
        <v>42583.570138888885</v>
      </c>
      <c r="K1294">
        <v>1469026903</v>
      </c>
      <c r="L1294" s="10">
        <f>(((K1294/60)/60)/24)+DATE(1970,1,1)</f>
        <v>42571.626192129625</v>
      </c>
      <c r="M1294" t="b">
        <v>0</v>
      </c>
      <c r="N1294">
        <v>7</v>
      </c>
      <c r="O1294" t="b">
        <v>1</v>
      </c>
      <c r="P1294" t="s">
        <v>8271</v>
      </c>
      <c r="Q1294" s="5">
        <f>(E1294/D1294)</f>
        <v>1.08</v>
      </c>
      <c r="R1294" s="12">
        <f>ROUND((E1294/N1294),2)</f>
        <v>38.57</v>
      </c>
      <c r="S1294" t="str">
        <f>LEFT(P1294,FIND("/",P1294)-1)</f>
        <v>theater</v>
      </c>
      <c r="T1294" t="str">
        <f>RIGHT(P1294,LEN(P1294)-FIND("/",P1294))</f>
        <v>plays</v>
      </c>
    </row>
    <row r="1295" spans="1:20" ht="42.75" x14ac:dyDescent="0.4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 s="9">
        <f>(((I1295/60)/60)/24)+DATE(1970,1,1)</f>
        <v>42064.5</v>
      </c>
      <c r="K1295">
        <v>1422534260</v>
      </c>
      <c r="L1295" s="10">
        <f>(((K1295/60)/60)/24)+DATE(1970,1,1)</f>
        <v>42033.516898148147</v>
      </c>
      <c r="M1295" t="b">
        <v>0</v>
      </c>
      <c r="N1295">
        <v>38</v>
      </c>
      <c r="O1295" t="b">
        <v>1</v>
      </c>
      <c r="P1295" t="s">
        <v>8265</v>
      </c>
      <c r="Q1295" s="5">
        <f>(E1295/D1295)</f>
        <v>1.0794999999999999</v>
      </c>
      <c r="R1295">
        <f>ROUND((E1295/N1295),2)</f>
        <v>56.82</v>
      </c>
      <c r="S1295" t="str">
        <f>LEFT(P1295,FIND("/",P1295)-1)</f>
        <v>film &amp; video</v>
      </c>
      <c r="T1295" t="str">
        <f>RIGHT(P1295,LEN(P1295)-FIND("/",P1295))</f>
        <v>television</v>
      </c>
    </row>
    <row r="1296" spans="1:20" ht="42.75" x14ac:dyDescent="0.4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 s="9">
        <f>(((I1296/60)/60)/24)+DATE(1970,1,1)</f>
        <v>42735.764513888891</v>
      </c>
      <c r="K1296">
        <v>1480616454</v>
      </c>
      <c r="L1296" s="10">
        <f>(((K1296/60)/60)/24)+DATE(1970,1,1)</f>
        <v>42705.764513888891</v>
      </c>
      <c r="M1296" t="b">
        <v>0</v>
      </c>
      <c r="N1296">
        <v>35</v>
      </c>
      <c r="O1296" t="b">
        <v>1</v>
      </c>
      <c r="P1296" t="s">
        <v>8295</v>
      </c>
      <c r="Q1296" s="5">
        <f>(E1296/D1296)</f>
        <v>1.0791999999999999</v>
      </c>
      <c r="R1296" s="12">
        <f>ROUND((E1296/N1296),2)</f>
        <v>154.16999999999999</v>
      </c>
      <c r="S1296" t="str">
        <f>LEFT(P1296,FIND("/",P1296)-1)</f>
        <v>technology</v>
      </c>
      <c r="T1296" t="str">
        <f>RIGHT(P1296,LEN(P1296)-FIND("/",P1296))</f>
        <v>hardware</v>
      </c>
    </row>
    <row r="1297" spans="1:20" ht="42.75" x14ac:dyDescent="0.4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 s="9">
        <f>(((I1297/60)/60)/24)+DATE(1970,1,1)</f>
        <v>42503.57</v>
      </c>
      <c r="K1297">
        <v>1460554848</v>
      </c>
      <c r="L1297" s="10">
        <f>(((K1297/60)/60)/24)+DATE(1970,1,1)</f>
        <v>42473.57</v>
      </c>
      <c r="M1297" t="b">
        <v>1</v>
      </c>
      <c r="N1297">
        <v>186</v>
      </c>
      <c r="O1297" t="b">
        <v>1</v>
      </c>
      <c r="P1297" t="s">
        <v>8269</v>
      </c>
      <c r="Q1297" s="5">
        <f>(E1297/D1297)</f>
        <v>1.0791200000000001</v>
      </c>
      <c r="R1297" s="12">
        <f>ROUND((E1297/N1297),2)</f>
        <v>145.04</v>
      </c>
      <c r="S1297" t="str">
        <f>LEFT(P1297,FIND("/",P1297)-1)</f>
        <v>film &amp; video</v>
      </c>
      <c r="T1297" t="str">
        <f>RIGHT(P1297,LEN(P1297)-FIND("/",P1297))</f>
        <v>documentary</v>
      </c>
    </row>
    <row r="1298" spans="1:20" ht="42.75" x14ac:dyDescent="0.4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 s="9">
        <f>(((I1298/60)/60)/24)+DATE(1970,1,1)</f>
        <v>42666.347233796296</v>
      </c>
      <c r="K1298">
        <v>1472026801</v>
      </c>
      <c r="L1298" s="10">
        <f>(((K1298/60)/60)/24)+DATE(1970,1,1)</f>
        <v>42606.347233796296</v>
      </c>
      <c r="M1298" t="b">
        <v>1</v>
      </c>
      <c r="N1298">
        <v>71</v>
      </c>
      <c r="O1298" t="b">
        <v>1</v>
      </c>
      <c r="P1298" t="s">
        <v>8285</v>
      </c>
      <c r="Q1298" s="5">
        <f>(E1298/D1298)</f>
        <v>1.0789146666666667</v>
      </c>
      <c r="R1298" s="12">
        <f>ROUND((E1298/N1298),2)</f>
        <v>56.98</v>
      </c>
      <c r="S1298" t="str">
        <f>LEFT(P1298,FIND("/",P1298)-1)</f>
        <v>photography</v>
      </c>
      <c r="T1298" t="str">
        <f>RIGHT(P1298,LEN(P1298)-FIND("/",P1298))</f>
        <v>photobooks</v>
      </c>
    </row>
    <row r="1299" spans="1:20" ht="28.5" x14ac:dyDescent="0.4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 s="9">
        <f>(((I1299/60)/60)/24)+DATE(1970,1,1)</f>
        <v>42208.207638888889</v>
      </c>
      <c r="K1299">
        <v>1435806054</v>
      </c>
      <c r="L1299" s="10">
        <f>(((K1299/60)/60)/24)+DATE(1970,1,1)</f>
        <v>42187.125625000001</v>
      </c>
      <c r="M1299" t="b">
        <v>0</v>
      </c>
      <c r="N1299">
        <v>109</v>
      </c>
      <c r="O1299" t="b">
        <v>1</v>
      </c>
      <c r="P1299" t="s">
        <v>8298</v>
      </c>
      <c r="Q1299" s="5">
        <f>(E1299/D1299)</f>
        <v>1.0788</v>
      </c>
      <c r="R1299" s="12">
        <f>ROUND((E1299/N1299),2)</f>
        <v>74.23</v>
      </c>
      <c r="S1299" t="str">
        <f>LEFT(P1299,FIND("/",P1299)-1)</f>
        <v>food</v>
      </c>
      <c r="T1299" t="str">
        <f>RIGHT(P1299,LEN(P1299)-FIND("/",P1299))</f>
        <v>small batch</v>
      </c>
    </row>
    <row r="1300" spans="1:20" ht="42.75" x14ac:dyDescent="0.4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 s="9">
        <f>(((I1300/60)/60)/24)+DATE(1970,1,1)</f>
        <v>42381.208333333328</v>
      </c>
      <c r="K1300">
        <v>1449029266</v>
      </c>
      <c r="L1300" s="10">
        <f>(((K1300/60)/60)/24)+DATE(1970,1,1)</f>
        <v>42340.172060185185</v>
      </c>
      <c r="M1300" t="b">
        <v>1</v>
      </c>
      <c r="N1300">
        <v>248</v>
      </c>
      <c r="O1300" t="b">
        <v>1</v>
      </c>
      <c r="P1300" t="s">
        <v>8288</v>
      </c>
      <c r="Q1300" s="5">
        <f>(E1300/D1300)</f>
        <v>1.0787731249999999</v>
      </c>
      <c r="R1300" s="12">
        <f>ROUND((E1300/N1300),2)</f>
        <v>69.599999999999994</v>
      </c>
      <c r="S1300" t="str">
        <f>LEFT(P1300,FIND("/",P1300)-1)</f>
        <v>publishing</v>
      </c>
      <c r="T1300" t="str">
        <f>RIGHT(P1300,LEN(P1300)-FIND("/",P1300))</f>
        <v>radio &amp; podcasts</v>
      </c>
    </row>
    <row r="1301" spans="1:20" ht="42.75" x14ac:dyDescent="0.4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 s="9">
        <f>(((I1301/60)/60)/24)+DATE(1970,1,1)</f>
        <v>41747.958333333336</v>
      </c>
      <c r="K1301">
        <v>1395155478</v>
      </c>
      <c r="L1301" s="10">
        <f>(((K1301/60)/60)/24)+DATE(1970,1,1)</f>
        <v>41716.632847222223</v>
      </c>
      <c r="M1301" t="b">
        <v>1</v>
      </c>
      <c r="N1301">
        <v>79</v>
      </c>
      <c r="O1301" t="b">
        <v>1</v>
      </c>
      <c r="P1301" t="s">
        <v>8279</v>
      </c>
      <c r="Q1301" s="5">
        <f>(E1301/D1301)</f>
        <v>1.0786666666666667</v>
      </c>
      <c r="R1301" s="12">
        <f>ROUND((E1301/N1301),2)</f>
        <v>40.96</v>
      </c>
      <c r="S1301" t="str">
        <f>LEFT(P1301,FIND("/",P1301)-1)</f>
        <v>music</v>
      </c>
      <c r="T1301" t="str">
        <f>RIGHT(P1301,LEN(P1301)-FIND("/",P1301))</f>
        <v>indie rock</v>
      </c>
    </row>
    <row r="1302" spans="1:20" ht="42.75" x14ac:dyDescent="0.4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 s="9">
        <f>(((I1302/60)/60)/24)+DATE(1970,1,1)</f>
        <v>41963.333310185189</v>
      </c>
      <c r="K1302">
        <v>1413874798</v>
      </c>
      <c r="L1302" s="10">
        <f>(((K1302/60)/60)/24)+DATE(1970,1,1)</f>
        <v>41933.291643518518</v>
      </c>
      <c r="M1302" t="b">
        <v>1</v>
      </c>
      <c r="N1302">
        <v>202</v>
      </c>
      <c r="O1302" t="b">
        <v>1</v>
      </c>
      <c r="P1302" t="s">
        <v>8271</v>
      </c>
      <c r="Q1302" s="5">
        <f>(E1302/D1302)</f>
        <v>1.0786500000000001</v>
      </c>
      <c r="R1302" s="12">
        <f>ROUND((E1302/N1302),2)</f>
        <v>106.8</v>
      </c>
      <c r="S1302" t="str">
        <f>LEFT(P1302,FIND("/",P1302)-1)</f>
        <v>theater</v>
      </c>
      <c r="T1302" t="str">
        <f>RIGHT(P1302,LEN(P1302)-FIND("/",P1302))</f>
        <v>plays</v>
      </c>
    </row>
    <row r="1303" spans="1:20" ht="42.75" x14ac:dyDescent="0.4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 s="9">
        <f>(((I1303/60)/60)/24)+DATE(1970,1,1)</f>
        <v>41355.484085648146</v>
      </c>
      <c r="K1303">
        <v>1361363825</v>
      </c>
      <c r="L1303" s="10">
        <f>(((K1303/60)/60)/24)+DATE(1970,1,1)</f>
        <v>41325.525752314818</v>
      </c>
      <c r="M1303" t="b">
        <v>0</v>
      </c>
      <c r="N1303">
        <v>32</v>
      </c>
      <c r="O1303" t="b">
        <v>1</v>
      </c>
      <c r="P1303" t="s">
        <v>8276</v>
      </c>
      <c r="Q1303" s="5">
        <f>(E1303/D1303)</f>
        <v>1.0783333333333334</v>
      </c>
      <c r="R1303" s="12">
        <f>ROUND((E1303/N1303),2)</f>
        <v>60.66</v>
      </c>
      <c r="S1303" t="str">
        <f>LEFT(P1303,FIND("/",P1303)-1)</f>
        <v>music</v>
      </c>
      <c r="T1303" t="str">
        <f>RIGHT(P1303,LEN(P1303)-FIND("/",P1303))</f>
        <v>rock</v>
      </c>
    </row>
    <row r="1304" spans="1:20" ht="28.5" x14ac:dyDescent="0.4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 s="9">
        <f>(((I1304/60)/60)/24)+DATE(1970,1,1)</f>
        <v>42447.847361111111</v>
      </c>
      <c r="K1304">
        <v>1454448012</v>
      </c>
      <c r="L1304" s="10">
        <f>(((K1304/60)/60)/24)+DATE(1970,1,1)</f>
        <v>42402.889027777783</v>
      </c>
      <c r="M1304" t="b">
        <v>0</v>
      </c>
      <c r="N1304">
        <v>14</v>
      </c>
      <c r="O1304" t="b">
        <v>1</v>
      </c>
      <c r="P1304" t="s">
        <v>8271</v>
      </c>
      <c r="Q1304" s="5">
        <f>(E1304/D1304)</f>
        <v>1.0780000000000001</v>
      </c>
      <c r="R1304" s="12">
        <f>ROUND((E1304/N1304),2)</f>
        <v>77</v>
      </c>
      <c r="S1304" t="str">
        <f>LEFT(P1304,FIND("/",P1304)-1)</f>
        <v>theater</v>
      </c>
      <c r="T1304" t="str">
        <f>RIGHT(P1304,LEN(P1304)-FIND("/",P1304))</f>
        <v>plays</v>
      </c>
    </row>
    <row r="1305" spans="1:20" ht="42.75" x14ac:dyDescent="0.4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 s="9">
        <f>(((I1305/60)/60)/24)+DATE(1970,1,1)</f>
        <v>42179.083333333328</v>
      </c>
      <c r="K1305">
        <v>1433254268</v>
      </c>
      <c r="L1305" s="10">
        <f>(((K1305/60)/60)/24)+DATE(1970,1,1)</f>
        <v>42157.591064814813</v>
      </c>
      <c r="M1305" t="b">
        <v>0</v>
      </c>
      <c r="N1305">
        <v>29</v>
      </c>
      <c r="O1305" t="b">
        <v>1</v>
      </c>
      <c r="P1305" t="s">
        <v>8271</v>
      </c>
      <c r="Q1305" s="5">
        <f>(E1305/D1305)</f>
        <v>1.0778267254038179</v>
      </c>
      <c r="R1305" s="12">
        <f>ROUND((E1305/N1305),2)</f>
        <v>126.55</v>
      </c>
      <c r="S1305" t="str">
        <f>LEFT(P1305,FIND("/",P1305)-1)</f>
        <v>theater</v>
      </c>
      <c r="T1305" t="str">
        <f>RIGHT(P1305,LEN(P1305)-FIND("/",P1305))</f>
        <v>plays</v>
      </c>
    </row>
    <row r="1306" spans="1:20" ht="42.75" x14ac:dyDescent="0.4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 s="9">
        <f>(((I1306/60)/60)/24)+DATE(1970,1,1)</f>
        <v>42550.979108796295</v>
      </c>
      <c r="K1306">
        <v>1465428595</v>
      </c>
      <c r="L1306" s="10">
        <f>(((K1306/60)/60)/24)+DATE(1970,1,1)</f>
        <v>42529.979108796295</v>
      </c>
      <c r="M1306" t="b">
        <v>0</v>
      </c>
      <c r="N1306">
        <v>86</v>
      </c>
      <c r="O1306" t="b">
        <v>1</v>
      </c>
      <c r="P1306" t="s">
        <v>8285</v>
      </c>
      <c r="Q1306" s="5">
        <f>(E1306/D1306)</f>
        <v>1.0777777777777777</v>
      </c>
      <c r="R1306" s="12">
        <f>ROUND((E1306/N1306),2)</f>
        <v>112.79</v>
      </c>
      <c r="S1306" t="str">
        <f>LEFT(P1306,FIND("/",P1306)-1)</f>
        <v>photography</v>
      </c>
      <c r="T1306" t="str">
        <f>RIGHT(P1306,LEN(P1306)-FIND("/",P1306))</f>
        <v>photobooks</v>
      </c>
    </row>
    <row r="1307" spans="1:20" ht="42.75" x14ac:dyDescent="0.4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 s="9">
        <f>(((I1307/60)/60)/24)+DATE(1970,1,1)</f>
        <v>42784.207638888889</v>
      </c>
      <c r="K1307">
        <v>1484115418</v>
      </c>
      <c r="L1307" s="10">
        <f>(((K1307/60)/60)/24)+DATE(1970,1,1)</f>
        <v>42746.261782407411</v>
      </c>
      <c r="M1307" t="b">
        <v>0</v>
      </c>
      <c r="N1307">
        <v>11</v>
      </c>
      <c r="O1307" t="b">
        <v>1</v>
      </c>
      <c r="P1307" t="s">
        <v>8271</v>
      </c>
      <c r="Q1307" s="5">
        <f>(E1307/D1307)</f>
        <v>1.0777777777777777</v>
      </c>
      <c r="R1307" s="12">
        <f>ROUND((E1307/N1307),2)</f>
        <v>44.09</v>
      </c>
      <c r="S1307" t="str">
        <f>LEFT(P1307,FIND("/",P1307)-1)</f>
        <v>theater</v>
      </c>
      <c r="T1307" t="str">
        <f>RIGHT(P1307,LEN(P1307)-FIND("/",P1307))</f>
        <v>plays</v>
      </c>
    </row>
    <row r="1308" spans="1:20" ht="42.75" x14ac:dyDescent="0.4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 s="9">
        <f>(((I1308/60)/60)/24)+DATE(1970,1,1)</f>
        <v>40727.498449074075</v>
      </c>
      <c r="K1308">
        <v>1307102266</v>
      </c>
      <c r="L1308" s="10">
        <f>(((K1308/60)/60)/24)+DATE(1970,1,1)</f>
        <v>40697.498449074075</v>
      </c>
      <c r="M1308" t="b">
        <v>1</v>
      </c>
      <c r="N1308">
        <v>118</v>
      </c>
      <c r="O1308" t="b">
        <v>1</v>
      </c>
      <c r="P1308" t="s">
        <v>8269</v>
      </c>
      <c r="Q1308" s="5">
        <f>(E1308/D1308)</f>
        <v>1.077758</v>
      </c>
      <c r="R1308" s="12">
        <f>ROUND((E1308/N1308),2)</f>
        <v>45.67</v>
      </c>
      <c r="S1308" t="str">
        <f>LEFT(P1308,FIND("/",P1308)-1)</f>
        <v>film &amp; video</v>
      </c>
      <c r="T1308" t="str">
        <f>RIGHT(P1308,LEN(P1308)-FIND("/",P1308))</f>
        <v>documentary</v>
      </c>
    </row>
    <row r="1309" spans="1:20" ht="42.75" x14ac:dyDescent="0.4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 s="9">
        <f>(((I1309/60)/60)/24)+DATE(1970,1,1)</f>
        <v>42195.291666666672</v>
      </c>
      <c r="K1309">
        <v>1434415812</v>
      </c>
      <c r="L1309" s="10">
        <f>(((K1309/60)/60)/24)+DATE(1970,1,1)</f>
        <v>42171.034861111111</v>
      </c>
      <c r="M1309" t="b">
        <v>0</v>
      </c>
      <c r="N1309">
        <v>19</v>
      </c>
      <c r="O1309" t="b">
        <v>1</v>
      </c>
      <c r="P1309" t="s">
        <v>8271</v>
      </c>
      <c r="Q1309" s="5">
        <f>(E1309/D1309)</f>
        <v>1.0774999999999999</v>
      </c>
      <c r="R1309" s="12">
        <f>ROUND((E1309/N1309),2)</f>
        <v>113.42</v>
      </c>
      <c r="S1309" t="str">
        <f>LEFT(P1309,FIND("/",P1309)-1)</f>
        <v>theater</v>
      </c>
      <c r="T1309" t="str">
        <f>RIGHT(P1309,LEN(P1309)-FIND("/",P1309))</f>
        <v>plays</v>
      </c>
    </row>
    <row r="1310" spans="1:20" ht="28.5" x14ac:dyDescent="0.4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 s="9">
        <f>(((I1310/60)/60)/24)+DATE(1970,1,1)</f>
        <v>41987.756840277783</v>
      </c>
      <c r="K1310">
        <v>1415988591</v>
      </c>
      <c r="L1310" s="10">
        <f>(((K1310/60)/60)/24)+DATE(1970,1,1)</f>
        <v>41957.756840277783</v>
      </c>
      <c r="M1310" t="b">
        <v>0</v>
      </c>
      <c r="N1310">
        <v>97</v>
      </c>
      <c r="O1310" t="b">
        <v>1</v>
      </c>
      <c r="P1310" t="s">
        <v>8303</v>
      </c>
      <c r="Q1310" s="5">
        <f>(E1310/D1310)</f>
        <v>1.0774999999999999</v>
      </c>
      <c r="R1310" s="12">
        <f>ROUND((E1310/N1310),2)</f>
        <v>88.87</v>
      </c>
      <c r="S1310" t="str">
        <f>LEFT(P1310,FIND("/",P1310)-1)</f>
        <v>theater</v>
      </c>
      <c r="T1310" t="str">
        <f>RIGHT(P1310,LEN(P1310)-FIND("/",P1310))</f>
        <v>spaces</v>
      </c>
    </row>
    <row r="1311" spans="1:20" ht="42.75" x14ac:dyDescent="0.4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 s="9">
        <f>(((I1311/60)/60)/24)+DATE(1970,1,1)</f>
        <v>42133.399479166663</v>
      </c>
      <c r="K1311">
        <v>1428572115</v>
      </c>
      <c r="L1311" s="10">
        <f>(((K1311/60)/60)/24)+DATE(1970,1,1)</f>
        <v>42103.399479166663</v>
      </c>
      <c r="M1311" t="b">
        <v>0</v>
      </c>
      <c r="N1311">
        <v>64</v>
      </c>
      <c r="O1311" t="b">
        <v>1</v>
      </c>
      <c r="P1311" t="s">
        <v>8271</v>
      </c>
      <c r="Q1311" s="5">
        <f>(E1311/D1311)</f>
        <v>1.0773333333333333</v>
      </c>
      <c r="R1311" s="12">
        <f>ROUND((E1311/N1311),2)</f>
        <v>25.25</v>
      </c>
      <c r="S1311" t="str">
        <f>LEFT(P1311,FIND("/",P1311)-1)</f>
        <v>theater</v>
      </c>
      <c r="T1311" t="str">
        <f>RIGHT(P1311,LEN(P1311)-FIND("/",P1311))</f>
        <v>plays</v>
      </c>
    </row>
    <row r="1312" spans="1:20" ht="42.75" x14ac:dyDescent="0.4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 s="9">
        <f>(((I1312/60)/60)/24)+DATE(1970,1,1)</f>
        <v>41955.752233796295</v>
      </c>
      <c r="K1312">
        <v>1413997393</v>
      </c>
      <c r="L1312" s="10">
        <f>(((K1312/60)/60)/24)+DATE(1970,1,1)</f>
        <v>41934.71056712963</v>
      </c>
      <c r="M1312" t="b">
        <v>0</v>
      </c>
      <c r="N1312">
        <v>58</v>
      </c>
      <c r="O1312" t="b">
        <v>1</v>
      </c>
      <c r="P1312" t="s">
        <v>8279</v>
      </c>
      <c r="Q1312" s="5">
        <f>(E1312/D1312)</f>
        <v>1.0773299999999999</v>
      </c>
      <c r="R1312" s="12">
        <f>ROUND((E1312/N1312),2)</f>
        <v>37.15</v>
      </c>
      <c r="S1312" t="str">
        <f>LEFT(P1312,FIND("/",P1312)-1)</f>
        <v>music</v>
      </c>
      <c r="T1312" t="str">
        <f>RIGHT(P1312,LEN(P1312)-FIND("/",P1312))</f>
        <v>indie rock</v>
      </c>
    </row>
    <row r="1313" spans="1:20" ht="42.75" x14ac:dyDescent="0.4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 s="9">
        <f>(((I1313/60)/60)/24)+DATE(1970,1,1)</f>
        <v>41877.715069444443</v>
      </c>
      <c r="K1313">
        <v>1407258582</v>
      </c>
      <c r="L1313" s="10">
        <f>(((K1313/60)/60)/24)+DATE(1970,1,1)</f>
        <v>41856.715069444443</v>
      </c>
      <c r="M1313" t="b">
        <v>0</v>
      </c>
      <c r="N1313">
        <v>15</v>
      </c>
      <c r="O1313" t="b">
        <v>1</v>
      </c>
      <c r="P1313" t="s">
        <v>8271</v>
      </c>
      <c r="Q1313" s="5">
        <f>(E1313/D1313)</f>
        <v>1.0772727272727274</v>
      </c>
      <c r="R1313" s="12">
        <f>ROUND((E1313/N1313),2)</f>
        <v>79</v>
      </c>
      <c r="S1313" t="str">
        <f>LEFT(P1313,FIND("/",P1313)-1)</f>
        <v>theater</v>
      </c>
      <c r="T1313" t="str">
        <f>RIGHT(P1313,LEN(P1313)-FIND("/",P1313))</f>
        <v>plays</v>
      </c>
    </row>
    <row r="1314" spans="1:20" ht="42.75" x14ac:dyDescent="0.4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 s="9">
        <f>(((I1314/60)/60)/24)+DATE(1970,1,1)</f>
        <v>40672.249305555553</v>
      </c>
      <c r="K1314">
        <v>1301975637</v>
      </c>
      <c r="L1314" s="10">
        <f>(((K1314/60)/60)/24)+DATE(1970,1,1)</f>
        <v>40638.162465277775</v>
      </c>
      <c r="M1314" t="b">
        <v>0</v>
      </c>
      <c r="N1314">
        <v>35</v>
      </c>
      <c r="O1314" t="b">
        <v>1</v>
      </c>
      <c r="P1314" t="s">
        <v>8269</v>
      </c>
      <c r="Q1314" s="5">
        <f>(E1314/D1314)</f>
        <v>1.0770464285714285</v>
      </c>
      <c r="R1314" s="12">
        <f>ROUND((E1314/N1314),2)</f>
        <v>86.16</v>
      </c>
      <c r="S1314" t="str">
        <f>LEFT(P1314,FIND("/",P1314)-1)</f>
        <v>film &amp; video</v>
      </c>
      <c r="T1314" t="str">
        <f>RIGHT(P1314,LEN(P1314)-FIND("/",P1314))</f>
        <v>documentary</v>
      </c>
    </row>
    <row r="1315" spans="1:20" ht="42.75" x14ac:dyDescent="0.4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 s="9">
        <f>(((I1315/60)/60)/24)+DATE(1970,1,1)</f>
        <v>41623.082002314812</v>
      </c>
      <c r="K1315">
        <v>1384480685</v>
      </c>
      <c r="L1315" s="10">
        <f>(((K1315/60)/60)/24)+DATE(1970,1,1)</f>
        <v>41593.082002314812</v>
      </c>
      <c r="M1315" t="b">
        <v>1</v>
      </c>
      <c r="N1315">
        <v>77</v>
      </c>
      <c r="O1315" t="b">
        <v>1</v>
      </c>
      <c r="P1315" t="s">
        <v>8279</v>
      </c>
      <c r="Q1315" s="5">
        <f>(E1315/D1315)</f>
        <v>1.077</v>
      </c>
      <c r="R1315" s="12">
        <f>ROUND((E1315/N1315),2)</f>
        <v>41.96</v>
      </c>
      <c r="S1315" t="str">
        <f>LEFT(P1315,FIND("/",P1315)-1)</f>
        <v>music</v>
      </c>
      <c r="T1315" t="str">
        <f>RIGHT(P1315,LEN(P1315)-FIND("/",P1315))</f>
        <v>indie rock</v>
      </c>
    </row>
    <row r="1316" spans="1:20" ht="28.5" x14ac:dyDescent="0.4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 s="9">
        <f>(((I1316/60)/60)/24)+DATE(1970,1,1)</f>
        <v>41704.08494212963</v>
      </c>
      <c r="K1316">
        <v>1391479339</v>
      </c>
      <c r="L1316" s="10">
        <f>(((K1316/60)/60)/24)+DATE(1970,1,1)</f>
        <v>41674.08494212963</v>
      </c>
      <c r="M1316" t="b">
        <v>0</v>
      </c>
      <c r="N1316">
        <v>55</v>
      </c>
      <c r="O1316" t="b">
        <v>1</v>
      </c>
      <c r="P1316" t="s">
        <v>8269</v>
      </c>
      <c r="Q1316" s="5">
        <f>(E1316/D1316)</f>
        <v>1.0765957446808512</v>
      </c>
      <c r="R1316" s="12">
        <f>ROUND((E1316/N1316),2)</f>
        <v>55.2</v>
      </c>
      <c r="S1316" t="str">
        <f>LEFT(P1316,FIND("/",P1316)-1)</f>
        <v>film &amp; video</v>
      </c>
      <c r="T1316" t="str">
        <f>RIGHT(P1316,LEN(P1316)-FIND("/",P1316))</f>
        <v>documentary</v>
      </c>
    </row>
    <row r="1317" spans="1:20" ht="42.75" x14ac:dyDescent="0.4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 s="9">
        <f>(((I1317/60)/60)/24)+DATE(1970,1,1)</f>
        <v>41802.727893518517</v>
      </c>
      <c r="K1317">
        <v>1400002090</v>
      </c>
      <c r="L1317" s="10">
        <f>(((K1317/60)/60)/24)+DATE(1970,1,1)</f>
        <v>41772.727893518517</v>
      </c>
      <c r="M1317" t="b">
        <v>0</v>
      </c>
      <c r="N1317">
        <v>58</v>
      </c>
      <c r="O1317" t="b">
        <v>1</v>
      </c>
      <c r="P1317" t="s">
        <v>8305</v>
      </c>
      <c r="Q1317" s="5">
        <f>(E1317/D1317)</f>
        <v>1.0765274999999999</v>
      </c>
      <c r="R1317" s="12">
        <f>ROUND((E1317/N1317),2)</f>
        <v>74.239999999999995</v>
      </c>
      <c r="S1317" t="str">
        <f>LEFT(P1317,FIND("/",P1317)-1)</f>
        <v>theater</v>
      </c>
      <c r="T1317" t="str">
        <f>RIGHT(P1317,LEN(P1317)-FIND("/",P1317))</f>
        <v>musical</v>
      </c>
    </row>
    <row r="1318" spans="1:20" ht="42.75" x14ac:dyDescent="0.4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 s="9">
        <f>(((I1318/60)/60)/24)+DATE(1970,1,1)</f>
        <v>42046.641435185185</v>
      </c>
      <c r="K1318">
        <v>1421076220</v>
      </c>
      <c r="L1318" s="10">
        <f>(((K1318/60)/60)/24)+DATE(1970,1,1)</f>
        <v>42016.641435185185</v>
      </c>
      <c r="M1318" t="b">
        <v>0</v>
      </c>
      <c r="N1318">
        <v>76</v>
      </c>
      <c r="O1318" t="b">
        <v>1</v>
      </c>
      <c r="P1318" t="s">
        <v>8280</v>
      </c>
      <c r="Q1318" s="5">
        <f>(E1318/D1318)</f>
        <v>1.0765217391304347</v>
      </c>
      <c r="R1318" s="12">
        <f>ROUND((E1318/N1318),2)</f>
        <v>65.16</v>
      </c>
      <c r="S1318" t="str">
        <f>LEFT(P1318,FIND("/",P1318)-1)</f>
        <v>music</v>
      </c>
      <c r="T1318" t="str">
        <f>RIGHT(P1318,LEN(P1318)-FIND("/",P1318))</f>
        <v>electronic music</v>
      </c>
    </row>
    <row r="1319" spans="1:20" ht="42.75" x14ac:dyDescent="0.4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 s="9">
        <f>(((I1319/60)/60)/24)+DATE(1970,1,1)</f>
        <v>41882.547222222223</v>
      </c>
      <c r="K1319">
        <v>1407400306</v>
      </c>
      <c r="L1319" s="10">
        <f>(((K1319/60)/60)/24)+DATE(1970,1,1)</f>
        <v>41858.355393518519</v>
      </c>
      <c r="M1319" t="b">
        <v>0</v>
      </c>
      <c r="N1319">
        <v>21</v>
      </c>
      <c r="O1319" t="b">
        <v>1</v>
      </c>
      <c r="P1319" t="s">
        <v>8271</v>
      </c>
      <c r="Q1319" s="5">
        <f>(E1319/D1319)</f>
        <v>1.0763636363636364</v>
      </c>
      <c r="R1319" s="12">
        <f>ROUND((E1319/N1319),2)</f>
        <v>28.19</v>
      </c>
      <c r="S1319" t="str">
        <f>LEFT(P1319,FIND("/",P1319)-1)</f>
        <v>theater</v>
      </c>
      <c r="T1319" t="str">
        <f>RIGHT(P1319,LEN(P1319)-FIND("/",P1319))</f>
        <v>plays</v>
      </c>
    </row>
    <row r="1320" spans="1:20" ht="42.75" x14ac:dyDescent="0.4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 s="9">
        <f>(((I1320/60)/60)/24)+DATE(1970,1,1)</f>
        <v>41399.708460648151</v>
      </c>
      <c r="K1320">
        <v>1363885211</v>
      </c>
      <c r="L1320" s="10">
        <f>(((K1320/60)/60)/24)+DATE(1970,1,1)</f>
        <v>41354.708460648151</v>
      </c>
      <c r="M1320" t="b">
        <v>1</v>
      </c>
      <c r="N1320">
        <v>137</v>
      </c>
      <c r="O1320" t="b">
        <v>1</v>
      </c>
      <c r="P1320" t="s">
        <v>8269</v>
      </c>
      <c r="Q1320" s="5">
        <f>(E1320/D1320)</f>
        <v>1.0763413333333334</v>
      </c>
      <c r="R1320" s="12">
        <f>ROUND((E1320/N1320),2)</f>
        <v>117.85</v>
      </c>
      <c r="S1320" t="str">
        <f>LEFT(P1320,FIND("/",P1320)-1)</f>
        <v>film &amp; video</v>
      </c>
      <c r="T1320" t="str">
        <f>RIGHT(P1320,LEN(P1320)-FIND("/",P1320))</f>
        <v>documentary</v>
      </c>
    </row>
    <row r="1321" spans="1:20" ht="42.75" x14ac:dyDescent="0.4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 s="9">
        <f>(((I1321/60)/60)/24)+DATE(1970,1,1)</f>
        <v>41992.861192129625</v>
      </c>
      <c r="K1321">
        <v>1413834007</v>
      </c>
      <c r="L1321" s="10">
        <f>(((K1321/60)/60)/24)+DATE(1970,1,1)</f>
        <v>41932.819525462961</v>
      </c>
      <c r="M1321" t="b">
        <v>0</v>
      </c>
      <c r="N1321">
        <v>70</v>
      </c>
      <c r="O1321" t="b">
        <v>1</v>
      </c>
      <c r="P1321" t="s">
        <v>8265</v>
      </c>
      <c r="Q1321" s="5">
        <f>(E1321/D1321)</f>
        <v>1.0761100000000001</v>
      </c>
      <c r="R1321">
        <f>ROUND((E1321/N1321),2)</f>
        <v>76.87</v>
      </c>
      <c r="S1321" t="str">
        <f>LEFT(P1321,FIND("/",P1321)-1)</f>
        <v>film &amp; video</v>
      </c>
      <c r="T1321" t="str">
        <f>RIGHT(P1321,LEN(P1321)-FIND("/",P1321))</f>
        <v>television</v>
      </c>
    </row>
    <row r="1322" spans="1:20" ht="42.75" x14ac:dyDescent="0.4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 s="9">
        <f>(((I1322/60)/60)/24)+DATE(1970,1,1)</f>
        <v>42228.231006944443</v>
      </c>
      <c r="K1322">
        <v>1435469559</v>
      </c>
      <c r="L1322" s="10">
        <f>(((K1322/60)/60)/24)+DATE(1970,1,1)</f>
        <v>42183.231006944443</v>
      </c>
      <c r="M1322" t="b">
        <v>0</v>
      </c>
      <c r="N1322">
        <v>24</v>
      </c>
      <c r="O1322" t="b">
        <v>1</v>
      </c>
      <c r="P1322" t="s">
        <v>8271</v>
      </c>
      <c r="Q1322" s="5">
        <f>(E1322/D1322)</f>
        <v>1.0760000000000001</v>
      </c>
      <c r="R1322" s="12">
        <f>ROUND((E1322/N1322),2)</f>
        <v>89.67</v>
      </c>
      <c r="S1322" t="str">
        <f>LEFT(P1322,FIND("/",P1322)-1)</f>
        <v>theater</v>
      </c>
      <c r="T1322" t="str">
        <f>RIGHT(P1322,LEN(P1322)-FIND("/",P1322))</f>
        <v>plays</v>
      </c>
    </row>
    <row r="1323" spans="1:20" ht="42.75" x14ac:dyDescent="0.4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 s="9">
        <f>(((I1323/60)/60)/24)+DATE(1970,1,1)</f>
        <v>42575.478333333333</v>
      </c>
      <c r="K1323">
        <v>1466767728</v>
      </c>
      <c r="L1323" s="10">
        <f>(((K1323/60)/60)/24)+DATE(1970,1,1)</f>
        <v>42545.478333333333</v>
      </c>
      <c r="M1323" t="b">
        <v>0</v>
      </c>
      <c r="N1323">
        <v>38</v>
      </c>
      <c r="O1323" t="b">
        <v>1</v>
      </c>
      <c r="P1323" t="s">
        <v>8271</v>
      </c>
      <c r="Q1323" s="5">
        <f>(E1323/D1323)</f>
        <v>1.0755999999999999</v>
      </c>
      <c r="R1323" s="12">
        <f>ROUND((E1323/N1323),2)</f>
        <v>70.760000000000005</v>
      </c>
      <c r="S1323" t="str">
        <f>LEFT(P1323,FIND("/",P1323)-1)</f>
        <v>theater</v>
      </c>
      <c r="T1323" t="str">
        <f>RIGHT(P1323,LEN(P1323)-FIND("/",P1323))</f>
        <v>plays</v>
      </c>
    </row>
    <row r="1324" spans="1:20" ht="42.75" x14ac:dyDescent="0.4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 s="9">
        <f>(((I1324/60)/60)/24)+DATE(1970,1,1)</f>
        <v>42104.231180555551</v>
      </c>
      <c r="K1324">
        <v>1423463574</v>
      </c>
      <c r="L1324" s="10">
        <f>(((K1324/60)/60)/24)+DATE(1970,1,1)</f>
        <v>42044.272847222222</v>
      </c>
      <c r="M1324" t="b">
        <v>0</v>
      </c>
      <c r="N1324">
        <v>119</v>
      </c>
      <c r="O1324" t="b">
        <v>1</v>
      </c>
      <c r="P1324" t="s">
        <v>8295</v>
      </c>
      <c r="Q1324" s="5">
        <f>(E1324/D1324)</f>
        <v>1.07538</v>
      </c>
      <c r="R1324" s="12">
        <f>ROUND((E1324/N1324),2)</f>
        <v>451.84</v>
      </c>
      <c r="S1324" t="str">
        <f>LEFT(P1324,FIND("/",P1324)-1)</f>
        <v>technology</v>
      </c>
      <c r="T1324" t="str">
        <f>RIGHT(P1324,LEN(P1324)-FIND("/",P1324))</f>
        <v>hardware</v>
      </c>
    </row>
    <row r="1325" spans="1:20" ht="42.75" x14ac:dyDescent="0.4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 s="9">
        <f>(((I1325/60)/60)/24)+DATE(1970,1,1)</f>
        <v>41028.166666666664</v>
      </c>
      <c r="K1325">
        <v>1332978688</v>
      </c>
      <c r="L1325" s="10">
        <f>(((K1325/60)/60)/24)+DATE(1970,1,1)</f>
        <v>40996.994074074071</v>
      </c>
      <c r="M1325" t="b">
        <v>0</v>
      </c>
      <c r="N1325">
        <v>71</v>
      </c>
      <c r="O1325" t="b">
        <v>1</v>
      </c>
      <c r="P1325" t="s">
        <v>8276</v>
      </c>
      <c r="Q1325" s="5">
        <f>(E1325/D1325)</f>
        <v>1.0753333333333333</v>
      </c>
      <c r="R1325" s="12">
        <f>ROUND((E1325/N1325),2)</f>
        <v>45.44</v>
      </c>
      <c r="S1325" t="str">
        <f>LEFT(P1325,FIND("/",P1325)-1)</f>
        <v>music</v>
      </c>
      <c r="T1325" t="str">
        <f>RIGHT(P1325,LEN(P1325)-FIND("/",P1325))</f>
        <v>rock</v>
      </c>
    </row>
    <row r="1326" spans="1:20" ht="42.75" x14ac:dyDescent="0.4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 s="9">
        <f>(((I1326/60)/60)/24)+DATE(1970,1,1)</f>
        <v>41862.249305555553</v>
      </c>
      <c r="K1326">
        <v>1405453354</v>
      </c>
      <c r="L1326" s="10">
        <f>(((K1326/60)/60)/24)+DATE(1970,1,1)</f>
        <v>41835.821226851855</v>
      </c>
      <c r="M1326" t="b">
        <v>0</v>
      </c>
      <c r="N1326">
        <v>57</v>
      </c>
      <c r="O1326" t="b">
        <v>1</v>
      </c>
      <c r="P1326" t="s">
        <v>8266</v>
      </c>
      <c r="Q1326" s="5">
        <f>(E1326/D1326)</f>
        <v>1.0752857142857142</v>
      </c>
      <c r="R1326">
        <f>ROUND((E1326/N1326),2)</f>
        <v>132.05000000000001</v>
      </c>
      <c r="S1326" t="str">
        <f>LEFT(P1326,FIND("/",P1326)-1)</f>
        <v>film &amp; video</v>
      </c>
      <c r="T1326" t="str">
        <f>RIGHT(P1326,LEN(P1326)-FIND("/",P1326))</f>
        <v>shorts</v>
      </c>
    </row>
    <row r="1327" spans="1:20" ht="42.75" x14ac:dyDescent="0.4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 s="9">
        <f>(((I1327/60)/60)/24)+DATE(1970,1,1)</f>
        <v>42552.958333333328</v>
      </c>
      <c r="K1327">
        <v>1462492178</v>
      </c>
      <c r="L1327" s="10">
        <f>(((K1327/60)/60)/24)+DATE(1970,1,1)</f>
        <v>42495.992800925931</v>
      </c>
      <c r="M1327" t="b">
        <v>0</v>
      </c>
      <c r="N1327">
        <v>70</v>
      </c>
      <c r="O1327" t="b">
        <v>1</v>
      </c>
      <c r="P1327" t="s">
        <v>8271</v>
      </c>
      <c r="Q1327" s="5">
        <f>(E1327/D1327)</f>
        <v>1.0751999999999999</v>
      </c>
      <c r="R1327" s="12">
        <f>ROUND((E1327/N1327),2)</f>
        <v>76.8</v>
      </c>
      <c r="S1327" t="str">
        <f>LEFT(P1327,FIND("/",P1327)-1)</f>
        <v>theater</v>
      </c>
      <c r="T1327" t="str">
        <f>RIGHT(P1327,LEN(P1327)-FIND("/",P1327))</f>
        <v>plays</v>
      </c>
    </row>
    <row r="1328" spans="1:20" ht="42.75" x14ac:dyDescent="0.4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 s="9">
        <f>(((I1328/60)/60)/24)+DATE(1970,1,1)</f>
        <v>42613.233333333337</v>
      </c>
      <c r="K1328">
        <v>1472110513</v>
      </c>
      <c r="L1328" s="10">
        <f>(((K1328/60)/60)/24)+DATE(1970,1,1)</f>
        <v>42607.316122685181</v>
      </c>
      <c r="M1328" t="b">
        <v>0</v>
      </c>
      <c r="N1328">
        <v>9</v>
      </c>
      <c r="O1328" t="b">
        <v>1</v>
      </c>
      <c r="P1328" t="s">
        <v>8298</v>
      </c>
      <c r="Q1328" s="5">
        <f>(E1328/D1328)</f>
        <v>1.075</v>
      </c>
      <c r="R1328" s="12">
        <f>ROUND((E1328/N1328),2)</f>
        <v>47.78</v>
      </c>
      <c r="S1328" t="str">
        <f>LEFT(P1328,FIND("/",P1328)-1)</f>
        <v>food</v>
      </c>
      <c r="T1328" t="str">
        <f>RIGHT(P1328,LEN(P1328)-FIND("/",P1328))</f>
        <v>small batch</v>
      </c>
    </row>
    <row r="1329" spans="1:20" ht="42.75" x14ac:dyDescent="0.4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 s="9">
        <f>(((I1329/60)/60)/24)+DATE(1970,1,1)</f>
        <v>42181.958333333328</v>
      </c>
      <c r="K1329">
        <v>1434999621</v>
      </c>
      <c r="L1329" s="10">
        <f>(((K1329/60)/60)/24)+DATE(1970,1,1)</f>
        <v>42177.791909722218</v>
      </c>
      <c r="M1329" t="b">
        <v>0</v>
      </c>
      <c r="N1329">
        <v>42</v>
      </c>
      <c r="O1329" t="b">
        <v>1</v>
      </c>
      <c r="P1329" t="s">
        <v>8303</v>
      </c>
      <c r="Q1329" s="5">
        <f>(E1329/D1329)</f>
        <v>1.075</v>
      </c>
      <c r="R1329" s="12">
        <f>ROUND((E1329/N1329),2)</f>
        <v>76.790000000000006</v>
      </c>
      <c r="S1329" t="str">
        <f>LEFT(P1329,FIND("/",P1329)-1)</f>
        <v>theater</v>
      </c>
      <c r="T1329" t="str">
        <f>RIGHT(P1329,LEN(P1329)-FIND("/",P1329))</f>
        <v>spaces</v>
      </c>
    </row>
    <row r="1330" spans="1:20" ht="42.75" x14ac:dyDescent="0.4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 s="9">
        <f>(((I1330/60)/60)/24)+DATE(1970,1,1)</f>
        <v>42527.083333333328</v>
      </c>
      <c r="K1330">
        <v>1461985967</v>
      </c>
      <c r="L1330" s="10">
        <f>(((K1330/60)/60)/24)+DATE(1970,1,1)</f>
        <v>42490.133877314816</v>
      </c>
      <c r="M1330" t="b">
        <v>0</v>
      </c>
      <c r="N1330">
        <v>60</v>
      </c>
      <c r="O1330" t="b">
        <v>1</v>
      </c>
      <c r="P1330" t="s">
        <v>8271</v>
      </c>
      <c r="Q1330" s="5">
        <f>(E1330/D1330)</f>
        <v>1.0742857142857143</v>
      </c>
      <c r="R1330" s="12">
        <f>ROUND((E1330/N1330),2)</f>
        <v>62.67</v>
      </c>
      <c r="S1330" t="str">
        <f>LEFT(P1330,FIND("/",P1330)-1)</f>
        <v>theater</v>
      </c>
      <c r="T1330" t="str">
        <f>RIGHT(P1330,LEN(P1330)-FIND("/",P1330))</f>
        <v>plays</v>
      </c>
    </row>
    <row r="1331" spans="1:20" ht="42.75" x14ac:dyDescent="0.4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 s="9">
        <f>(((I1331/60)/60)/24)+DATE(1970,1,1)</f>
        <v>42538.541550925926</v>
      </c>
      <c r="K1331">
        <v>1463576390</v>
      </c>
      <c r="L1331" s="10">
        <f>(((K1331/60)/60)/24)+DATE(1970,1,1)</f>
        <v>42508.541550925926</v>
      </c>
      <c r="M1331" t="b">
        <v>1</v>
      </c>
      <c r="N1331">
        <v>1762</v>
      </c>
      <c r="O1331" t="b">
        <v>1</v>
      </c>
      <c r="P1331" t="s">
        <v>8301</v>
      </c>
      <c r="Q1331" s="5">
        <f>(E1331/D1331)</f>
        <v>1.0742157000000001</v>
      </c>
      <c r="R1331" s="12">
        <f>ROUND((E1331/N1331),2)</f>
        <v>60.97</v>
      </c>
      <c r="S1331" t="str">
        <f>LEFT(P1331,FIND("/",P1331)-1)</f>
        <v>technology</v>
      </c>
      <c r="T1331" t="str">
        <f>RIGHT(P1331,LEN(P1331)-FIND("/",P1331))</f>
        <v>space exploration</v>
      </c>
    </row>
    <row r="1332" spans="1:20" ht="42.75" x14ac:dyDescent="0.4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 s="9">
        <f>(((I1332/60)/60)/24)+DATE(1970,1,1)</f>
        <v>42504</v>
      </c>
      <c r="K1332">
        <v>1461605020</v>
      </c>
      <c r="L1332" s="10">
        <f>(((K1332/60)/60)/24)+DATE(1970,1,1)</f>
        <v>42485.724768518514</v>
      </c>
      <c r="M1332" t="b">
        <v>0</v>
      </c>
      <c r="N1332">
        <v>60</v>
      </c>
      <c r="O1332" t="b">
        <v>1</v>
      </c>
      <c r="P1332" t="s">
        <v>8266</v>
      </c>
      <c r="Q1332" s="5">
        <f>(E1332/D1332)</f>
        <v>1.074090909090909</v>
      </c>
      <c r="R1332">
        <f>ROUND((E1332/N1332),2)</f>
        <v>39.380000000000003</v>
      </c>
      <c r="S1332" t="str">
        <f>LEFT(P1332,FIND("/",P1332)-1)</f>
        <v>film &amp; video</v>
      </c>
      <c r="T1332" t="str">
        <f>RIGHT(P1332,LEN(P1332)-FIND("/",P1332))</f>
        <v>shorts</v>
      </c>
    </row>
    <row r="1333" spans="1:20" ht="42.75" x14ac:dyDescent="0.45">
      <c r="A1333">
        <v>740</v>
      </c>
      <c r="B1333" s="3" t="s">
        <v>741</v>
      </c>
      <c r="C1333" s="3" t="s">
        <v>4850</v>
      </c>
      <c r="D1333">
        <v>3000</v>
      </c>
      <c r="E1333">
        <v>3222</v>
      </c>
      <c r="F1333" t="s">
        <v>8219</v>
      </c>
      <c r="G1333" t="s">
        <v>8224</v>
      </c>
      <c r="H1333" t="s">
        <v>8246</v>
      </c>
      <c r="I1333">
        <v>1434857482</v>
      </c>
      <c r="J1333" s="9">
        <f>(((I1333/60)/60)/24)+DATE(1970,1,1)</f>
        <v>42176.146782407406</v>
      </c>
      <c r="K1333">
        <v>1433647882</v>
      </c>
      <c r="L1333" s="10">
        <f>(((K1333/60)/60)/24)+DATE(1970,1,1)</f>
        <v>42162.146782407406</v>
      </c>
      <c r="M1333" t="b">
        <v>0</v>
      </c>
      <c r="N1333">
        <v>19</v>
      </c>
      <c r="O1333" t="b">
        <v>1</v>
      </c>
      <c r="P1333" t="s">
        <v>8274</v>
      </c>
      <c r="Q1333" s="5">
        <f>(E1333/D1333)</f>
        <v>1.0740000000000001</v>
      </c>
      <c r="R1333" s="12">
        <f>ROUND((E1333/N1333),2)</f>
        <v>169.58</v>
      </c>
      <c r="S1333" t="str">
        <f>LEFT(P1333,FIND("/",P1333)-1)</f>
        <v>publishing</v>
      </c>
      <c r="T1333" t="str">
        <f>RIGHT(P1333,LEN(P1333)-FIND("/",P1333))</f>
        <v>nonfiction</v>
      </c>
    </row>
    <row r="1334" spans="1:20" ht="42.75" x14ac:dyDescent="0.45">
      <c r="A1334">
        <v>1031</v>
      </c>
      <c r="B1334" s="3" t="s">
        <v>1032</v>
      </c>
      <c r="C1334" s="3" t="s">
        <v>5141</v>
      </c>
      <c r="D1334">
        <v>10000</v>
      </c>
      <c r="E1334">
        <v>10740</v>
      </c>
      <c r="F1334" t="s">
        <v>8219</v>
      </c>
      <c r="G1334" t="s">
        <v>8224</v>
      </c>
      <c r="H1334" t="s">
        <v>8246</v>
      </c>
      <c r="I1334">
        <v>1450290010</v>
      </c>
      <c r="J1334" s="9">
        <f>(((I1334/60)/60)/24)+DATE(1970,1,1)</f>
        <v>42354.764004629629</v>
      </c>
      <c r="K1334">
        <v>1447698010</v>
      </c>
      <c r="L1334" s="10">
        <f>(((K1334/60)/60)/24)+DATE(1970,1,1)</f>
        <v>42324.764004629629</v>
      </c>
      <c r="M1334" t="b">
        <v>0</v>
      </c>
      <c r="N1334">
        <v>99</v>
      </c>
      <c r="O1334" t="b">
        <v>1</v>
      </c>
      <c r="P1334" t="s">
        <v>8280</v>
      </c>
      <c r="Q1334" s="5">
        <f>(E1334/D1334)</f>
        <v>1.0740000000000001</v>
      </c>
      <c r="R1334" s="12">
        <f>ROUND((E1334/N1334),2)</f>
        <v>108.48</v>
      </c>
      <c r="S1334" t="str">
        <f>LEFT(P1334,FIND("/",P1334)-1)</f>
        <v>music</v>
      </c>
      <c r="T1334" t="str">
        <f>RIGHT(P1334,LEN(P1334)-FIND("/",P1334))</f>
        <v>electronic music</v>
      </c>
    </row>
    <row r="1335" spans="1:20" ht="28.5" x14ac:dyDescent="0.45">
      <c r="A1335">
        <v>261</v>
      </c>
      <c r="B1335" s="3" t="s">
        <v>262</v>
      </c>
      <c r="C1335" s="3" t="s">
        <v>4371</v>
      </c>
      <c r="D1335">
        <v>20000</v>
      </c>
      <c r="E1335">
        <v>21480</v>
      </c>
      <c r="F1335" t="s">
        <v>8219</v>
      </c>
      <c r="G1335" t="s">
        <v>8224</v>
      </c>
      <c r="H1335" t="s">
        <v>8246</v>
      </c>
      <c r="I1335">
        <v>1339080900</v>
      </c>
      <c r="J1335" s="9">
        <f>(((I1335/60)/60)/24)+DATE(1970,1,1)</f>
        <v>41067.621527777781</v>
      </c>
      <c r="K1335">
        <v>1334783704</v>
      </c>
      <c r="L1335" s="10">
        <f>(((K1335/60)/60)/24)+DATE(1970,1,1)</f>
        <v>41017.885462962964</v>
      </c>
      <c r="M1335" t="b">
        <v>1</v>
      </c>
      <c r="N1335">
        <v>220</v>
      </c>
      <c r="O1335" t="b">
        <v>1</v>
      </c>
      <c r="P1335" t="s">
        <v>8269</v>
      </c>
      <c r="Q1335" s="5">
        <f>(E1335/D1335)</f>
        <v>1.0740000000000001</v>
      </c>
      <c r="R1335" s="12">
        <f>ROUND((E1335/N1335),2)</f>
        <v>97.64</v>
      </c>
      <c r="S1335" t="str">
        <f>LEFT(P1335,FIND("/",P1335)-1)</f>
        <v>film &amp; video</v>
      </c>
      <c r="T1335" t="str">
        <f>RIGHT(P1335,LEN(P1335)-FIND("/",P1335))</f>
        <v>documentary</v>
      </c>
    </row>
    <row r="1336" spans="1:20" ht="42.75" x14ac:dyDescent="0.45">
      <c r="A1336">
        <v>3273</v>
      </c>
      <c r="B1336" s="3" t="s">
        <v>3273</v>
      </c>
      <c r="C1336" s="3" t="s">
        <v>7383</v>
      </c>
      <c r="D1336">
        <v>4000</v>
      </c>
      <c r="E1336">
        <v>4296</v>
      </c>
      <c r="F1336" t="s">
        <v>8219</v>
      </c>
      <c r="G1336" t="s">
        <v>8224</v>
      </c>
      <c r="H1336" t="s">
        <v>8246</v>
      </c>
      <c r="I1336">
        <v>1473879600</v>
      </c>
      <c r="J1336" s="9">
        <f>(((I1336/60)/60)/24)+DATE(1970,1,1)</f>
        <v>42627.791666666672</v>
      </c>
      <c r="K1336">
        <v>1472498042</v>
      </c>
      <c r="L1336" s="10">
        <f>(((K1336/60)/60)/24)+DATE(1970,1,1)</f>
        <v>42611.801412037035</v>
      </c>
      <c r="M1336" t="b">
        <v>1</v>
      </c>
      <c r="N1336">
        <v>21</v>
      </c>
      <c r="O1336" t="b">
        <v>1</v>
      </c>
      <c r="P1336" t="s">
        <v>8271</v>
      </c>
      <c r="Q1336" s="5">
        <f>(E1336/D1336)</f>
        <v>1.0740000000000001</v>
      </c>
      <c r="R1336" s="12">
        <f>ROUND((E1336/N1336),2)</f>
        <v>204.57</v>
      </c>
      <c r="S1336" t="str">
        <f>LEFT(P1336,FIND("/",P1336)-1)</f>
        <v>theater</v>
      </c>
      <c r="T1336" t="str">
        <f>RIGHT(P1336,LEN(P1336)-FIND("/",P1336))</f>
        <v>plays</v>
      </c>
    </row>
    <row r="1337" spans="1:20" ht="42.75" x14ac:dyDescent="0.45">
      <c r="A1337">
        <v>2289</v>
      </c>
      <c r="B1337" s="3" t="s">
        <v>2290</v>
      </c>
      <c r="C1337" s="3" t="s">
        <v>6399</v>
      </c>
      <c r="D1337">
        <v>1500</v>
      </c>
      <c r="E1337">
        <v>1611</v>
      </c>
      <c r="F1337" t="s">
        <v>8219</v>
      </c>
      <c r="G1337" t="s">
        <v>8224</v>
      </c>
      <c r="H1337" t="s">
        <v>8246</v>
      </c>
      <c r="I1337">
        <v>1386372120</v>
      </c>
      <c r="J1337" s="9">
        <f>(((I1337/60)/60)/24)+DATE(1970,1,1)</f>
        <v>41614.973611111112</v>
      </c>
      <c r="K1337">
        <v>1382659060</v>
      </c>
      <c r="L1337" s="10">
        <f>(((K1337/60)/60)/24)+DATE(1970,1,1)</f>
        <v>41571.998379629629</v>
      </c>
      <c r="M1337" t="b">
        <v>0</v>
      </c>
      <c r="N1337">
        <v>25</v>
      </c>
      <c r="O1337" t="b">
        <v>1</v>
      </c>
      <c r="P1337" t="s">
        <v>8276</v>
      </c>
      <c r="Q1337" s="5">
        <f>(E1337/D1337)</f>
        <v>1.0740000000000001</v>
      </c>
      <c r="R1337" s="12">
        <f>ROUND((E1337/N1337),2)</f>
        <v>64.44</v>
      </c>
      <c r="S1337" t="str">
        <f>LEFT(P1337,FIND("/",P1337)-1)</f>
        <v>music</v>
      </c>
      <c r="T1337" t="str">
        <f>RIGHT(P1337,LEN(P1337)-FIND("/",P1337))</f>
        <v>rock</v>
      </c>
    </row>
    <row r="1338" spans="1:20" ht="42.75" x14ac:dyDescent="0.4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 s="9">
        <f>(((I1338/60)/60)/24)+DATE(1970,1,1)</f>
        <v>41928.165972222225</v>
      </c>
      <c r="K1338">
        <v>1412216665</v>
      </c>
      <c r="L1338" s="10">
        <f>(((K1338/60)/60)/24)+DATE(1970,1,1)</f>
        <v>41914.100289351853</v>
      </c>
      <c r="M1338" t="b">
        <v>0</v>
      </c>
      <c r="N1338">
        <v>15</v>
      </c>
      <c r="O1338" t="b">
        <v>1</v>
      </c>
      <c r="P1338" t="s">
        <v>8271</v>
      </c>
      <c r="Q1338" s="5">
        <f>(E1338/D1338)</f>
        <v>1.0740000000000001</v>
      </c>
      <c r="R1338" s="12">
        <f>ROUND((E1338/N1338),2)</f>
        <v>35.799999999999997</v>
      </c>
      <c r="S1338" t="str">
        <f>LEFT(P1338,FIND("/",P1338)-1)</f>
        <v>theater</v>
      </c>
      <c r="T1338" t="str">
        <f>RIGHT(P1338,LEN(P1338)-FIND("/",P1338))</f>
        <v>plays</v>
      </c>
    </row>
    <row r="1339" spans="1:20" ht="42.75" x14ac:dyDescent="0.4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 s="9">
        <f>(((I1339/60)/60)/24)+DATE(1970,1,1)</f>
        <v>40755.290972222225</v>
      </c>
      <c r="K1339">
        <v>1306608888</v>
      </c>
      <c r="L1339" s="10">
        <f>(((K1339/60)/60)/24)+DATE(1970,1,1)</f>
        <v>40691.788055555553</v>
      </c>
      <c r="M1339" t="b">
        <v>0</v>
      </c>
      <c r="N1339">
        <v>24</v>
      </c>
      <c r="O1339" t="b">
        <v>1</v>
      </c>
      <c r="P1339" t="s">
        <v>8276</v>
      </c>
      <c r="Q1339" s="5">
        <f>(E1339/D1339)</f>
        <v>1.0736666666666668</v>
      </c>
      <c r="R1339" s="12">
        <f>ROUND((E1339/N1339),2)</f>
        <v>134.21</v>
      </c>
      <c r="S1339" t="str">
        <f>LEFT(P1339,FIND("/",P1339)-1)</f>
        <v>music</v>
      </c>
      <c r="T1339" t="str">
        <f>RIGHT(P1339,LEN(P1339)-FIND("/",P1339))</f>
        <v>rock</v>
      </c>
    </row>
    <row r="1340" spans="1:20" ht="42.75" x14ac:dyDescent="0.4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 s="9">
        <f>(((I1340/60)/60)/24)+DATE(1970,1,1)</f>
        <v>41057.655011574076</v>
      </c>
      <c r="K1340">
        <v>1335541393</v>
      </c>
      <c r="L1340" s="10">
        <f>(((K1340/60)/60)/24)+DATE(1970,1,1)</f>
        <v>41026.655011574076</v>
      </c>
      <c r="M1340" t="b">
        <v>0</v>
      </c>
      <c r="N1340">
        <v>35</v>
      </c>
      <c r="O1340" t="b">
        <v>1</v>
      </c>
      <c r="P1340" t="s">
        <v>8300</v>
      </c>
      <c r="Q1340" s="5">
        <f>(E1340/D1340)</f>
        <v>1.0734999999999999</v>
      </c>
      <c r="R1340" s="12">
        <f>ROUND((E1340/N1340),2)</f>
        <v>61.34</v>
      </c>
      <c r="S1340" t="str">
        <f>LEFT(P1340,FIND("/",P1340)-1)</f>
        <v>music</v>
      </c>
      <c r="T1340" t="str">
        <f>RIGHT(P1340,LEN(P1340)-FIND("/",P1340))</f>
        <v>classical music</v>
      </c>
    </row>
    <row r="1341" spans="1:20" ht="42.75" x14ac:dyDescent="0.4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 s="9">
        <f>(((I1341/60)/60)/24)+DATE(1970,1,1)</f>
        <v>41162.163194444445</v>
      </c>
      <c r="K1341">
        <v>1344917580</v>
      </c>
      <c r="L1341" s="10">
        <f>(((K1341/60)/60)/24)+DATE(1970,1,1)</f>
        <v>41135.175694444442</v>
      </c>
      <c r="M1341" t="b">
        <v>0</v>
      </c>
      <c r="N1341">
        <v>191</v>
      </c>
      <c r="O1341" t="b">
        <v>1</v>
      </c>
      <c r="P1341" t="s">
        <v>8279</v>
      </c>
      <c r="Q1341" s="5">
        <f>(E1341/D1341)</f>
        <v>1.0731250000000001</v>
      </c>
      <c r="R1341" s="12">
        <f>ROUND((E1341/N1341),2)</f>
        <v>89.9</v>
      </c>
      <c r="S1341" t="str">
        <f>LEFT(P1341,FIND("/",P1341)-1)</f>
        <v>music</v>
      </c>
      <c r="T1341" t="str">
        <f>RIGHT(P1341,LEN(P1341)-FIND("/",P1341))</f>
        <v>indie rock</v>
      </c>
    </row>
    <row r="1342" spans="1:20" ht="42.75" x14ac:dyDescent="0.4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 s="9">
        <f>(((I1342/60)/60)/24)+DATE(1970,1,1)</f>
        <v>42048.99863425926</v>
      </c>
      <c r="K1342">
        <v>1421279882</v>
      </c>
      <c r="L1342" s="10">
        <f>(((K1342/60)/60)/24)+DATE(1970,1,1)</f>
        <v>42018.99863425926</v>
      </c>
      <c r="M1342" t="b">
        <v>0</v>
      </c>
      <c r="N1342">
        <v>73</v>
      </c>
      <c r="O1342" t="b">
        <v>1</v>
      </c>
      <c r="P1342" t="s">
        <v>8276</v>
      </c>
      <c r="Q1342" s="5">
        <f>(E1342/D1342)</f>
        <v>1.073</v>
      </c>
      <c r="R1342" s="12">
        <f>ROUND((E1342/N1342),2)</f>
        <v>88.19</v>
      </c>
      <c r="S1342" t="str">
        <f>LEFT(P1342,FIND("/",P1342)-1)</f>
        <v>music</v>
      </c>
      <c r="T1342" t="str">
        <f>RIGHT(P1342,LEN(P1342)-FIND("/",P1342))</f>
        <v>rock</v>
      </c>
    </row>
    <row r="1343" spans="1:20" ht="28.5" x14ac:dyDescent="0.4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 s="9">
        <f>(((I1343/60)/60)/24)+DATE(1970,1,1)</f>
        <v>42163.666666666672</v>
      </c>
      <c r="K1343">
        <v>1432559424</v>
      </c>
      <c r="L1343" s="10">
        <f>(((K1343/60)/60)/24)+DATE(1970,1,1)</f>
        <v>42149.548888888887</v>
      </c>
      <c r="M1343" t="b">
        <v>0</v>
      </c>
      <c r="N1343">
        <v>174</v>
      </c>
      <c r="O1343" t="b">
        <v>1</v>
      </c>
      <c r="P1343" t="s">
        <v>8265</v>
      </c>
      <c r="Q1343" s="5">
        <f>(E1343/D1343)</f>
        <v>1.0726249999999999</v>
      </c>
      <c r="R1343">
        <f>ROUND((E1343/N1343),2)</f>
        <v>49.32</v>
      </c>
      <c r="S1343" t="str">
        <f>LEFT(P1343,FIND("/",P1343)-1)</f>
        <v>film &amp; video</v>
      </c>
      <c r="T1343" t="str">
        <f>RIGHT(P1343,LEN(P1343)-FIND("/",P1343))</f>
        <v>television</v>
      </c>
    </row>
    <row r="1344" spans="1:20" ht="42.75" x14ac:dyDescent="0.4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 s="9">
        <f>(((I1344/60)/60)/24)+DATE(1970,1,1)</f>
        <v>41017.697638888887</v>
      </c>
      <c r="K1344">
        <v>1332175476</v>
      </c>
      <c r="L1344" s="10">
        <f>(((K1344/60)/60)/24)+DATE(1970,1,1)</f>
        <v>40987.697638888887</v>
      </c>
      <c r="M1344" t="b">
        <v>0</v>
      </c>
      <c r="N1344">
        <v>46</v>
      </c>
      <c r="O1344" t="b">
        <v>1</v>
      </c>
      <c r="P1344" t="s">
        <v>8276</v>
      </c>
      <c r="Q1344" s="5">
        <f>(E1344/D1344)</f>
        <v>1.072505</v>
      </c>
      <c r="R1344" s="12">
        <f>ROUND((E1344/N1344),2)</f>
        <v>46.63</v>
      </c>
      <c r="S1344" t="str">
        <f>LEFT(P1344,FIND("/",P1344)-1)</f>
        <v>music</v>
      </c>
      <c r="T1344" t="str">
        <f>RIGHT(P1344,LEN(P1344)-FIND("/",P1344))</f>
        <v>rock</v>
      </c>
    </row>
    <row r="1345" spans="1:20" ht="42.75" x14ac:dyDescent="0.4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 s="9">
        <f>(((I1345/60)/60)/24)+DATE(1970,1,1)</f>
        <v>41618.083981481483</v>
      </c>
      <c r="K1345">
        <v>1383616856</v>
      </c>
      <c r="L1345" s="10">
        <f>(((K1345/60)/60)/24)+DATE(1970,1,1)</f>
        <v>41583.083981481483</v>
      </c>
      <c r="M1345" t="b">
        <v>0</v>
      </c>
      <c r="N1345">
        <v>47</v>
      </c>
      <c r="O1345" t="b">
        <v>1</v>
      </c>
      <c r="P1345" t="s">
        <v>8266</v>
      </c>
      <c r="Q1345" s="5">
        <f>(E1345/D1345)</f>
        <v>1.0725</v>
      </c>
      <c r="R1345">
        <f>ROUND((E1345/N1345),2)</f>
        <v>273.83</v>
      </c>
      <c r="S1345" t="str">
        <f>LEFT(P1345,FIND("/",P1345)-1)</f>
        <v>film &amp; video</v>
      </c>
      <c r="T1345" t="str">
        <f>RIGHT(P1345,LEN(P1345)-FIND("/",P1345))</f>
        <v>shorts</v>
      </c>
    </row>
    <row r="1346" spans="1:20" ht="42.75" x14ac:dyDescent="0.4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 s="9">
        <f>(((I1346/60)/60)/24)+DATE(1970,1,1)</f>
        <v>42301.165972222225</v>
      </c>
      <c r="K1346">
        <v>1444236216</v>
      </c>
      <c r="L1346" s="10">
        <f>(((K1346/60)/60)/24)+DATE(1970,1,1)</f>
        <v>42284.69694444444</v>
      </c>
      <c r="M1346" t="b">
        <v>0</v>
      </c>
      <c r="N1346">
        <v>20</v>
      </c>
      <c r="O1346" t="b">
        <v>1</v>
      </c>
      <c r="P1346" t="s">
        <v>8271</v>
      </c>
      <c r="Q1346" s="5">
        <f>(E1346/D1346)</f>
        <v>1.0725</v>
      </c>
      <c r="R1346" s="12">
        <f>ROUND((E1346/N1346),2)</f>
        <v>107.25</v>
      </c>
      <c r="S1346" t="str">
        <f>LEFT(P1346,FIND("/",P1346)-1)</f>
        <v>theater</v>
      </c>
      <c r="T1346" t="str">
        <f>RIGHT(P1346,LEN(P1346)-FIND("/",P1346))</f>
        <v>plays</v>
      </c>
    </row>
    <row r="1347" spans="1:20" ht="42.75" x14ac:dyDescent="0.4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 s="9">
        <f>(((I1347/60)/60)/24)+DATE(1970,1,1)</f>
        <v>42236.458333333328</v>
      </c>
      <c r="K1347">
        <v>1438459303</v>
      </c>
      <c r="L1347" s="10">
        <f>(((K1347/60)/60)/24)+DATE(1970,1,1)</f>
        <v>42217.834525462968</v>
      </c>
      <c r="M1347" t="b">
        <v>0</v>
      </c>
      <c r="N1347">
        <v>81</v>
      </c>
      <c r="O1347" t="b">
        <v>1</v>
      </c>
      <c r="P1347" t="s">
        <v>8300</v>
      </c>
      <c r="Q1347" s="5">
        <f>(E1347/D1347)</f>
        <v>1.0724974999999999</v>
      </c>
      <c r="R1347" s="12">
        <f>ROUND((E1347/N1347),2)</f>
        <v>52.96</v>
      </c>
      <c r="S1347" t="str">
        <f>LEFT(P1347,FIND("/",P1347)-1)</f>
        <v>music</v>
      </c>
      <c r="T1347" t="str">
        <f>RIGHT(P1347,LEN(P1347)-FIND("/",P1347))</f>
        <v>classical music</v>
      </c>
    </row>
    <row r="1348" spans="1:20" ht="42.75" x14ac:dyDescent="0.4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 s="9">
        <f>(((I1348/60)/60)/24)+DATE(1970,1,1)</f>
        <v>42022.773356481484</v>
      </c>
      <c r="K1348">
        <v>1418150018</v>
      </c>
      <c r="L1348" s="10">
        <f>(((K1348/60)/60)/24)+DATE(1970,1,1)</f>
        <v>41982.773356481484</v>
      </c>
      <c r="M1348" t="b">
        <v>0</v>
      </c>
      <c r="N1348">
        <v>33</v>
      </c>
      <c r="O1348" t="b">
        <v>1</v>
      </c>
      <c r="P1348" t="s">
        <v>8305</v>
      </c>
      <c r="Q1348" s="5">
        <f>(E1348/D1348)</f>
        <v>1.0724</v>
      </c>
      <c r="R1348" s="12">
        <f>ROUND((E1348/N1348),2)</f>
        <v>81.239999999999995</v>
      </c>
      <c r="S1348" t="str">
        <f>LEFT(P1348,FIND("/",P1348)-1)</f>
        <v>theater</v>
      </c>
      <c r="T1348" t="str">
        <f>RIGHT(P1348,LEN(P1348)-FIND("/",P1348))</f>
        <v>musical</v>
      </c>
    </row>
    <row r="1349" spans="1:20" ht="28.5" x14ac:dyDescent="0.4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 s="9">
        <f>(((I1349/60)/60)/24)+DATE(1970,1,1)</f>
        <v>41210.208333333336</v>
      </c>
      <c r="K1349">
        <v>1348285321</v>
      </c>
      <c r="L1349" s="10">
        <f>(((K1349/60)/60)/24)+DATE(1970,1,1)</f>
        <v>41174.154178240737</v>
      </c>
      <c r="M1349" t="b">
        <v>0</v>
      </c>
      <c r="N1349">
        <v>58</v>
      </c>
      <c r="O1349" t="b">
        <v>1</v>
      </c>
      <c r="P1349" t="s">
        <v>8279</v>
      </c>
      <c r="Q1349" s="5">
        <f>(E1349/D1349)</f>
        <v>1.0721700000000001</v>
      </c>
      <c r="R1349" s="12">
        <f>ROUND((E1349/N1349),2)</f>
        <v>36.97</v>
      </c>
      <c r="S1349" t="str">
        <f>LEFT(P1349,FIND("/",P1349)-1)</f>
        <v>music</v>
      </c>
      <c r="T1349" t="str">
        <f>RIGHT(P1349,LEN(P1349)-FIND("/",P1349))</f>
        <v>indie rock</v>
      </c>
    </row>
    <row r="1350" spans="1:20" ht="42.75" x14ac:dyDescent="0.4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 s="9">
        <f>(((I1350/60)/60)/24)+DATE(1970,1,1)</f>
        <v>42718.875902777778</v>
      </c>
      <c r="K1350">
        <v>1479157278</v>
      </c>
      <c r="L1350" s="10">
        <f>(((K1350/60)/60)/24)+DATE(1970,1,1)</f>
        <v>42688.875902777778</v>
      </c>
      <c r="M1350" t="b">
        <v>0</v>
      </c>
      <c r="N1350">
        <v>128</v>
      </c>
      <c r="O1350" t="b">
        <v>1</v>
      </c>
      <c r="P1350" t="s">
        <v>8297</v>
      </c>
      <c r="Q1350" s="5">
        <f>(E1350/D1350)</f>
        <v>1.0721428571428571</v>
      </c>
      <c r="R1350" s="12">
        <f>ROUND((E1350/N1350),2)</f>
        <v>58.63</v>
      </c>
      <c r="S1350" t="str">
        <f>LEFT(P1350,FIND("/",P1350)-1)</f>
        <v>games</v>
      </c>
      <c r="T1350" t="str">
        <f>RIGHT(P1350,LEN(P1350)-FIND("/",P1350))</f>
        <v>tabletop games</v>
      </c>
    </row>
    <row r="1351" spans="1:20" ht="42.75" x14ac:dyDescent="0.4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 s="9">
        <f>(((I1351/60)/60)/24)+DATE(1970,1,1)</f>
        <v>41821.993414351848</v>
      </c>
      <c r="K1351">
        <v>1401666631</v>
      </c>
      <c r="L1351" s="10">
        <f>(((K1351/60)/60)/24)+DATE(1970,1,1)</f>
        <v>41791.993414351848</v>
      </c>
      <c r="M1351" t="b">
        <v>1</v>
      </c>
      <c r="N1351">
        <v>46</v>
      </c>
      <c r="O1351" t="b">
        <v>1</v>
      </c>
      <c r="P1351" t="s">
        <v>8271</v>
      </c>
      <c r="Q1351" s="5">
        <f>(E1351/D1351)</f>
        <v>1.0720930232558139</v>
      </c>
      <c r="R1351" s="12">
        <f>ROUND((E1351/N1351),2)</f>
        <v>100.22</v>
      </c>
      <c r="S1351" t="str">
        <f>LEFT(P1351,FIND("/",P1351)-1)</f>
        <v>theater</v>
      </c>
      <c r="T1351" t="str">
        <f>RIGHT(P1351,LEN(P1351)-FIND("/",P1351))</f>
        <v>plays</v>
      </c>
    </row>
    <row r="1352" spans="1:20" ht="28.5" x14ac:dyDescent="0.4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 s="9">
        <f>(((I1352/60)/60)/24)+DATE(1970,1,1)</f>
        <v>42321.711435185185</v>
      </c>
      <c r="K1352">
        <v>1443801868</v>
      </c>
      <c r="L1352" s="10">
        <f>(((K1352/60)/60)/24)+DATE(1970,1,1)</f>
        <v>42279.669768518521</v>
      </c>
      <c r="M1352" t="b">
        <v>0</v>
      </c>
      <c r="N1352">
        <v>78</v>
      </c>
      <c r="O1352" t="b">
        <v>1</v>
      </c>
      <c r="P1352" t="s">
        <v>8276</v>
      </c>
      <c r="Q1352" s="5">
        <f>(E1352/D1352)</f>
        <v>1.071842</v>
      </c>
      <c r="R1352" s="12">
        <f>ROUND((E1352/N1352),2)</f>
        <v>68.709999999999994</v>
      </c>
      <c r="S1352" t="str">
        <f>LEFT(P1352,FIND("/",P1352)-1)</f>
        <v>music</v>
      </c>
      <c r="T1352" t="str">
        <f>RIGHT(P1352,LEN(P1352)-FIND("/",P1352))</f>
        <v>rock</v>
      </c>
    </row>
    <row r="1353" spans="1:20" ht="42.75" x14ac:dyDescent="0.4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 s="9">
        <f>(((I1353/60)/60)/24)+DATE(1970,1,1)</f>
        <v>42733.214409722219</v>
      </c>
      <c r="K1353">
        <v>1480396125</v>
      </c>
      <c r="L1353" s="10">
        <f>(((K1353/60)/60)/24)+DATE(1970,1,1)</f>
        <v>42703.214409722219</v>
      </c>
      <c r="M1353" t="b">
        <v>0</v>
      </c>
      <c r="N1353">
        <v>73</v>
      </c>
      <c r="O1353" t="b">
        <v>1</v>
      </c>
      <c r="P1353" t="s">
        <v>8276</v>
      </c>
      <c r="Q1353" s="5">
        <f>(E1353/D1353)</f>
        <v>1.071</v>
      </c>
      <c r="R1353" s="12">
        <f>ROUND((E1353/N1353),2)</f>
        <v>73.36</v>
      </c>
      <c r="S1353" t="str">
        <f>LEFT(P1353,FIND("/",P1353)-1)</f>
        <v>music</v>
      </c>
      <c r="T1353" t="str">
        <f>RIGHT(P1353,LEN(P1353)-FIND("/",P1353))</f>
        <v>rock</v>
      </c>
    </row>
    <row r="1354" spans="1:20" ht="57" x14ac:dyDescent="0.4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 s="9">
        <f>(((I1354/60)/60)/24)+DATE(1970,1,1)</f>
        <v>41826.422326388885</v>
      </c>
      <c r="K1354">
        <v>1402049289</v>
      </c>
      <c r="L1354" s="10">
        <f>(((K1354/60)/60)/24)+DATE(1970,1,1)</f>
        <v>41796.422326388885</v>
      </c>
      <c r="M1354" t="b">
        <v>0</v>
      </c>
      <c r="N1354">
        <v>67</v>
      </c>
      <c r="O1354" t="b">
        <v>1</v>
      </c>
      <c r="P1354" t="s">
        <v>8271</v>
      </c>
      <c r="Q1354" s="5">
        <f>(E1354/D1354)</f>
        <v>1.071</v>
      </c>
      <c r="R1354" s="12">
        <f>ROUND((E1354/N1354),2)</f>
        <v>31.97</v>
      </c>
      <c r="S1354" t="str">
        <f>LEFT(P1354,FIND("/",P1354)-1)</f>
        <v>theater</v>
      </c>
      <c r="T1354" t="str">
        <f>RIGHT(P1354,LEN(P1354)-FIND("/",P1354))</f>
        <v>plays</v>
      </c>
    </row>
    <row r="1355" spans="1:20" ht="42.75" x14ac:dyDescent="0.4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 s="9">
        <f>(((I1355/60)/60)/24)+DATE(1970,1,1)</f>
        <v>42131.758587962962</v>
      </c>
      <c r="K1355">
        <v>1428430342</v>
      </c>
      <c r="L1355" s="10">
        <f>(((K1355/60)/60)/24)+DATE(1970,1,1)</f>
        <v>42101.758587962962</v>
      </c>
      <c r="M1355" t="b">
        <v>0</v>
      </c>
      <c r="N1355">
        <v>70</v>
      </c>
      <c r="O1355" t="b">
        <v>1</v>
      </c>
      <c r="P1355" t="s">
        <v>8276</v>
      </c>
      <c r="Q1355" s="5">
        <f>(E1355/D1355)</f>
        <v>1.0708672667523933</v>
      </c>
      <c r="R1355" s="12">
        <f>ROUND((E1355/N1355),2)</f>
        <v>107.07</v>
      </c>
      <c r="S1355" t="str">
        <f>LEFT(P1355,FIND("/",P1355)-1)</f>
        <v>music</v>
      </c>
      <c r="T1355" t="str">
        <f>RIGHT(P1355,LEN(P1355)-FIND("/",P1355))</f>
        <v>rock</v>
      </c>
    </row>
    <row r="1356" spans="1:20" ht="42.75" x14ac:dyDescent="0.4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 s="9">
        <f>(((I1356/60)/60)/24)+DATE(1970,1,1)</f>
        <v>42446.726261574076</v>
      </c>
      <c r="K1356">
        <v>1455647149</v>
      </c>
      <c r="L1356" s="10">
        <f>(((K1356/60)/60)/24)+DATE(1970,1,1)</f>
        <v>42416.767928240741</v>
      </c>
      <c r="M1356" t="b">
        <v>0</v>
      </c>
      <c r="N1356">
        <v>17</v>
      </c>
      <c r="O1356" t="b">
        <v>1</v>
      </c>
      <c r="P1356" t="s">
        <v>8273</v>
      </c>
      <c r="Q1356" s="5">
        <f>(E1356/D1356)</f>
        <v>1.0705</v>
      </c>
      <c r="R1356" s="12">
        <f>ROUND((E1356/N1356),2)</f>
        <v>125.94</v>
      </c>
      <c r="S1356" t="str">
        <f>LEFT(P1356,FIND("/",P1356)-1)</f>
        <v>technology</v>
      </c>
      <c r="T1356" t="str">
        <f>RIGHT(P1356,LEN(P1356)-FIND("/",P1356))</f>
        <v>wearables</v>
      </c>
    </row>
    <row r="1357" spans="1:20" ht="42.75" x14ac:dyDescent="0.4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 s="9">
        <f>(((I1357/60)/60)/24)+DATE(1970,1,1)</f>
        <v>41300.21497685185</v>
      </c>
      <c r="K1357">
        <v>1356584974</v>
      </c>
      <c r="L1357" s="10">
        <f>(((K1357/60)/60)/24)+DATE(1970,1,1)</f>
        <v>41270.21497685185</v>
      </c>
      <c r="M1357" t="b">
        <v>0</v>
      </c>
      <c r="N1357">
        <v>44</v>
      </c>
      <c r="O1357" t="b">
        <v>1</v>
      </c>
      <c r="P1357" t="s">
        <v>8279</v>
      </c>
      <c r="Q1357" s="5">
        <f>(E1357/D1357)</f>
        <v>1.0704545454545455</v>
      </c>
      <c r="R1357" s="12">
        <f>ROUND((E1357/N1357),2)</f>
        <v>53.52</v>
      </c>
      <c r="S1357" t="str">
        <f>LEFT(P1357,FIND("/",P1357)-1)</f>
        <v>music</v>
      </c>
      <c r="T1357" t="str">
        <f>RIGHT(P1357,LEN(P1357)-FIND("/",P1357))</f>
        <v>indie rock</v>
      </c>
    </row>
    <row r="1358" spans="1:20" ht="57" x14ac:dyDescent="0.4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 s="9">
        <f>(((I1358/60)/60)/24)+DATE(1970,1,1)</f>
        <v>41543.449282407404</v>
      </c>
      <c r="K1358">
        <v>1375008418</v>
      </c>
      <c r="L1358" s="10">
        <f>(((K1358/60)/60)/24)+DATE(1970,1,1)</f>
        <v>41483.449282407404</v>
      </c>
      <c r="M1358" t="b">
        <v>0</v>
      </c>
      <c r="N1358">
        <v>63</v>
      </c>
      <c r="O1358" t="b">
        <v>1</v>
      </c>
      <c r="P1358" t="s">
        <v>8300</v>
      </c>
      <c r="Q1358" s="5">
        <f>(E1358/D1358)</f>
        <v>1.0702857142857143</v>
      </c>
      <c r="R1358" s="12">
        <f>ROUND((E1358/N1358),2)</f>
        <v>59.46</v>
      </c>
      <c r="S1358" t="str">
        <f>LEFT(P1358,FIND("/",P1358)-1)</f>
        <v>music</v>
      </c>
      <c r="T1358" t="str">
        <f>RIGHT(P1358,LEN(P1358)-FIND("/",P1358))</f>
        <v>classical music</v>
      </c>
    </row>
    <row r="1359" spans="1:20" ht="28.5" x14ac:dyDescent="0.4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 s="9">
        <f>(((I1359/60)/60)/24)+DATE(1970,1,1)</f>
        <v>41944.917858796296</v>
      </c>
      <c r="K1359">
        <v>1412287303</v>
      </c>
      <c r="L1359" s="10">
        <f>(((K1359/60)/60)/24)+DATE(1970,1,1)</f>
        <v>41914.917858796296</v>
      </c>
      <c r="M1359" t="b">
        <v>0</v>
      </c>
      <c r="N1359">
        <v>43</v>
      </c>
      <c r="O1359" t="b">
        <v>1</v>
      </c>
      <c r="P1359" t="s">
        <v>8276</v>
      </c>
      <c r="Q1359" s="5">
        <f>(E1359/D1359)</f>
        <v>1.07</v>
      </c>
      <c r="R1359" s="12">
        <f>ROUND((E1359/N1359),2)</f>
        <v>99.53</v>
      </c>
      <c r="S1359" t="str">
        <f>LEFT(P1359,FIND("/",P1359)-1)</f>
        <v>music</v>
      </c>
      <c r="T1359" t="str">
        <f>RIGHT(P1359,LEN(P1359)-FIND("/",P1359))</f>
        <v>rock</v>
      </c>
    </row>
    <row r="1360" spans="1:20" ht="42.75" x14ac:dyDescent="0.4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 s="9">
        <f>(((I1360/60)/60)/24)+DATE(1970,1,1)</f>
        <v>41085.683333333334</v>
      </c>
      <c r="K1360">
        <v>1339549982</v>
      </c>
      <c r="L1360" s="10">
        <f>(((K1360/60)/60)/24)+DATE(1970,1,1)</f>
        <v>41073.050717592596</v>
      </c>
      <c r="M1360" t="b">
        <v>0</v>
      </c>
      <c r="N1360">
        <v>38</v>
      </c>
      <c r="O1360" t="b">
        <v>1</v>
      </c>
      <c r="P1360" t="s">
        <v>8276</v>
      </c>
      <c r="Q1360" s="5">
        <f>(E1360/D1360)</f>
        <v>1.07</v>
      </c>
      <c r="R1360" s="12">
        <f>ROUND((E1360/N1360),2)</f>
        <v>36.61</v>
      </c>
      <c r="S1360" t="str">
        <f>LEFT(P1360,FIND("/",P1360)-1)</f>
        <v>music</v>
      </c>
      <c r="T1360" t="str">
        <f>RIGHT(P1360,LEN(P1360)-FIND("/",P1360))</f>
        <v>rock</v>
      </c>
    </row>
    <row r="1361" spans="1:20" ht="42.75" x14ac:dyDescent="0.4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 s="9">
        <f>(((I1361/60)/60)/24)+DATE(1970,1,1)</f>
        <v>40932.809872685182</v>
      </c>
      <c r="K1361">
        <v>1325618773</v>
      </c>
      <c r="L1361" s="10">
        <f>(((K1361/60)/60)/24)+DATE(1970,1,1)</f>
        <v>40911.809872685182</v>
      </c>
      <c r="M1361" t="b">
        <v>0</v>
      </c>
      <c r="N1361">
        <v>80</v>
      </c>
      <c r="O1361" t="b">
        <v>1</v>
      </c>
      <c r="P1361" t="s">
        <v>8279</v>
      </c>
      <c r="Q1361" s="5">
        <f>(E1361/D1361)</f>
        <v>1.0699047619047619</v>
      </c>
      <c r="R1361" s="12">
        <f>ROUND((E1361/N1361),2)</f>
        <v>70.209999999999994</v>
      </c>
      <c r="S1361" t="str">
        <f>LEFT(P1361,FIND("/",P1361)-1)</f>
        <v>music</v>
      </c>
      <c r="T1361" t="str">
        <f>RIGHT(P1361,LEN(P1361)-FIND("/",P1361))</f>
        <v>indie rock</v>
      </c>
    </row>
    <row r="1362" spans="1:20" ht="42.75" x14ac:dyDescent="0.4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 s="9">
        <f>(((I1362/60)/60)/24)+DATE(1970,1,1)</f>
        <v>41944.720833333333</v>
      </c>
      <c r="K1362">
        <v>1412360309</v>
      </c>
      <c r="L1362" s="10">
        <f>(((K1362/60)/60)/24)+DATE(1970,1,1)</f>
        <v>41915.762835648151</v>
      </c>
      <c r="M1362" t="b">
        <v>0</v>
      </c>
      <c r="N1362">
        <v>72</v>
      </c>
      <c r="O1362" t="b">
        <v>1</v>
      </c>
      <c r="P1362" t="s">
        <v>8271</v>
      </c>
      <c r="Q1362" s="5">
        <f>(E1362/D1362)</f>
        <v>1.0686</v>
      </c>
      <c r="R1362" s="12">
        <f>ROUND((E1362/N1362),2)</f>
        <v>74.209999999999994</v>
      </c>
      <c r="S1362" t="str">
        <f>LEFT(P1362,FIND("/",P1362)-1)</f>
        <v>theater</v>
      </c>
      <c r="T1362" t="str">
        <f>RIGHT(P1362,LEN(P1362)-FIND("/",P1362))</f>
        <v>plays</v>
      </c>
    </row>
    <row r="1363" spans="1:20" ht="57" x14ac:dyDescent="0.4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 s="9">
        <f>(((I1363/60)/60)/24)+DATE(1970,1,1)</f>
        <v>42187.470185185186</v>
      </c>
      <c r="K1363">
        <v>1433243824</v>
      </c>
      <c r="L1363" s="10">
        <f>(((K1363/60)/60)/24)+DATE(1970,1,1)</f>
        <v>42157.470185185186</v>
      </c>
      <c r="M1363" t="b">
        <v>0</v>
      </c>
      <c r="N1363">
        <v>98</v>
      </c>
      <c r="O1363" t="b">
        <v>1</v>
      </c>
      <c r="P1363" t="s">
        <v>8271</v>
      </c>
      <c r="Q1363" s="5">
        <f>(E1363/D1363)</f>
        <v>1.0685</v>
      </c>
      <c r="R1363" s="12">
        <f>ROUND((E1363/N1363),2)</f>
        <v>109.03</v>
      </c>
      <c r="S1363" t="str">
        <f>LEFT(P1363,FIND("/",P1363)-1)</f>
        <v>theater</v>
      </c>
      <c r="T1363" t="str">
        <f>RIGHT(P1363,LEN(P1363)-FIND("/",P1363))</f>
        <v>plays</v>
      </c>
    </row>
    <row r="1364" spans="1:20" ht="42.75" x14ac:dyDescent="0.4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 s="9">
        <f>(((I1364/60)/60)/24)+DATE(1970,1,1)</f>
        <v>42528.167719907404</v>
      </c>
      <c r="K1364">
        <v>1462248091</v>
      </c>
      <c r="L1364" s="10">
        <f>(((K1364/60)/60)/24)+DATE(1970,1,1)</f>
        <v>42493.167719907404</v>
      </c>
      <c r="M1364" t="b">
        <v>1</v>
      </c>
      <c r="N1364">
        <v>235</v>
      </c>
      <c r="O1364" t="b">
        <v>1</v>
      </c>
      <c r="P1364" t="s">
        <v>8285</v>
      </c>
      <c r="Q1364" s="5">
        <f>(E1364/D1364)</f>
        <v>1.0681333333333334</v>
      </c>
      <c r="R1364" s="12">
        <f>ROUND((E1364/N1364),2)</f>
        <v>170.45</v>
      </c>
      <c r="S1364" t="str">
        <f>LEFT(P1364,FIND("/",P1364)-1)</f>
        <v>photography</v>
      </c>
      <c r="T1364" t="str">
        <f>RIGHT(P1364,LEN(P1364)-FIND("/",P1364))</f>
        <v>photobooks</v>
      </c>
    </row>
    <row r="1365" spans="1:20" ht="42.75" x14ac:dyDescent="0.4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 s="9">
        <f>(((I1365/60)/60)/24)+DATE(1970,1,1)</f>
        <v>42718.5</v>
      </c>
      <c r="K1365">
        <v>1479070867</v>
      </c>
      <c r="L1365" s="10">
        <f>(((K1365/60)/60)/24)+DATE(1970,1,1)</f>
        <v>42687.875775462962</v>
      </c>
      <c r="M1365" t="b">
        <v>0</v>
      </c>
      <c r="N1365">
        <v>95</v>
      </c>
      <c r="O1365" t="b">
        <v>1</v>
      </c>
      <c r="P1365" t="s">
        <v>8269</v>
      </c>
      <c r="Q1365" s="5">
        <f>(E1365/D1365)</f>
        <v>1.0680499999999999</v>
      </c>
      <c r="R1365" s="12">
        <f>ROUND((E1365/N1365),2)</f>
        <v>224.85</v>
      </c>
      <c r="S1365" t="str">
        <f>LEFT(P1365,FIND("/",P1365)-1)</f>
        <v>film &amp; video</v>
      </c>
      <c r="T1365" t="str">
        <f>RIGHT(P1365,LEN(P1365)-FIND("/",P1365))</f>
        <v>documentary</v>
      </c>
    </row>
    <row r="1366" spans="1:20" ht="42.75" x14ac:dyDescent="0.4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 s="9">
        <f>(((I1366/60)/60)/24)+DATE(1970,1,1)</f>
        <v>42237.746678240743</v>
      </c>
      <c r="K1366">
        <v>1437587713</v>
      </c>
      <c r="L1366" s="10">
        <f>(((K1366/60)/60)/24)+DATE(1970,1,1)</f>
        <v>42207.746678240743</v>
      </c>
      <c r="M1366" t="b">
        <v>0</v>
      </c>
      <c r="N1366">
        <v>80</v>
      </c>
      <c r="O1366" t="b">
        <v>1</v>
      </c>
      <c r="P1366" t="s">
        <v>8302</v>
      </c>
      <c r="Q1366" s="5">
        <f>(E1366/D1366)</f>
        <v>1.0680000000000001</v>
      </c>
      <c r="R1366" s="12">
        <f>ROUND((E1366/N1366),2)</f>
        <v>267</v>
      </c>
      <c r="S1366" t="str">
        <f>LEFT(P1366,FIND("/",P1366)-1)</f>
        <v>technology</v>
      </c>
      <c r="T1366" t="str">
        <f>RIGHT(P1366,LEN(P1366)-FIND("/",P1366))</f>
        <v>makerspaces</v>
      </c>
    </row>
    <row r="1367" spans="1:20" ht="42.75" x14ac:dyDescent="0.4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 s="9">
        <f>(((I1367/60)/60)/24)+DATE(1970,1,1)</f>
        <v>42348.593703703707</v>
      </c>
      <c r="K1367">
        <v>1447164896</v>
      </c>
      <c r="L1367" s="10">
        <f>(((K1367/60)/60)/24)+DATE(1970,1,1)</f>
        <v>42318.593703703707</v>
      </c>
      <c r="M1367" t="b">
        <v>0</v>
      </c>
      <c r="N1367">
        <v>72</v>
      </c>
      <c r="O1367" t="b">
        <v>1</v>
      </c>
      <c r="P1367" t="s">
        <v>8271</v>
      </c>
      <c r="Q1367" s="5">
        <f>(E1367/D1367)</f>
        <v>1.0680000000000001</v>
      </c>
      <c r="R1367" s="12">
        <f>ROUND((E1367/N1367),2)</f>
        <v>37.08</v>
      </c>
      <c r="S1367" t="str">
        <f>LEFT(P1367,FIND("/",P1367)-1)</f>
        <v>theater</v>
      </c>
      <c r="T1367" t="str">
        <f>RIGHT(P1367,LEN(P1367)-FIND("/",P1367))</f>
        <v>plays</v>
      </c>
    </row>
    <row r="1368" spans="1:20" ht="42.75" x14ac:dyDescent="0.4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 s="9">
        <f>(((I1368/60)/60)/24)+DATE(1970,1,1)</f>
        <v>41799.80572916667</v>
      </c>
      <c r="K1368">
        <v>1399490415</v>
      </c>
      <c r="L1368" s="10">
        <f>(((K1368/60)/60)/24)+DATE(1970,1,1)</f>
        <v>41766.80572916667</v>
      </c>
      <c r="M1368" t="b">
        <v>1</v>
      </c>
      <c r="N1368">
        <v>71</v>
      </c>
      <c r="O1368" t="b">
        <v>1</v>
      </c>
      <c r="P1368" t="s">
        <v>8271</v>
      </c>
      <c r="Q1368" s="5">
        <f>(E1368/D1368)</f>
        <v>1.0676000000000001</v>
      </c>
      <c r="R1368" s="12">
        <f>ROUND((E1368/N1368),2)</f>
        <v>37.590000000000003</v>
      </c>
      <c r="S1368" t="str">
        <f>LEFT(P1368,FIND("/",P1368)-1)</f>
        <v>theater</v>
      </c>
      <c r="T1368" t="str">
        <f>RIGHT(P1368,LEN(P1368)-FIND("/",P1368))</f>
        <v>plays</v>
      </c>
    </row>
    <row r="1369" spans="1:20" ht="42.75" x14ac:dyDescent="0.4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 s="9">
        <f>(((I1369/60)/60)/24)+DATE(1970,1,1)</f>
        <v>40978.16815972222</v>
      </c>
      <c r="K1369">
        <v>1328760129</v>
      </c>
      <c r="L1369" s="10">
        <f>(((K1369/60)/60)/24)+DATE(1970,1,1)</f>
        <v>40948.16815972222</v>
      </c>
      <c r="M1369" t="b">
        <v>1</v>
      </c>
      <c r="N1369">
        <v>73</v>
      </c>
      <c r="O1369" t="b">
        <v>1</v>
      </c>
      <c r="P1369" t="s">
        <v>8279</v>
      </c>
      <c r="Q1369" s="5">
        <f>(E1369/D1369)</f>
        <v>1.0675857142857144</v>
      </c>
      <c r="R1369" s="12">
        <f>ROUND((E1369/N1369),2)</f>
        <v>51.19</v>
      </c>
      <c r="S1369" t="str">
        <f>LEFT(P1369,FIND("/",P1369)-1)</f>
        <v>music</v>
      </c>
      <c r="T1369" t="str">
        <f>RIGHT(P1369,LEN(P1369)-FIND("/",P1369))</f>
        <v>indie rock</v>
      </c>
    </row>
    <row r="1370" spans="1:20" ht="28.5" x14ac:dyDescent="0.4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 s="9">
        <f>(((I1370/60)/60)/24)+DATE(1970,1,1)</f>
        <v>41974.207638888889</v>
      </c>
      <c r="K1370">
        <v>1414765794</v>
      </c>
      <c r="L1370" s="10">
        <f>(((K1370/60)/60)/24)+DATE(1970,1,1)</f>
        <v>41943.604097222218</v>
      </c>
      <c r="M1370" t="b">
        <v>0</v>
      </c>
      <c r="N1370">
        <v>41</v>
      </c>
      <c r="O1370" t="b">
        <v>1</v>
      </c>
      <c r="P1370" t="s">
        <v>8274</v>
      </c>
      <c r="Q1370" s="5">
        <f>(E1370/D1370)</f>
        <v>1.0673333333333332</v>
      </c>
      <c r="R1370" s="12">
        <f>ROUND((E1370/N1370),2)</f>
        <v>39.049999999999997</v>
      </c>
      <c r="S1370" t="str">
        <f>LEFT(P1370,FIND("/",P1370)-1)</f>
        <v>publishing</v>
      </c>
      <c r="T1370" t="str">
        <f>RIGHT(P1370,LEN(P1370)-FIND("/",P1370))</f>
        <v>nonfiction</v>
      </c>
    </row>
    <row r="1371" spans="1:20" ht="42.75" x14ac:dyDescent="0.4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 s="9">
        <f>(((I1371/60)/60)/24)+DATE(1970,1,1)</f>
        <v>42156.945833333331</v>
      </c>
      <c r="K1371">
        <v>1430340195</v>
      </c>
      <c r="L1371" s="10">
        <f>(((K1371/60)/60)/24)+DATE(1970,1,1)</f>
        <v>42123.86336805555</v>
      </c>
      <c r="M1371" t="b">
        <v>0</v>
      </c>
      <c r="N1371">
        <v>123</v>
      </c>
      <c r="O1371" t="b">
        <v>1</v>
      </c>
      <c r="P1371" t="s">
        <v>8285</v>
      </c>
      <c r="Q1371" s="5">
        <f>(E1371/D1371)</f>
        <v>1.0673333333333332</v>
      </c>
      <c r="R1371" s="12">
        <f>ROUND((E1371/N1371),2)</f>
        <v>65.08</v>
      </c>
      <c r="S1371" t="str">
        <f>LEFT(P1371,FIND("/",P1371)-1)</f>
        <v>photography</v>
      </c>
      <c r="T1371" t="str">
        <f>RIGHT(P1371,LEN(P1371)-FIND("/",P1371))</f>
        <v>photobooks</v>
      </c>
    </row>
    <row r="1372" spans="1:20" ht="28.5" x14ac:dyDescent="0.4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 s="9">
        <f>(((I1372/60)/60)/24)+DATE(1970,1,1)</f>
        <v>40618.48474537037</v>
      </c>
      <c r="K1372">
        <v>1297687082</v>
      </c>
      <c r="L1372" s="10">
        <f>(((K1372/60)/60)/24)+DATE(1970,1,1)</f>
        <v>40588.526412037041</v>
      </c>
      <c r="M1372" t="b">
        <v>1</v>
      </c>
      <c r="N1372">
        <v>188</v>
      </c>
      <c r="O1372" t="b">
        <v>1</v>
      </c>
      <c r="P1372" t="s">
        <v>8269</v>
      </c>
      <c r="Q1372" s="5">
        <f>(E1372/D1372)</f>
        <v>1.0673325</v>
      </c>
      <c r="R1372" s="12">
        <f>ROUND((E1372/N1372),2)</f>
        <v>45.42</v>
      </c>
      <c r="S1372" t="str">
        <f>LEFT(P1372,FIND("/",P1372)-1)</f>
        <v>film &amp; video</v>
      </c>
      <c r="T1372" t="str">
        <f>RIGHT(P1372,LEN(P1372)-FIND("/",P1372))</f>
        <v>documentary</v>
      </c>
    </row>
    <row r="1373" spans="1:20" ht="42.75" x14ac:dyDescent="0.4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 s="9">
        <f>(((I1373/60)/60)/24)+DATE(1970,1,1)</f>
        <v>42509.626875000002</v>
      </c>
      <c r="K1373">
        <v>1461078162</v>
      </c>
      <c r="L1373" s="10">
        <f>(((K1373/60)/60)/24)+DATE(1970,1,1)</f>
        <v>42479.626875000002</v>
      </c>
      <c r="M1373" t="b">
        <v>1</v>
      </c>
      <c r="N1373">
        <v>560</v>
      </c>
      <c r="O1373" t="b">
        <v>1</v>
      </c>
      <c r="P1373" t="s">
        <v>8269</v>
      </c>
      <c r="Q1373" s="5">
        <f>(E1373/D1373)</f>
        <v>1.0672648571428571</v>
      </c>
      <c r="R1373" s="12">
        <f>ROUND((E1373/N1373),2)</f>
        <v>66.7</v>
      </c>
      <c r="S1373" t="str">
        <f>LEFT(P1373,FIND("/",P1373)-1)</f>
        <v>film &amp; video</v>
      </c>
      <c r="T1373" t="str">
        <f>RIGHT(P1373,LEN(P1373)-FIND("/",P1373))</f>
        <v>documentary</v>
      </c>
    </row>
    <row r="1374" spans="1:20" ht="42.75" x14ac:dyDescent="0.4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 s="9">
        <f>(((I1374/60)/60)/24)+DATE(1970,1,1)</f>
        <v>41913.165972222225</v>
      </c>
      <c r="K1374">
        <v>1410555998</v>
      </c>
      <c r="L1374" s="10">
        <f>(((K1374/60)/60)/24)+DATE(1970,1,1)</f>
        <v>41894.879606481481</v>
      </c>
      <c r="M1374" t="b">
        <v>1</v>
      </c>
      <c r="N1374">
        <v>55</v>
      </c>
      <c r="O1374" t="b">
        <v>1</v>
      </c>
      <c r="P1374" t="s">
        <v>8269</v>
      </c>
      <c r="Q1374" s="5">
        <f>(E1374/D1374)</f>
        <v>1.0671428571428572</v>
      </c>
      <c r="R1374" s="12">
        <f>ROUND((E1374/N1374),2)</f>
        <v>67.91</v>
      </c>
      <c r="S1374" t="str">
        <f>LEFT(P1374,FIND("/",P1374)-1)</f>
        <v>film &amp; video</v>
      </c>
      <c r="T1374" t="str">
        <f>RIGHT(P1374,LEN(P1374)-FIND("/",P1374))</f>
        <v>documentary</v>
      </c>
    </row>
    <row r="1375" spans="1:20" ht="57" x14ac:dyDescent="0.4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 s="9">
        <f>(((I1375/60)/60)/24)+DATE(1970,1,1)</f>
        <v>41852.041666666664</v>
      </c>
      <c r="K1375">
        <v>1403599778</v>
      </c>
      <c r="L1375" s="10">
        <f>(((K1375/60)/60)/24)+DATE(1970,1,1)</f>
        <v>41814.367800925924</v>
      </c>
      <c r="M1375" t="b">
        <v>0</v>
      </c>
      <c r="N1375">
        <v>94</v>
      </c>
      <c r="O1375" t="b">
        <v>1</v>
      </c>
      <c r="P1375" t="s">
        <v>8305</v>
      </c>
      <c r="Q1375" s="5">
        <f>(E1375/D1375)</f>
        <v>1.0671250000000001</v>
      </c>
      <c r="R1375" s="12">
        <f>ROUND((E1375/N1375),2)</f>
        <v>90.82</v>
      </c>
      <c r="S1375" t="str">
        <f>LEFT(P1375,FIND("/",P1375)-1)</f>
        <v>theater</v>
      </c>
      <c r="T1375" t="str">
        <f>RIGHT(P1375,LEN(P1375)-FIND("/",P1375))</f>
        <v>musical</v>
      </c>
    </row>
    <row r="1376" spans="1:20" ht="42.75" x14ac:dyDescent="0.4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 s="9">
        <f>(((I1376/60)/60)/24)+DATE(1970,1,1)</f>
        <v>40863.674861111111</v>
      </c>
      <c r="K1376">
        <v>1318864308</v>
      </c>
      <c r="L1376" s="10">
        <f>(((K1376/60)/60)/24)+DATE(1970,1,1)</f>
        <v>40833.633194444446</v>
      </c>
      <c r="M1376" t="b">
        <v>0</v>
      </c>
      <c r="N1376">
        <v>65</v>
      </c>
      <c r="O1376" t="b">
        <v>1</v>
      </c>
      <c r="P1376" t="s">
        <v>8279</v>
      </c>
      <c r="Q1376" s="5">
        <f>(E1376/D1376)</f>
        <v>1.0669999999999999</v>
      </c>
      <c r="R1376" s="12">
        <f>ROUND((E1376/N1376),2)</f>
        <v>49.25</v>
      </c>
      <c r="S1376" t="str">
        <f>LEFT(P1376,FIND("/",P1376)-1)</f>
        <v>music</v>
      </c>
      <c r="T1376" t="str">
        <f>RIGHT(P1376,LEN(P1376)-FIND("/",P1376))</f>
        <v>indie rock</v>
      </c>
    </row>
    <row r="1377" spans="1:20" ht="42.75" x14ac:dyDescent="0.4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 s="9">
        <f>(((I1377/60)/60)/24)+DATE(1970,1,1)</f>
        <v>42263.747349537036</v>
      </c>
      <c r="K1377">
        <v>1439834171</v>
      </c>
      <c r="L1377" s="10">
        <f>(((K1377/60)/60)/24)+DATE(1970,1,1)</f>
        <v>42233.747349537036</v>
      </c>
      <c r="M1377" t="b">
        <v>0</v>
      </c>
      <c r="N1377">
        <v>41</v>
      </c>
      <c r="O1377" t="b">
        <v>1</v>
      </c>
      <c r="P1377" t="s">
        <v>8303</v>
      </c>
      <c r="Q1377" s="5">
        <f>(E1377/D1377)</f>
        <v>1.0668571428571429</v>
      </c>
      <c r="R1377" s="12">
        <f>ROUND((E1377/N1377),2)</f>
        <v>45.54</v>
      </c>
      <c r="S1377" t="str">
        <f>LEFT(P1377,FIND("/",P1377)-1)</f>
        <v>theater</v>
      </c>
      <c r="T1377" t="str">
        <f>RIGHT(P1377,LEN(P1377)-FIND("/",P1377))</f>
        <v>spaces</v>
      </c>
    </row>
    <row r="1378" spans="1:20" ht="28.5" x14ac:dyDescent="0.4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 s="9">
        <f>(((I1378/60)/60)/24)+DATE(1970,1,1)</f>
        <v>40576.332638888889</v>
      </c>
      <c r="K1378">
        <v>1292316697</v>
      </c>
      <c r="L1378" s="10">
        <f>(((K1378/60)/60)/24)+DATE(1970,1,1)</f>
        <v>40526.36917824074</v>
      </c>
      <c r="M1378" t="b">
        <v>1</v>
      </c>
      <c r="N1378">
        <v>168</v>
      </c>
      <c r="O1378" t="b">
        <v>1</v>
      </c>
      <c r="P1378" t="s">
        <v>8269</v>
      </c>
      <c r="Q1378" s="5">
        <f>(E1378/D1378)</f>
        <v>1.0668444444444445</v>
      </c>
      <c r="R1378" s="12">
        <f>ROUND((E1378/N1378),2)</f>
        <v>28.58</v>
      </c>
      <c r="S1378" t="str">
        <f>LEFT(P1378,FIND("/",P1378)-1)</f>
        <v>film &amp; video</v>
      </c>
      <c r="T1378" t="str">
        <f>RIGHT(P1378,LEN(P1378)-FIND("/",P1378))</f>
        <v>documentary</v>
      </c>
    </row>
    <row r="1379" spans="1:20" ht="42.75" x14ac:dyDescent="0.4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 s="9">
        <f>(((I1379/60)/60)/24)+DATE(1970,1,1)</f>
        <v>42505.057164351849</v>
      </c>
      <c r="K1379">
        <v>1460683339</v>
      </c>
      <c r="L1379" s="10">
        <f>(((K1379/60)/60)/24)+DATE(1970,1,1)</f>
        <v>42475.057164351849</v>
      </c>
      <c r="M1379" t="b">
        <v>0</v>
      </c>
      <c r="N1379">
        <v>20</v>
      </c>
      <c r="O1379" t="b">
        <v>1</v>
      </c>
      <c r="P1379" t="s">
        <v>8271</v>
      </c>
      <c r="Q1379" s="5">
        <f>(E1379/D1379)</f>
        <v>1.0668</v>
      </c>
      <c r="R1379" s="12">
        <f>ROUND((E1379/N1379),2)</f>
        <v>53.34</v>
      </c>
      <c r="S1379" t="str">
        <f>LEFT(P1379,FIND("/",P1379)-1)</f>
        <v>theater</v>
      </c>
      <c r="T1379" t="str">
        <f>RIGHT(P1379,LEN(P1379)-FIND("/",P1379))</f>
        <v>plays</v>
      </c>
    </row>
    <row r="1380" spans="1:20" ht="42.75" x14ac:dyDescent="0.4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 s="9">
        <f>(((I1380/60)/60)/24)+DATE(1970,1,1)</f>
        <v>41342.987696759257</v>
      </c>
      <c r="K1380">
        <v>1359848537</v>
      </c>
      <c r="L1380" s="10">
        <f>(((K1380/60)/60)/24)+DATE(1970,1,1)</f>
        <v>41307.987696759257</v>
      </c>
      <c r="M1380" t="b">
        <v>1</v>
      </c>
      <c r="N1380">
        <v>107</v>
      </c>
      <c r="O1380" t="b">
        <v>1</v>
      </c>
      <c r="P1380" t="s">
        <v>8279</v>
      </c>
      <c r="Q1380" s="5">
        <f>(E1380/D1380)</f>
        <v>1.0667450000000001</v>
      </c>
      <c r="R1380" s="12">
        <f>ROUND((E1380/N1380),2)</f>
        <v>59.82</v>
      </c>
      <c r="S1380" t="str">
        <f>LEFT(P1380,FIND("/",P1380)-1)</f>
        <v>music</v>
      </c>
      <c r="T1380" t="str">
        <f>RIGHT(P1380,LEN(P1380)-FIND("/",P1380))</f>
        <v>indie rock</v>
      </c>
    </row>
    <row r="1381" spans="1:20" ht="42.75" x14ac:dyDescent="0.4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 s="9">
        <f>(((I1381/60)/60)/24)+DATE(1970,1,1)</f>
        <v>41108.91201388889</v>
      </c>
      <c r="K1381">
        <v>1340056398</v>
      </c>
      <c r="L1381" s="10">
        <f>(((K1381/60)/60)/24)+DATE(1970,1,1)</f>
        <v>41078.91201388889</v>
      </c>
      <c r="M1381" t="b">
        <v>0</v>
      </c>
      <c r="N1381">
        <v>89</v>
      </c>
      <c r="O1381" t="b">
        <v>1</v>
      </c>
      <c r="P1381" t="s">
        <v>8269</v>
      </c>
      <c r="Q1381" s="5">
        <f>(E1381/D1381)</f>
        <v>1.0666666666666667</v>
      </c>
      <c r="R1381" s="12">
        <f>ROUND((E1381/N1381),2)</f>
        <v>89.89</v>
      </c>
      <c r="S1381" t="str">
        <f>LEFT(P1381,FIND("/",P1381)-1)</f>
        <v>film &amp; video</v>
      </c>
      <c r="T1381" t="str">
        <f>RIGHT(P1381,LEN(P1381)-FIND("/",P1381))</f>
        <v>documentary</v>
      </c>
    </row>
    <row r="1382" spans="1:20" ht="42.75" x14ac:dyDescent="0.4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 s="9">
        <f>(((I1382/60)/60)/24)+DATE(1970,1,1)</f>
        <v>41097.564884259256</v>
      </c>
      <c r="K1382">
        <v>1340372006</v>
      </c>
      <c r="L1382" s="10">
        <f>(((K1382/60)/60)/24)+DATE(1970,1,1)</f>
        <v>41082.564884259256</v>
      </c>
      <c r="M1382" t="b">
        <v>0</v>
      </c>
      <c r="N1382">
        <v>196</v>
      </c>
      <c r="O1382" t="b">
        <v>1</v>
      </c>
      <c r="P1382" t="s">
        <v>8269</v>
      </c>
      <c r="Q1382" s="5">
        <f>(E1382/D1382)</f>
        <v>1.0666666666666667</v>
      </c>
      <c r="R1382" s="12">
        <f>ROUND((E1382/N1382),2)</f>
        <v>81.63</v>
      </c>
      <c r="S1382" t="str">
        <f>LEFT(P1382,FIND("/",P1382)-1)</f>
        <v>film &amp; video</v>
      </c>
      <c r="T1382" t="str">
        <f>RIGHT(P1382,LEN(P1382)-FIND("/",P1382))</f>
        <v>documentary</v>
      </c>
    </row>
    <row r="1383" spans="1:20" ht="42.75" x14ac:dyDescent="0.4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 s="9">
        <f>(((I1383/60)/60)/24)+DATE(1970,1,1)</f>
        <v>42169.014525462961</v>
      </c>
      <c r="K1383">
        <v>1431649255</v>
      </c>
      <c r="L1383" s="10">
        <f>(((K1383/60)/60)/24)+DATE(1970,1,1)</f>
        <v>42139.014525462961</v>
      </c>
      <c r="M1383" t="b">
        <v>0</v>
      </c>
      <c r="N1383">
        <v>54</v>
      </c>
      <c r="O1383" t="b">
        <v>1</v>
      </c>
      <c r="P1383" t="s">
        <v>8303</v>
      </c>
      <c r="Q1383" s="5">
        <f>(E1383/D1383)</f>
        <v>1.0666666666666667</v>
      </c>
      <c r="R1383" s="12">
        <f>ROUND((E1383/N1383),2)</f>
        <v>74.069999999999993</v>
      </c>
      <c r="S1383" t="str">
        <f>LEFT(P1383,FIND("/",P1383)-1)</f>
        <v>theater</v>
      </c>
      <c r="T1383" t="str">
        <f>RIGHT(P1383,LEN(P1383)-FIND("/",P1383))</f>
        <v>spaces</v>
      </c>
    </row>
    <row r="1384" spans="1:20" ht="42.75" x14ac:dyDescent="0.4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 s="9">
        <f>(((I1384/60)/60)/24)+DATE(1970,1,1)</f>
        <v>41034.802407407406</v>
      </c>
      <c r="K1384">
        <v>1333653333</v>
      </c>
      <c r="L1384" s="10">
        <f>(((K1384/60)/60)/24)+DATE(1970,1,1)</f>
        <v>41004.802465277775</v>
      </c>
      <c r="M1384" t="b">
        <v>1</v>
      </c>
      <c r="N1384">
        <v>75</v>
      </c>
      <c r="O1384" t="b">
        <v>1</v>
      </c>
      <c r="P1384" t="s">
        <v>8279</v>
      </c>
      <c r="Q1384" s="5">
        <f>(E1384/D1384)</f>
        <v>1.0665777537961894</v>
      </c>
      <c r="R1384" s="12">
        <f>ROUND((E1384/N1384),2)</f>
        <v>27.94</v>
      </c>
      <c r="S1384" t="str">
        <f>LEFT(P1384,FIND("/",P1384)-1)</f>
        <v>music</v>
      </c>
      <c r="T1384" t="str">
        <f>RIGHT(P1384,LEN(P1384)-FIND("/",P1384))</f>
        <v>indie rock</v>
      </c>
    </row>
    <row r="1385" spans="1:20" ht="42.75" x14ac:dyDescent="0.4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 s="9">
        <f>(((I1385/60)/60)/24)+DATE(1970,1,1)</f>
        <v>42790.498935185184</v>
      </c>
      <c r="K1385">
        <v>1485345508</v>
      </c>
      <c r="L1385" s="10">
        <f>(((K1385/60)/60)/24)+DATE(1970,1,1)</f>
        <v>42760.498935185184</v>
      </c>
      <c r="M1385" t="b">
        <v>1</v>
      </c>
      <c r="N1385">
        <v>167</v>
      </c>
      <c r="O1385" t="b">
        <v>1</v>
      </c>
      <c r="P1385" t="s">
        <v>8269</v>
      </c>
      <c r="Q1385" s="5">
        <f>(E1385/D1385)</f>
        <v>1.0663570159857905</v>
      </c>
      <c r="R1385" s="12">
        <f>ROUND((E1385/N1385),2)</f>
        <v>71.900000000000006</v>
      </c>
      <c r="S1385" t="str">
        <f>LEFT(P1385,FIND("/",P1385)-1)</f>
        <v>film &amp; video</v>
      </c>
      <c r="T1385" t="str">
        <f>RIGHT(P1385,LEN(P1385)-FIND("/",P1385))</f>
        <v>documentary</v>
      </c>
    </row>
    <row r="1386" spans="1:20" ht="42.75" x14ac:dyDescent="0.4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 s="9">
        <f>(((I1386/60)/60)/24)+DATE(1970,1,1)</f>
        <v>42538.581412037034</v>
      </c>
      <c r="K1386">
        <v>1463493434</v>
      </c>
      <c r="L1386" s="10">
        <f>(((K1386/60)/60)/24)+DATE(1970,1,1)</f>
        <v>42507.581412037034</v>
      </c>
      <c r="M1386" t="b">
        <v>1</v>
      </c>
      <c r="N1386">
        <v>438</v>
      </c>
      <c r="O1386" t="b">
        <v>1</v>
      </c>
      <c r="P1386" t="s">
        <v>8269</v>
      </c>
      <c r="Q1386" s="5">
        <f>(E1386/D1386)</f>
        <v>1.0660499999999999</v>
      </c>
      <c r="R1386" s="12">
        <f>ROUND((E1386/N1386),2)</f>
        <v>97.36</v>
      </c>
      <c r="S1386" t="str">
        <f>LEFT(P1386,FIND("/",P1386)-1)</f>
        <v>film &amp; video</v>
      </c>
      <c r="T1386" t="str">
        <f>RIGHT(P1386,LEN(P1386)-FIND("/",P1386))</f>
        <v>documentary</v>
      </c>
    </row>
    <row r="1387" spans="1:20" ht="42.75" x14ac:dyDescent="0.4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 s="9">
        <f>(((I1387/60)/60)/24)+DATE(1970,1,1)</f>
        <v>42274.843055555553</v>
      </c>
      <c r="K1387">
        <v>1441790658</v>
      </c>
      <c r="L1387" s="10">
        <f>(((K1387/60)/60)/24)+DATE(1970,1,1)</f>
        <v>42256.391875000001</v>
      </c>
      <c r="M1387" t="b">
        <v>0</v>
      </c>
      <c r="N1387">
        <v>98</v>
      </c>
      <c r="O1387" t="b">
        <v>1</v>
      </c>
      <c r="P1387" t="s">
        <v>8265</v>
      </c>
      <c r="Q1387" s="5">
        <f>(E1387/D1387)</f>
        <v>1.0660000000000001</v>
      </c>
      <c r="R1387">
        <f>ROUND((E1387/N1387),2)</f>
        <v>21.76</v>
      </c>
      <c r="S1387" t="str">
        <f>LEFT(P1387,FIND("/",P1387)-1)</f>
        <v>film &amp; video</v>
      </c>
      <c r="T1387" t="str">
        <f>RIGHT(P1387,LEN(P1387)-FIND("/",P1387))</f>
        <v>television</v>
      </c>
    </row>
    <row r="1388" spans="1:20" ht="28.5" x14ac:dyDescent="0.4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 s="9">
        <f>(((I1388/60)/60)/24)+DATE(1970,1,1)</f>
        <v>42088.787372685183</v>
      </c>
      <c r="K1388">
        <v>1425585229</v>
      </c>
      <c r="L1388" s="10">
        <f>(((K1388/60)/60)/24)+DATE(1970,1,1)</f>
        <v>42068.829039351855</v>
      </c>
      <c r="M1388" t="b">
        <v>0</v>
      </c>
      <c r="N1388">
        <v>49</v>
      </c>
      <c r="O1388" t="b">
        <v>1</v>
      </c>
      <c r="P1388" t="s">
        <v>8285</v>
      </c>
      <c r="Q1388" s="5">
        <f>(E1388/D1388)</f>
        <v>1.0660000000000001</v>
      </c>
      <c r="R1388" s="12">
        <f>ROUND((E1388/N1388),2)</f>
        <v>108.78</v>
      </c>
      <c r="S1388" t="str">
        <f>LEFT(P1388,FIND("/",P1388)-1)</f>
        <v>photography</v>
      </c>
      <c r="T1388" t="str">
        <f>RIGHT(P1388,LEN(P1388)-FIND("/",P1388))</f>
        <v>photobooks</v>
      </c>
    </row>
    <row r="1389" spans="1:20" ht="42.75" x14ac:dyDescent="0.4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 s="9">
        <f>(((I1389/60)/60)/24)+DATE(1970,1,1)</f>
        <v>41344.751689814817</v>
      </c>
      <c r="K1389">
        <v>1359140546</v>
      </c>
      <c r="L1389" s="10">
        <f>(((K1389/60)/60)/24)+DATE(1970,1,1)</f>
        <v>41299.793356481481</v>
      </c>
      <c r="M1389" t="b">
        <v>0</v>
      </c>
      <c r="N1389">
        <v>44</v>
      </c>
      <c r="O1389" t="b">
        <v>1</v>
      </c>
      <c r="P1389" t="s">
        <v>8279</v>
      </c>
      <c r="Q1389" s="5">
        <f>(E1389/D1389)</f>
        <v>1.0660000000000001</v>
      </c>
      <c r="R1389" s="12">
        <f>ROUND((E1389/N1389),2)</f>
        <v>48.45</v>
      </c>
      <c r="S1389" t="str">
        <f>LEFT(P1389,FIND("/",P1389)-1)</f>
        <v>music</v>
      </c>
      <c r="T1389" t="str">
        <f>RIGHT(P1389,LEN(P1389)-FIND("/",P1389))</f>
        <v>indie rock</v>
      </c>
    </row>
    <row r="1390" spans="1:20" ht="42.75" x14ac:dyDescent="0.4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 s="9">
        <f>(((I1390/60)/60)/24)+DATE(1970,1,1)</f>
        <v>42360.958333333328</v>
      </c>
      <c r="K1390">
        <v>1448284433</v>
      </c>
      <c r="L1390" s="10">
        <f>(((K1390/60)/60)/24)+DATE(1970,1,1)</f>
        <v>42331.551307870366</v>
      </c>
      <c r="M1390" t="b">
        <v>1</v>
      </c>
      <c r="N1390">
        <v>158</v>
      </c>
      <c r="O1390" t="b">
        <v>1</v>
      </c>
      <c r="P1390" t="s">
        <v>8269</v>
      </c>
      <c r="Q1390" s="5">
        <f>(E1390/D1390)</f>
        <v>1.0658000000000001</v>
      </c>
      <c r="R1390" s="12">
        <f>ROUND((E1390/N1390),2)</f>
        <v>134.91</v>
      </c>
      <c r="S1390" t="str">
        <f>LEFT(P1390,FIND("/",P1390)-1)</f>
        <v>film &amp; video</v>
      </c>
      <c r="T1390" t="str">
        <f>RIGHT(P1390,LEN(P1390)-FIND("/",P1390))</f>
        <v>documentary</v>
      </c>
    </row>
    <row r="1391" spans="1:20" ht="42.75" x14ac:dyDescent="0.4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 s="9">
        <f>(((I1391/60)/60)/24)+DATE(1970,1,1)</f>
        <v>42305.731666666667</v>
      </c>
      <c r="K1391">
        <v>1443461616</v>
      </c>
      <c r="L1391" s="10">
        <f>(((K1391/60)/60)/24)+DATE(1970,1,1)</f>
        <v>42275.731666666667</v>
      </c>
      <c r="M1391" t="b">
        <v>0</v>
      </c>
      <c r="N1391">
        <v>52</v>
      </c>
      <c r="O1391" t="b">
        <v>1</v>
      </c>
      <c r="P1391" t="s">
        <v>8271</v>
      </c>
      <c r="Q1391" s="5">
        <f>(E1391/D1391)</f>
        <v>1.0657142857142856</v>
      </c>
      <c r="R1391" s="12">
        <f>ROUND((E1391/N1391),2)</f>
        <v>71.73</v>
      </c>
      <c r="S1391" t="str">
        <f>LEFT(P1391,FIND("/",P1391)-1)</f>
        <v>theater</v>
      </c>
      <c r="T1391" t="str">
        <f>RIGHT(P1391,LEN(P1391)-FIND("/",P1391))</f>
        <v>plays</v>
      </c>
    </row>
    <row r="1392" spans="1:20" ht="57" x14ac:dyDescent="0.4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 s="9">
        <f>(((I1392/60)/60)/24)+DATE(1970,1,1)</f>
        <v>42466.895833333328</v>
      </c>
      <c r="K1392">
        <v>1458416585</v>
      </c>
      <c r="L1392" s="10">
        <f>(((K1392/60)/60)/24)+DATE(1970,1,1)</f>
        <v>42448.821585648147</v>
      </c>
      <c r="M1392" t="b">
        <v>0</v>
      </c>
      <c r="N1392">
        <v>46</v>
      </c>
      <c r="O1392" t="b">
        <v>1</v>
      </c>
      <c r="P1392" t="s">
        <v>8271</v>
      </c>
      <c r="Q1392" s="5">
        <f>(E1392/D1392)</f>
        <v>1.0654545454545454</v>
      </c>
      <c r="R1392" s="12">
        <f>ROUND((E1392/N1392),2)</f>
        <v>63.7</v>
      </c>
      <c r="S1392" t="str">
        <f>LEFT(P1392,FIND("/",P1392)-1)</f>
        <v>theater</v>
      </c>
      <c r="T1392" t="str">
        <f>RIGHT(P1392,LEN(P1392)-FIND("/",P1392))</f>
        <v>plays</v>
      </c>
    </row>
    <row r="1393" spans="1:20" ht="28.5" x14ac:dyDescent="0.4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 s="9">
        <f>(((I1393/60)/60)/24)+DATE(1970,1,1)</f>
        <v>42190.708530092597</v>
      </c>
      <c r="K1393">
        <v>1433523617</v>
      </c>
      <c r="L1393" s="10">
        <f>(((K1393/60)/60)/24)+DATE(1970,1,1)</f>
        <v>42160.708530092597</v>
      </c>
      <c r="M1393" t="b">
        <v>0</v>
      </c>
      <c r="N1393">
        <v>40</v>
      </c>
      <c r="O1393" t="b">
        <v>1</v>
      </c>
      <c r="P1393" t="s">
        <v>8279</v>
      </c>
      <c r="Q1393" s="5">
        <f>(E1393/D1393)</f>
        <v>1.06525</v>
      </c>
      <c r="R1393" s="12">
        <f>ROUND((E1393/N1393),2)</f>
        <v>106.53</v>
      </c>
      <c r="S1393" t="str">
        <f>LEFT(P1393,FIND("/",P1393)-1)</f>
        <v>music</v>
      </c>
      <c r="T1393" t="str">
        <f>RIGHT(P1393,LEN(P1393)-FIND("/",P1393))</f>
        <v>indie rock</v>
      </c>
    </row>
    <row r="1394" spans="1:20" ht="42.75" x14ac:dyDescent="0.4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 s="9">
        <f>(((I1394/60)/60)/24)+DATE(1970,1,1)</f>
        <v>42523.434236111112</v>
      </c>
      <c r="K1394">
        <v>1462443918</v>
      </c>
      <c r="L1394" s="10">
        <f>(((K1394/60)/60)/24)+DATE(1970,1,1)</f>
        <v>42495.434236111112</v>
      </c>
      <c r="M1394" t="b">
        <v>0</v>
      </c>
      <c r="N1394">
        <v>76</v>
      </c>
      <c r="O1394" t="b">
        <v>1</v>
      </c>
      <c r="P1394" t="s">
        <v>8271</v>
      </c>
      <c r="Q1394" s="5">
        <f>(E1394/D1394)</f>
        <v>1.0651999999999999</v>
      </c>
      <c r="R1394" s="12">
        <f>ROUND((E1394/N1394),2)</f>
        <v>35.04</v>
      </c>
      <c r="S1394" t="str">
        <f>LEFT(P1394,FIND("/",P1394)-1)</f>
        <v>theater</v>
      </c>
      <c r="T1394" t="str">
        <f>RIGHT(P1394,LEN(P1394)-FIND("/",P1394))</f>
        <v>plays</v>
      </c>
    </row>
    <row r="1395" spans="1:20" ht="42.75" x14ac:dyDescent="0.4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 s="9">
        <f>(((I1395/60)/60)/24)+DATE(1970,1,1)</f>
        <v>40770.041666666664</v>
      </c>
      <c r="K1395">
        <v>1307594625</v>
      </c>
      <c r="L1395" s="10">
        <f>(((K1395/60)/60)/24)+DATE(1970,1,1)</f>
        <v>40703.197048611109</v>
      </c>
      <c r="M1395" t="b">
        <v>0</v>
      </c>
      <c r="N1395">
        <v>39</v>
      </c>
      <c r="O1395" t="b">
        <v>1</v>
      </c>
      <c r="P1395" t="s">
        <v>8279</v>
      </c>
      <c r="Q1395" s="5">
        <f>(E1395/D1395)</f>
        <v>1.0649999999999999</v>
      </c>
      <c r="R1395" s="12">
        <f>ROUND((E1395/N1395),2)</f>
        <v>54.62</v>
      </c>
      <c r="S1395" t="str">
        <f>LEFT(P1395,FIND("/",P1395)-1)</f>
        <v>music</v>
      </c>
      <c r="T1395" t="str">
        <f>RIGHT(P1395,LEN(P1395)-FIND("/",P1395))</f>
        <v>indie rock</v>
      </c>
    </row>
    <row r="1396" spans="1:20" ht="42.75" x14ac:dyDescent="0.4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 s="9">
        <f>(((I1396/60)/60)/24)+DATE(1970,1,1)</f>
        <v>42799.809965277775</v>
      </c>
      <c r="K1396">
        <v>1486149981</v>
      </c>
      <c r="L1396" s="10">
        <f>(((K1396/60)/60)/24)+DATE(1970,1,1)</f>
        <v>42769.809965277775</v>
      </c>
      <c r="M1396" t="b">
        <v>0</v>
      </c>
      <c r="N1396">
        <v>18</v>
      </c>
      <c r="O1396" t="b">
        <v>1</v>
      </c>
      <c r="P1396" t="s">
        <v>8300</v>
      </c>
      <c r="Q1396" s="5">
        <f>(E1396/D1396)</f>
        <v>1.0649999999999999</v>
      </c>
      <c r="R1396" s="12">
        <f>ROUND((E1396/N1396),2)</f>
        <v>177.5</v>
      </c>
      <c r="S1396" t="str">
        <f>LEFT(P1396,FIND("/",P1396)-1)</f>
        <v>music</v>
      </c>
      <c r="T1396" t="str">
        <f>RIGHT(P1396,LEN(P1396)-FIND("/",P1396))</f>
        <v>classical music</v>
      </c>
    </row>
    <row r="1397" spans="1:20" ht="42.75" x14ac:dyDescent="0.4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 s="9">
        <f>(((I1397/60)/60)/24)+DATE(1970,1,1)</f>
        <v>41804.072337962964</v>
      </c>
      <c r="K1397">
        <v>1401846250</v>
      </c>
      <c r="L1397" s="10">
        <f>(((K1397/60)/60)/24)+DATE(1970,1,1)</f>
        <v>41794.072337962964</v>
      </c>
      <c r="M1397" t="b">
        <v>0</v>
      </c>
      <c r="N1397">
        <v>58</v>
      </c>
      <c r="O1397" t="b">
        <v>1</v>
      </c>
      <c r="P1397" t="s">
        <v>8265</v>
      </c>
      <c r="Q1397" s="5">
        <f>(E1397/D1397)</f>
        <v>1.064875</v>
      </c>
      <c r="R1397">
        <f>ROUND((E1397/N1397),2)</f>
        <v>146.88</v>
      </c>
      <c r="S1397" t="str">
        <f>LEFT(P1397,FIND("/",P1397)-1)</f>
        <v>film &amp; video</v>
      </c>
      <c r="T1397" t="str">
        <f>RIGHT(P1397,LEN(P1397)-FIND("/",P1397))</f>
        <v>television</v>
      </c>
    </row>
    <row r="1398" spans="1:20" ht="42.75" x14ac:dyDescent="0.4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 s="9">
        <f>(((I1398/60)/60)/24)+DATE(1970,1,1)</f>
        <v>42274.597685185188</v>
      </c>
      <c r="K1398">
        <v>1439907640</v>
      </c>
      <c r="L1398" s="10">
        <f>(((K1398/60)/60)/24)+DATE(1970,1,1)</f>
        <v>42234.597685185188</v>
      </c>
      <c r="M1398" t="b">
        <v>1</v>
      </c>
      <c r="N1398">
        <v>176</v>
      </c>
      <c r="O1398" t="b">
        <v>1</v>
      </c>
      <c r="P1398" t="s">
        <v>8285</v>
      </c>
      <c r="Q1398" s="5">
        <f>(E1398/D1398)</f>
        <v>1.0647599999999999</v>
      </c>
      <c r="R1398" s="12">
        <f>ROUND((E1398/N1398),2)</f>
        <v>151.24</v>
      </c>
      <c r="S1398" t="str">
        <f>LEFT(P1398,FIND("/",P1398)-1)</f>
        <v>photography</v>
      </c>
      <c r="T1398" t="str">
        <f>RIGHT(P1398,LEN(P1398)-FIND("/",P1398))</f>
        <v>photobooks</v>
      </c>
    </row>
    <row r="1399" spans="1:20" ht="42.75" x14ac:dyDescent="0.4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 s="9">
        <f>(((I1399/60)/60)/24)+DATE(1970,1,1)</f>
        <v>42365.59774305555</v>
      </c>
      <c r="K1399">
        <v>1444828845</v>
      </c>
      <c r="L1399" s="10">
        <f>(((K1399/60)/60)/24)+DATE(1970,1,1)</f>
        <v>42291.556076388893</v>
      </c>
      <c r="M1399" t="b">
        <v>0</v>
      </c>
      <c r="N1399">
        <v>17</v>
      </c>
      <c r="O1399" t="b">
        <v>1</v>
      </c>
      <c r="P1399" t="s">
        <v>8266</v>
      </c>
      <c r="Q1399" s="5">
        <f>(E1399/D1399)</f>
        <v>1.0646666666666667</v>
      </c>
      <c r="R1399">
        <f>ROUND((E1399/N1399),2)</f>
        <v>375.76</v>
      </c>
      <c r="S1399" t="str">
        <f>LEFT(P1399,FIND("/",P1399)-1)</f>
        <v>film &amp; video</v>
      </c>
      <c r="T1399" t="str">
        <f>RIGHT(P1399,LEN(P1399)-FIND("/",P1399))</f>
        <v>shorts</v>
      </c>
    </row>
    <row r="1400" spans="1:20" ht="42.75" x14ac:dyDescent="0.4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 s="9">
        <f>(((I1400/60)/60)/24)+DATE(1970,1,1)</f>
        <v>40376.415972222225</v>
      </c>
      <c r="K1400">
        <v>1275415679</v>
      </c>
      <c r="L1400" s="10">
        <f>(((K1400/60)/60)/24)+DATE(1970,1,1)</f>
        <v>40330.755543981482</v>
      </c>
      <c r="M1400" t="b">
        <v>1</v>
      </c>
      <c r="N1400">
        <v>88</v>
      </c>
      <c r="O1400" t="b">
        <v>1</v>
      </c>
      <c r="P1400" t="s">
        <v>8269</v>
      </c>
      <c r="Q1400" s="5">
        <f>(E1400/D1400)</f>
        <v>1.0640000000000001</v>
      </c>
      <c r="R1400" s="12">
        <f>ROUND((E1400/N1400),2)</f>
        <v>120.91</v>
      </c>
      <c r="S1400" t="str">
        <f>LEFT(P1400,FIND("/",P1400)-1)</f>
        <v>film &amp; video</v>
      </c>
      <c r="T1400" t="str">
        <f>RIGHT(P1400,LEN(P1400)-FIND("/",P1400))</f>
        <v>documentary</v>
      </c>
    </row>
    <row r="1401" spans="1:20" ht="42.75" x14ac:dyDescent="0.4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 s="9">
        <f>(((I1401/60)/60)/24)+DATE(1970,1,1)</f>
        <v>42202.876388888893</v>
      </c>
      <c r="K1401">
        <v>1435554104</v>
      </c>
      <c r="L1401" s="10">
        <f>(((K1401/60)/60)/24)+DATE(1970,1,1)</f>
        <v>42184.209537037037</v>
      </c>
      <c r="M1401" t="b">
        <v>0</v>
      </c>
      <c r="N1401">
        <v>26</v>
      </c>
      <c r="O1401" t="b">
        <v>1</v>
      </c>
      <c r="P1401" t="s">
        <v>8271</v>
      </c>
      <c r="Q1401" s="5">
        <f>(E1401/D1401)</f>
        <v>1.0640000000000001</v>
      </c>
      <c r="R1401" s="12">
        <f>ROUND((E1401/N1401),2)</f>
        <v>40.92</v>
      </c>
      <c r="S1401" t="str">
        <f>LEFT(P1401,FIND("/",P1401)-1)</f>
        <v>theater</v>
      </c>
      <c r="T1401" t="str">
        <f>RIGHT(P1401,LEN(P1401)-FIND("/",P1401))</f>
        <v>plays</v>
      </c>
    </row>
    <row r="1402" spans="1:20" ht="42.75" x14ac:dyDescent="0.4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 s="9">
        <f>(((I1402/60)/60)/24)+DATE(1970,1,1)</f>
        <v>41964.204861111109</v>
      </c>
      <c r="K1402">
        <v>1415392666</v>
      </c>
      <c r="L1402" s="10">
        <f>(((K1402/60)/60)/24)+DATE(1970,1,1)</f>
        <v>41950.859560185185</v>
      </c>
      <c r="M1402" t="b">
        <v>0</v>
      </c>
      <c r="N1402">
        <v>33</v>
      </c>
      <c r="O1402" t="b">
        <v>1</v>
      </c>
      <c r="P1402" t="s">
        <v>8271</v>
      </c>
      <c r="Q1402" s="5">
        <f>(E1402/D1402)</f>
        <v>1.0633333333333332</v>
      </c>
      <c r="R1402" s="12">
        <f>ROUND((E1402/N1402),2)</f>
        <v>96.67</v>
      </c>
      <c r="S1402" t="str">
        <f>LEFT(P1402,FIND("/",P1402)-1)</f>
        <v>theater</v>
      </c>
      <c r="T1402" t="str">
        <f>RIGHT(P1402,LEN(P1402)-FIND("/",P1402))</f>
        <v>plays</v>
      </c>
    </row>
    <row r="1403" spans="1:20" ht="42.75" x14ac:dyDescent="0.4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 s="9">
        <f>(((I1403/60)/60)/24)+DATE(1970,1,1)</f>
        <v>41899.542314814818</v>
      </c>
      <c r="K1403">
        <v>1408366856</v>
      </c>
      <c r="L1403" s="10">
        <f>(((K1403/60)/60)/24)+DATE(1970,1,1)</f>
        <v>41869.542314814818</v>
      </c>
      <c r="M1403" t="b">
        <v>0</v>
      </c>
      <c r="N1403">
        <v>342</v>
      </c>
      <c r="O1403" t="b">
        <v>1</v>
      </c>
      <c r="P1403" t="s">
        <v>8265</v>
      </c>
      <c r="Q1403" s="5">
        <f>(E1403/D1403)</f>
        <v>1.0632110000000001</v>
      </c>
      <c r="R1403">
        <f>ROUND((E1403/N1403),2)</f>
        <v>93.26</v>
      </c>
      <c r="S1403" t="str">
        <f>LEFT(P1403,FIND("/",P1403)-1)</f>
        <v>film &amp; video</v>
      </c>
      <c r="T1403" t="str">
        <f>RIGHT(P1403,LEN(P1403)-FIND("/",P1403))</f>
        <v>television</v>
      </c>
    </row>
    <row r="1404" spans="1:20" ht="42.75" x14ac:dyDescent="0.4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 s="9">
        <f>(((I1404/60)/60)/24)+DATE(1970,1,1)</f>
        <v>42041.628136574072</v>
      </c>
      <c r="K1404">
        <v>1420643071</v>
      </c>
      <c r="L1404" s="10">
        <f>(((K1404/60)/60)/24)+DATE(1970,1,1)</f>
        <v>42011.628136574072</v>
      </c>
      <c r="M1404" t="b">
        <v>1</v>
      </c>
      <c r="N1404">
        <v>352</v>
      </c>
      <c r="O1404" t="b">
        <v>1</v>
      </c>
      <c r="P1404" t="s">
        <v>8298</v>
      </c>
      <c r="Q1404" s="5">
        <f>(E1404/D1404)</f>
        <v>1.06308</v>
      </c>
      <c r="R1404" s="12">
        <f>ROUND((E1404/N1404),2)</f>
        <v>75.5</v>
      </c>
      <c r="S1404" t="str">
        <f>LEFT(P1404,FIND("/",P1404)-1)</f>
        <v>food</v>
      </c>
      <c r="T1404" t="str">
        <f>RIGHT(P1404,LEN(P1404)-FIND("/",P1404))</f>
        <v>small batch</v>
      </c>
    </row>
    <row r="1405" spans="1:20" ht="42.75" x14ac:dyDescent="0.4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 s="9">
        <f>(((I1405/60)/60)/24)+DATE(1970,1,1)</f>
        <v>42436.207638888889</v>
      </c>
      <c r="K1405">
        <v>1455919438</v>
      </c>
      <c r="L1405" s="10">
        <f>(((K1405/60)/60)/24)+DATE(1970,1,1)</f>
        <v>42419.91942129629</v>
      </c>
      <c r="M1405" t="b">
        <v>0</v>
      </c>
      <c r="N1405">
        <v>42</v>
      </c>
      <c r="O1405" t="b">
        <v>1</v>
      </c>
      <c r="P1405" t="s">
        <v>8271</v>
      </c>
      <c r="Q1405" s="5">
        <f>(E1405/D1405)</f>
        <v>1.0629999999999999</v>
      </c>
      <c r="R1405" s="12">
        <f>ROUND((E1405/N1405),2)</f>
        <v>25.31</v>
      </c>
      <c r="S1405" t="str">
        <f>LEFT(P1405,FIND("/",P1405)-1)</f>
        <v>theater</v>
      </c>
      <c r="T1405" t="str">
        <f>RIGHT(P1405,LEN(P1405)-FIND("/",P1405))</f>
        <v>plays</v>
      </c>
    </row>
    <row r="1406" spans="1:20" ht="42.75" x14ac:dyDescent="0.4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 s="9">
        <f>(((I1406/60)/60)/24)+DATE(1970,1,1)</f>
        <v>42788.559629629628</v>
      </c>
      <c r="K1406">
        <v>1485177952</v>
      </c>
      <c r="L1406" s="10">
        <f>(((K1406/60)/60)/24)+DATE(1970,1,1)</f>
        <v>42758.559629629628</v>
      </c>
      <c r="M1406" t="b">
        <v>0</v>
      </c>
      <c r="N1406">
        <v>41</v>
      </c>
      <c r="O1406" t="b">
        <v>1</v>
      </c>
      <c r="P1406" t="s">
        <v>8271</v>
      </c>
      <c r="Q1406" s="5">
        <f>(E1406/D1406)</f>
        <v>1.0629949999999999</v>
      </c>
      <c r="R1406" s="12">
        <f>ROUND((E1406/N1406),2)</f>
        <v>51.85</v>
      </c>
      <c r="S1406" t="str">
        <f>LEFT(P1406,FIND("/",P1406)-1)</f>
        <v>theater</v>
      </c>
      <c r="T1406" t="str">
        <f>RIGHT(P1406,LEN(P1406)-FIND("/",P1406))</f>
        <v>plays</v>
      </c>
    </row>
    <row r="1407" spans="1:20" ht="42.75" x14ac:dyDescent="0.4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 s="9">
        <f>(((I1407/60)/60)/24)+DATE(1970,1,1)</f>
        <v>42228</v>
      </c>
      <c r="K1407">
        <v>1436575280</v>
      </c>
      <c r="L1407" s="10">
        <f>(((K1407/60)/60)/24)+DATE(1970,1,1)</f>
        <v>42196.028703703705</v>
      </c>
      <c r="M1407" t="b">
        <v>0</v>
      </c>
      <c r="N1407">
        <v>104</v>
      </c>
      <c r="O1407" t="b">
        <v>1</v>
      </c>
      <c r="P1407" t="s">
        <v>8271</v>
      </c>
      <c r="Q1407" s="5">
        <f>(E1407/D1407)</f>
        <v>1.0627272727272727</v>
      </c>
      <c r="R1407" s="12">
        <f>ROUND((E1407/N1407),2)</f>
        <v>56.2</v>
      </c>
      <c r="S1407" t="str">
        <f>LEFT(P1407,FIND("/",P1407)-1)</f>
        <v>theater</v>
      </c>
      <c r="T1407" t="str">
        <f>RIGHT(P1407,LEN(P1407)-FIND("/",P1407))</f>
        <v>plays</v>
      </c>
    </row>
    <row r="1408" spans="1:20" ht="42.75" x14ac:dyDescent="0.4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 s="9">
        <f>(((I1408/60)/60)/24)+DATE(1970,1,1)</f>
        <v>42095.845694444448</v>
      </c>
      <c r="K1408">
        <v>1425331068</v>
      </c>
      <c r="L1408" s="10">
        <f>(((K1408/60)/60)/24)+DATE(1970,1,1)</f>
        <v>42065.887361111112</v>
      </c>
      <c r="M1408" t="b">
        <v>0</v>
      </c>
      <c r="N1408">
        <v>69</v>
      </c>
      <c r="O1408" t="b">
        <v>1</v>
      </c>
      <c r="P1408" t="s">
        <v>8271</v>
      </c>
      <c r="Q1408" s="5">
        <f>(E1408/D1408)</f>
        <v>1.0626666666666666</v>
      </c>
      <c r="R1408" s="12">
        <f>ROUND((E1408/N1408),2)</f>
        <v>23.1</v>
      </c>
      <c r="S1408" t="str">
        <f>LEFT(P1408,FIND("/",P1408)-1)</f>
        <v>theater</v>
      </c>
      <c r="T1408" t="str">
        <f>RIGHT(P1408,LEN(P1408)-FIND("/",P1408))</f>
        <v>plays</v>
      </c>
    </row>
    <row r="1409" spans="1:20" ht="42.75" x14ac:dyDescent="0.4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 s="9">
        <f>(((I1409/60)/60)/24)+DATE(1970,1,1)</f>
        <v>40736.135208333333</v>
      </c>
      <c r="K1409">
        <v>1307848482</v>
      </c>
      <c r="L1409" s="10">
        <f>(((K1409/60)/60)/24)+DATE(1970,1,1)</f>
        <v>40706.135208333333</v>
      </c>
      <c r="M1409" t="b">
        <v>0</v>
      </c>
      <c r="N1409">
        <v>8</v>
      </c>
      <c r="O1409" t="b">
        <v>1</v>
      </c>
      <c r="P1409" t="s">
        <v>8266</v>
      </c>
      <c r="Q1409" s="5">
        <f>(E1409/D1409)</f>
        <v>1.0625</v>
      </c>
      <c r="R1409">
        <f>ROUND((E1409/N1409),2)</f>
        <v>53.13</v>
      </c>
      <c r="S1409" t="str">
        <f>LEFT(P1409,FIND("/",P1409)-1)</f>
        <v>film &amp; video</v>
      </c>
      <c r="T1409" t="str">
        <f>RIGHT(P1409,LEN(P1409)-FIND("/",P1409))</f>
        <v>shorts</v>
      </c>
    </row>
    <row r="1410" spans="1:20" ht="42.75" x14ac:dyDescent="0.4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 s="9">
        <f>(((I1410/60)/60)/24)+DATE(1970,1,1)</f>
        <v>41250.979166666664</v>
      </c>
      <c r="K1410">
        <v>1351796674</v>
      </c>
      <c r="L1410" s="10">
        <f>(((K1410/60)/60)/24)+DATE(1970,1,1)</f>
        <v>41214.79483796296</v>
      </c>
      <c r="M1410" t="b">
        <v>0</v>
      </c>
      <c r="N1410">
        <v>60</v>
      </c>
      <c r="O1410" t="b">
        <v>1</v>
      </c>
      <c r="P1410" t="s">
        <v>8266</v>
      </c>
      <c r="Q1410" s="5">
        <f>(E1410/D1410)</f>
        <v>1.0625</v>
      </c>
      <c r="R1410">
        <f>ROUND((E1410/N1410),2)</f>
        <v>56.67</v>
      </c>
      <c r="S1410" t="str">
        <f>LEFT(P1410,FIND("/",P1410)-1)</f>
        <v>film &amp; video</v>
      </c>
      <c r="T1410" t="str">
        <f>RIGHT(P1410,LEN(P1410)-FIND("/",P1410))</f>
        <v>shorts</v>
      </c>
    </row>
    <row r="1411" spans="1:20" ht="28.5" x14ac:dyDescent="0.4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 s="9">
        <f>(((I1411/60)/60)/24)+DATE(1970,1,1)</f>
        <v>42791.057106481487</v>
      </c>
      <c r="K1411">
        <v>1484097734</v>
      </c>
      <c r="L1411" s="10">
        <f>(((K1411/60)/60)/24)+DATE(1970,1,1)</f>
        <v>42746.057106481487</v>
      </c>
      <c r="M1411" t="b">
        <v>0</v>
      </c>
      <c r="N1411">
        <v>23</v>
      </c>
      <c r="O1411" t="b">
        <v>1</v>
      </c>
      <c r="P1411" t="s">
        <v>8271</v>
      </c>
      <c r="Q1411" s="5">
        <f>(E1411/D1411)</f>
        <v>1.0625</v>
      </c>
      <c r="R1411" s="12">
        <f>ROUND((E1411/N1411),2)</f>
        <v>184.78</v>
      </c>
      <c r="S1411" t="str">
        <f>LEFT(P1411,FIND("/",P1411)-1)</f>
        <v>theater</v>
      </c>
      <c r="T1411" t="str">
        <f>RIGHT(P1411,LEN(P1411)-FIND("/",P1411))</f>
        <v>plays</v>
      </c>
    </row>
    <row r="1412" spans="1:20" ht="42.75" x14ac:dyDescent="0.4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 s="9">
        <f>(((I1412/60)/60)/24)+DATE(1970,1,1)</f>
        <v>42218.813530092593</v>
      </c>
      <c r="K1412">
        <v>1436383889</v>
      </c>
      <c r="L1412" s="10">
        <f>(((K1412/60)/60)/24)+DATE(1970,1,1)</f>
        <v>42193.813530092593</v>
      </c>
      <c r="M1412" t="b">
        <v>0</v>
      </c>
      <c r="N1412">
        <v>28</v>
      </c>
      <c r="O1412" t="b">
        <v>1</v>
      </c>
      <c r="P1412" t="s">
        <v>8305</v>
      </c>
      <c r="Q1412" s="5">
        <f>(E1412/D1412)</f>
        <v>1.0624</v>
      </c>
      <c r="R1412" s="12">
        <f>ROUND((E1412/N1412),2)</f>
        <v>47.43</v>
      </c>
      <c r="S1412" t="str">
        <f>LEFT(P1412,FIND("/",P1412)-1)</f>
        <v>theater</v>
      </c>
      <c r="T1412" t="str">
        <f>RIGHT(P1412,LEN(P1412)-FIND("/",P1412))</f>
        <v>musical</v>
      </c>
    </row>
    <row r="1413" spans="1:20" ht="28.5" x14ac:dyDescent="0.4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 s="9">
        <f>(((I1413/60)/60)/24)+DATE(1970,1,1)</f>
        <v>40614.166666666664</v>
      </c>
      <c r="K1413">
        <v>1297451245</v>
      </c>
      <c r="L1413" s="10">
        <f>(((K1413/60)/60)/24)+DATE(1970,1,1)</f>
        <v>40585.796817129631</v>
      </c>
      <c r="M1413" t="b">
        <v>0</v>
      </c>
      <c r="N1413">
        <v>59</v>
      </c>
      <c r="O1413" t="b">
        <v>1</v>
      </c>
      <c r="P1413" t="s">
        <v>8276</v>
      </c>
      <c r="Q1413" s="5">
        <f>(E1413/D1413)</f>
        <v>1.0622116666666668</v>
      </c>
      <c r="R1413" s="12">
        <f>ROUND((E1413/N1413),2)</f>
        <v>108.02</v>
      </c>
      <c r="S1413" t="str">
        <f>LEFT(P1413,FIND("/",P1413)-1)</f>
        <v>music</v>
      </c>
      <c r="T1413" t="str">
        <f>RIGHT(P1413,LEN(P1413)-FIND("/",P1413))</f>
        <v>rock</v>
      </c>
    </row>
    <row r="1414" spans="1:20" ht="42.75" x14ac:dyDescent="0.4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 s="9">
        <f>(((I1414/60)/60)/24)+DATE(1970,1,1)</f>
        <v>42529.039629629624</v>
      </c>
      <c r="K1414">
        <v>1462755424</v>
      </c>
      <c r="L1414" s="10">
        <f>(((K1414/60)/60)/24)+DATE(1970,1,1)</f>
        <v>42499.039629629624</v>
      </c>
      <c r="M1414" t="b">
        <v>0</v>
      </c>
      <c r="N1414">
        <v>18</v>
      </c>
      <c r="O1414" t="b">
        <v>1</v>
      </c>
      <c r="P1414" t="s">
        <v>8271</v>
      </c>
      <c r="Q1414" s="5">
        <f>(E1414/D1414)</f>
        <v>1.0619047619047619</v>
      </c>
      <c r="R1414" s="12">
        <f>ROUND((E1414/N1414),2)</f>
        <v>61.94</v>
      </c>
      <c r="S1414" t="str">
        <f>LEFT(P1414,FIND("/",P1414)-1)</f>
        <v>theater</v>
      </c>
      <c r="T1414" t="str">
        <f>RIGHT(P1414,LEN(P1414)-FIND("/",P1414))</f>
        <v>plays</v>
      </c>
    </row>
    <row r="1415" spans="1:20" ht="42.75" x14ac:dyDescent="0.4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 s="9">
        <f>(((I1415/60)/60)/24)+DATE(1970,1,1)</f>
        <v>42644.165972222225</v>
      </c>
      <c r="K1415">
        <v>1472753745</v>
      </c>
      <c r="L1415" s="10">
        <f>(((K1415/60)/60)/24)+DATE(1970,1,1)</f>
        <v>42614.760937500003</v>
      </c>
      <c r="M1415" t="b">
        <v>1</v>
      </c>
      <c r="N1415">
        <v>97</v>
      </c>
      <c r="O1415" t="b">
        <v>1</v>
      </c>
      <c r="P1415" t="s">
        <v>8271</v>
      </c>
      <c r="Q1415" s="5">
        <f>(E1415/D1415)</f>
        <v>1.0616782608695652</v>
      </c>
      <c r="R1415" s="12">
        <f>ROUND((E1415/N1415),2)</f>
        <v>251.74</v>
      </c>
      <c r="S1415" t="str">
        <f>LEFT(P1415,FIND("/",P1415)-1)</f>
        <v>theater</v>
      </c>
      <c r="T1415" t="str">
        <f>RIGHT(P1415,LEN(P1415)-FIND("/",P1415))</f>
        <v>plays</v>
      </c>
    </row>
    <row r="1416" spans="1:20" ht="42.75" x14ac:dyDescent="0.4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 s="9">
        <f>(((I1416/60)/60)/24)+DATE(1970,1,1)</f>
        <v>41156.561886574076</v>
      </c>
      <c r="K1416">
        <v>1343741347</v>
      </c>
      <c r="L1416" s="10">
        <f>(((K1416/60)/60)/24)+DATE(1970,1,1)</f>
        <v>41121.561886574076</v>
      </c>
      <c r="M1416" t="b">
        <v>1</v>
      </c>
      <c r="N1416">
        <v>413</v>
      </c>
      <c r="O1416" t="b">
        <v>1</v>
      </c>
      <c r="P1416" t="s">
        <v>8276</v>
      </c>
      <c r="Q1416" s="5">
        <f>(E1416/D1416)</f>
        <v>1.0612433333333333</v>
      </c>
      <c r="R1416" s="12">
        <f>ROUND((E1416/N1416),2)</f>
        <v>38.54</v>
      </c>
      <c r="S1416" t="str">
        <f>LEFT(P1416,FIND("/",P1416)-1)</f>
        <v>music</v>
      </c>
      <c r="T1416" t="str">
        <f>RIGHT(P1416,LEN(P1416)-FIND("/",P1416))</f>
        <v>rock</v>
      </c>
    </row>
    <row r="1417" spans="1:20" ht="42.75" x14ac:dyDescent="0.4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 s="9">
        <f>(((I1417/60)/60)/24)+DATE(1970,1,1)</f>
        <v>41956.984351851846</v>
      </c>
      <c r="K1417">
        <v>1413326248</v>
      </c>
      <c r="L1417" s="10">
        <f>(((K1417/60)/60)/24)+DATE(1970,1,1)</f>
        <v>41926.942685185182</v>
      </c>
      <c r="M1417" t="b">
        <v>0</v>
      </c>
      <c r="N1417">
        <v>45</v>
      </c>
      <c r="O1417" t="b">
        <v>1</v>
      </c>
      <c r="P1417" t="s">
        <v>8271</v>
      </c>
      <c r="Q1417" s="5">
        <f>(E1417/D1417)</f>
        <v>1.0612068965517241</v>
      </c>
      <c r="R1417" s="12">
        <f>ROUND((E1417/N1417),2)</f>
        <v>136.78</v>
      </c>
      <c r="S1417" t="str">
        <f>LEFT(P1417,FIND("/",P1417)-1)</f>
        <v>theater</v>
      </c>
      <c r="T1417" t="str">
        <f>RIGHT(P1417,LEN(P1417)-FIND("/",P1417))</f>
        <v>plays</v>
      </c>
    </row>
    <row r="1418" spans="1:20" ht="42.75" x14ac:dyDescent="0.4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 s="9">
        <f>(((I1418/60)/60)/24)+DATE(1970,1,1)</f>
        <v>42177.208333333328</v>
      </c>
      <c r="K1418">
        <v>1431903495</v>
      </c>
      <c r="L1418" s="10">
        <f>(((K1418/60)/60)/24)+DATE(1970,1,1)</f>
        <v>42141.95711805555</v>
      </c>
      <c r="M1418" t="b">
        <v>0</v>
      </c>
      <c r="N1418">
        <v>47</v>
      </c>
      <c r="O1418" t="b">
        <v>1</v>
      </c>
      <c r="P1418" t="s">
        <v>8276</v>
      </c>
      <c r="Q1418" s="5">
        <f>(E1418/D1418)</f>
        <v>1.0607500000000001</v>
      </c>
      <c r="R1418" s="12">
        <f>ROUND((E1418/N1418),2)</f>
        <v>90.28</v>
      </c>
      <c r="S1418" t="str">
        <f>LEFT(P1418,FIND("/",P1418)-1)</f>
        <v>music</v>
      </c>
      <c r="T1418" t="str">
        <f>RIGHT(P1418,LEN(P1418)-FIND("/",P1418))</f>
        <v>rock</v>
      </c>
    </row>
    <row r="1419" spans="1:20" ht="42.75" x14ac:dyDescent="0.4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 s="9">
        <f>(((I1419/60)/60)/24)+DATE(1970,1,1)</f>
        <v>42270.598217592589</v>
      </c>
      <c r="K1419">
        <v>1441290086</v>
      </c>
      <c r="L1419" s="10">
        <f>(((K1419/60)/60)/24)+DATE(1970,1,1)</f>
        <v>42250.598217592589</v>
      </c>
      <c r="M1419" t="b">
        <v>0</v>
      </c>
      <c r="N1419">
        <v>102</v>
      </c>
      <c r="O1419" t="b">
        <v>1</v>
      </c>
      <c r="P1419" t="s">
        <v>8271</v>
      </c>
      <c r="Q1419" s="5">
        <f>(E1419/D1419)</f>
        <v>1.0603</v>
      </c>
      <c r="R1419" s="12">
        <f>ROUND((E1419/N1419),2)</f>
        <v>103.95</v>
      </c>
      <c r="S1419" t="str">
        <f>LEFT(P1419,FIND("/",P1419)-1)</f>
        <v>theater</v>
      </c>
      <c r="T1419" t="str">
        <f>RIGHT(P1419,LEN(P1419)-FIND("/",P1419))</f>
        <v>plays</v>
      </c>
    </row>
    <row r="1420" spans="1:20" ht="42.75" x14ac:dyDescent="0.4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 s="9">
        <f>(((I1420/60)/60)/24)+DATE(1970,1,1)</f>
        <v>41948.890567129631</v>
      </c>
      <c r="K1420">
        <v>1413404545</v>
      </c>
      <c r="L1420" s="10">
        <f>(((K1420/60)/60)/24)+DATE(1970,1,1)</f>
        <v>41927.848900462966</v>
      </c>
      <c r="M1420" t="b">
        <v>0</v>
      </c>
      <c r="N1420">
        <v>9</v>
      </c>
      <c r="O1420" t="b">
        <v>1</v>
      </c>
      <c r="P1420" t="s">
        <v>8271</v>
      </c>
      <c r="Q1420" s="5">
        <f>(E1420/D1420)</f>
        <v>1.0602199999999999</v>
      </c>
      <c r="R1420" s="12">
        <f>ROUND((E1420/N1420),2)</f>
        <v>58.9</v>
      </c>
      <c r="S1420" t="str">
        <f>LEFT(P1420,FIND("/",P1420)-1)</f>
        <v>theater</v>
      </c>
      <c r="T1420" t="str">
        <f>RIGHT(P1420,LEN(P1420)-FIND("/",P1420))</f>
        <v>plays</v>
      </c>
    </row>
    <row r="1421" spans="1:20" ht="42.75" x14ac:dyDescent="0.4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 s="9">
        <f>(((I1421/60)/60)/24)+DATE(1970,1,1)</f>
        <v>42642.656493055561</v>
      </c>
      <c r="K1421">
        <v>1472571921</v>
      </c>
      <c r="L1421" s="10">
        <f>(((K1421/60)/60)/24)+DATE(1970,1,1)</f>
        <v>42612.656493055561</v>
      </c>
      <c r="M1421" t="b">
        <v>0</v>
      </c>
      <c r="N1421">
        <v>25</v>
      </c>
      <c r="O1421" t="b">
        <v>1</v>
      </c>
      <c r="P1421" t="s">
        <v>8301</v>
      </c>
      <c r="Q1421" s="5">
        <f>(E1421/D1421)</f>
        <v>1.0602150537634409</v>
      </c>
      <c r="R1421" s="12">
        <f>ROUND((E1421/N1421),2)</f>
        <v>39.44</v>
      </c>
      <c r="S1421" t="str">
        <f>LEFT(P1421,FIND("/",P1421)-1)</f>
        <v>technology</v>
      </c>
      <c r="T1421" t="str">
        <f>RIGHT(P1421,LEN(P1421)-FIND("/",P1421))</f>
        <v>space exploration</v>
      </c>
    </row>
    <row r="1422" spans="1:20" ht="28.5" x14ac:dyDescent="0.4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 s="9">
        <f>(((I1422/60)/60)/24)+DATE(1970,1,1)</f>
        <v>41661.902766203704</v>
      </c>
      <c r="K1422">
        <v>1387834799</v>
      </c>
      <c r="L1422" s="10">
        <f>(((K1422/60)/60)/24)+DATE(1970,1,1)</f>
        <v>41631.902766203704</v>
      </c>
      <c r="M1422" t="b">
        <v>0</v>
      </c>
      <c r="N1422">
        <v>39</v>
      </c>
      <c r="O1422" t="b">
        <v>1</v>
      </c>
      <c r="P1422" t="s">
        <v>8266</v>
      </c>
      <c r="Q1422" s="5">
        <f>(E1422/D1422)</f>
        <v>1.0601933333333333</v>
      </c>
      <c r="R1422">
        <f>ROUND((E1422/N1422),2)</f>
        <v>40.78</v>
      </c>
      <c r="S1422" t="str">
        <f>LEFT(P1422,FIND("/",P1422)-1)</f>
        <v>film &amp; video</v>
      </c>
      <c r="T1422" t="str">
        <f>RIGHT(P1422,LEN(P1422)-FIND("/",P1422))</f>
        <v>shorts</v>
      </c>
    </row>
    <row r="1423" spans="1:20" ht="42.75" x14ac:dyDescent="0.4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 s="9">
        <f>(((I1423/60)/60)/24)+DATE(1970,1,1)</f>
        <v>41830.423043981478</v>
      </c>
      <c r="K1423">
        <v>1402394951</v>
      </c>
      <c r="L1423" s="10">
        <f>(((K1423/60)/60)/24)+DATE(1970,1,1)</f>
        <v>41800.423043981478</v>
      </c>
      <c r="M1423" t="b">
        <v>1</v>
      </c>
      <c r="N1423">
        <v>943</v>
      </c>
      <c r="O1423" t="b">
        <v>1</v>
      </c>
      <c r="P1423" t="s">
        <v>8295</v>
      </c>
      <c r="Q1423" s="5">
        <f>(E1423/D1423)</f>
        <v>1.0600260000000001</v>
      </c>
      <c r="R1423" s="12">
        <f>ROUND((E1423/N1423),2)</f>
        <v>56.2</v>
      </c>
      <c r="S1423" t="str">
        <f>LEFT(P1423,FIND("/",P1423)-1)</f>
        <v>technology</v>
      </c>
      <c r="T1423" t="str">
        <f>RIGHT(P1423,LEN(P1423)-FIND("/",P1423))</f>
        <v>hardware</v>
      </c>
    </row>
    <row r="1424" spans="1:20" ht="42.75" x14ac:dyDescent="0.4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 s="9">
        <f>(((I1424/60)/60)/24)+DATE(1970,1,1)</f>
        <v>42791.846122685187</v>
      </c>
      <c r="K1424">
        <v>1485461905</v>
      </c>
      <c r="L1424" s="10">
        <f>(((K1424/60)/60)/24)+DATE(1970,1,1)</f>
        <v>42761.846122685187</v>
      </c>
      <c r="M1424" t="b">
        <v>0</v>
      </c>
      <c r="N1424">
        <v>46</v>
      </c>
      <c r="O1424" t="b">
        <v>1</v>
      </c>
      <c r="P1424" t="s">
        <v>8285</v>
      </c>
      <c r="Q1424" s="5">
        <f>(E1424/D1424)</f>
        <v>1.06</v>
      </c>
      <c r="R1424" s="12">
        <f>ROUND((E1424/N1424),2)</f>
        <v>138.26</v>
      </c>
      <c r="S1424" t="str">
        <f>LEFT(P1424,FIND("/",P1424)-1)</f>
        <v>photography</v>
      </c>
      <c r="T1424" t="str">
        <f>RIGHT(P1424,LEN(P1424)-FIND("/",P1424))</f>
        <v>photobooks</v>
      </c>
    </row>
    <row r="1425" spans="1:20" ht="57" x14ac:dyDescent="0.4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 s="9">
        <f>(((I1425/60)/60)/24)+DATE(1970,1,1)</f>
        <v>40344.166666666664</v>
      </c>
      <c r="K1425">
        <v>1270576379</v>
      </c>
      <c r="L1425" s="10">
        <f>(((K1425/60)/60)/24)+DATE(1970,1,1)</f>
        <v>40274.745127314818</v>
      </c>
      <c r="M1425" t="b">
        <v>1</v>
      </c>
      <c r="N1425">
        <v>28</v>
      </c>
      <c r="O1425" t="b">
        <v>1</v>
      </c>
      <c r="P1425" t="s">
        <v>8276</v>
      </c>
      <c r="Q1425" s="5">
        <f>(E1425/D1425)</f>
        <v>1.06</v>
      </c>
      <c r="R1425" s="12">
        <f>ROUND((E1425/N1425),2)</f>
        <v>189.29</v>
      </c>
      <c r="S1425" t="str">
        <f>LEFT(P1425,FIND("/",P1425)-1)</f>
        <v>music</v>
      </c>
      <c r="T1425" t="str">
        <f>RIGHT(P1425,LEN(P1425)-FIND("/",P1425))</f>
        <v>rock</v>
      </c>
    </row>
    <row r="1426" spans="1:20" ht="42.75" x14ac:dyDescent="0.4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 s="9">
        <f>(((I1426/60)/60)/24)+DATE(1970,1,1)</f>
        <v>41897.255555555559</v>
      </c>
      <c r="K1426">
        <v>1408604363</v>
      </c>
      <c r="L1426" s="10">
        <f>(((K1426/60)/60)/24)+DATE(1970,1,1)</f>
        <v>41872.291238425925</v>
      </c>
      <c r="M1426" t="b">
        <v>0</v>
      </c>
      <c r="N1426">
        <v>9</v>
      </c>
      <c r="O1426" t="b">
        <v>1</v>
      </c>
      <c r="P1426" t="s">
        <v>8305</v>
      </c>
      <c r="Q1426" s="5">
        <f>(E1426/D1426)</f>
        <v>1.06</v>
      </c>
      <c r="R1426" s="12">
        <f>ROUND((E1426/N1426),2)</f>
        <v>88.33</v>
      </c>
      <c r="S1426" t="str">
        <f>LEFT(P1426,FIND("/",P1426)-1)</f>
        <v>theater</v>
      </c>
      <c r="T1426" t="str">
        <f>RIGHT(P1426,LEN(P1426)-FIND("/",P1426))</f>
        <v>musical</v>
      </c>
    </row>
    <row r="1427" spans="1:20" ht="28.5" x14ac:dyDescent="0.4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 s="9">
        <f>(((I1427/60)/60)/24)+DATE(1970,1,1)</f>
        <v>42599.165972222225</v>
      </c>
      <c r="K1427">
        <v>1470227660</v>
      </c>
      <c r="L1427" s="10">
        <f>(((K1427/60)/60)/24)+DATE(1970,1,1)</f>
        <v>42585.523842592593</v>
      </c>
      <c r="M1427" t="b">
        <v>0</v>
      </c>
      <c r="N1427">
        <v>47</v>
      </c>
      <c r="O1427" t="b">
        <v>1</v>
      </c>
      <c r="P1427" t="s">
        <v>8271</v>
      </c>
      <c r="Q1427" s="5">
        <f>(E1427/D1427)</f>
        <v>1.06</v>
      </c>
      <c r="R1427" s="12">
        <f>ROUND((E1427/N1427),2)</f>
        <v>78.94</v>
      </c>
      <c r="S1427" t="str">
        <f>LEFT(P1427,FIND("/",P1427)-1)</f>
        <v>theater</v>
      </c>
      <c r="T1427" t="str">
        <f>RIGHT(P1427,LEN(P1427)-FIND("/",P1427))</f>
        <v>plays</v>
      </c>
    </row>
    <row r="1428" spans="1:20" ht="42.75" x14ac:dyDescent="0.4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 s="9">
        <f>(((I1428/60)/60)/24)+DATE(1970,1,1)</f>
        <v>41838.669571759259</v>
      </c>
      <c r="K1428">
        <v>1403107451</v>
      </c>
      <c r="L1428" s="10">
        <f>(((K1428/60)/60)/24)+DATE(1970,1,1)</f>
        <v>41808.669571759259</v>
      </c>
      <c r="M1428" t="b">
        <v>0</v>
      </c>
      <c r="N1428">
        <v>91</v>
      </c>
      <c r="O1428" t="b">
        <v>1</v>
      </c>
      <c r="P1428" t="s">
        <v>8271</v>
      </c>
      <c r="Q1428" s="5">
        <f>(E1428/D1428)</f>
        <v>1.06</v>
      </c>
      <c r="R1428" s="12">
        <f>ROUND((E1428/N1428),2)</f>
        <v>69.89</v>
      </c>
      <c r="S1428" t="str">
        <f>LEFT(P1428,FIND("/",P1428)-1)</f>
        <v>theater</v>
      </c>
      <c r="T1428" t="str">
        <f>RIGHT(P1428,LEN(P1428)-FIND("/",P1428))</f>
        <v>plays</v>
      </c>
    </row>
    <row r="1429" spans="1:20" ht="28.5" x14ac:dyDescent="0.4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 s="9">
        <f>(((I1429/60)/60)/24)+DATE(1970,1,1)</f>
        <v>42495.16851851852</v>
      </c>
      <c r="K1429">
        <v>1459828960</v>
      </c>
      <c r="L1429" s="10">
        <f>(((K1429/60)/60)/24)+DATE(1970,1,1)</f>
        <v>42465.16851851852</v>
      </c>
      <c r="M1429" t="b">
        <v>0</v>
      </c>
      <c r="N1429">
        <v>9</v>
      </c>
      <c r="O1429" t="b">
        <v>1</v>
      </c>
      <c r="P1429" t="s">
        <v>8303</v>
      </c>
      <c r="Q1429" s="5">
        <f>(E1429/D1429)</f>
        <v>1.06</v>
      </c>
      <c r="R1429" s="12">
        <f>ROUND((E1429/N1429),2)</f>
        <v>70.67</v>
      </c>
      <c r="S1429" t="str">
        <f>LEFT(P1429,FIND("/",P1429)-1)</f>
        <v>theater</v>
      </c>
      <c r="T1429" t="str">
        <f>RIGHT(P1429,LEN(P1429)-FIND("/",P1429))</f>
        <v>spaces</v>
      </c>
    </row>
    <row r="1430" spans="1:20" ht="42.75" x14ac:dyDescent="0.4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 s="9">
        <f>(((I1430/60)/60)/24)+DATE(1970,1,1)</f>
        <v>42225.666666666672</v>
      </c>
      <c r="K1430">
        <v>1438188106</v>
      </c>
      <c r="L1430" s="10">
        <f>(((K1430/60)/60)/24)+DATE(1970,1,1)</f>
        <v>42214.6956712963</v>
      </c>
      <c r="M1430" t="b">
        <v>0</v>
      </c>
      <c r="N1430">
        <v>7</v>
      </c>
      <c r="O1430" t="b">
        <v>1</v>
      </c>
      <c r="P1430" t="s">
        <v>8271</v>
      </c>
      <c r="Q1430" s="5">
        <f>(E1430/D1430)</f>
        <v>1.06</v>
      </c>
      <c r="R1430" s="12">
        <f>ROUND((E1430/N1430),2)</f>
        <v>75.709999999999994</v>
      </c>
      <c r="S1430" t="str">
        <f>LEFT(P1430,FIND("/",P1430)-1)</f>
        <v>theater</v>
      </c>
      <c r="T1430" t="str">
        <f>RIGHT(P1430,LEN(P1430)-FIND("/",P1430))</f>
        <v>plays</v>
      </c>
    </row>
    <row r="1431" spans="1:20" ht="42.75" x14ac:dyDescent="0.4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 s="9">
        <f>(((I1431/60)/60)/24)+DATE(1970,1,1)</f>
        <v>42205.165972222225</v>
      </c>
      <c r="K1431">
        <v>1434405044</v>
      </c>
      <c r="L1431" s="10">
        <f>(((K1431/60)/60)/24)+DATE(1970,1,1)</f>
        <v>42170.910231481481</v>
      </c>
      <c r="M1431" t="b">
        <v>0</v>
      </c>
      <c r="N1431">
        <v>41</v>
      </c>
      <c r="O1431" t="b">
        <v>1</v>
      </c>
      <c r="P1431" t="s">
        <v>8271</v>
      </c>
      <c r="Q1431" s="5">
        <f>(E1431/D1431)</f>
        <v>1.06</v>
      </c>
      <c r="R1431" s="12">
        <f>ROUND((E1431/N1431),2)</f>
        <v>64.63</v>
      </c>
      <c r="S1431" t="str">
        <f>LEFT(P1431,FIND("/",P1431)-1)</f>
        <v>theater</v>
      </c>
      <c r="T1431" t="str">
        <f>RIGHT(P1431,LEN(P1431)-FIND("/",P1431))</f>
        <v>plays</v>
      </c>
    </row>
    <row r="1432" spans="1:20" ht="42.75" x14ac:dyDescent="0.4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 s="9">
        <f>(((I1432/60)/60)/24)+DATE(1970,1,1)</f>
        <v>41964.626168981486</v>
      </c>
      <c r="K1432">
        <v>1413986501</v>
      </c>
      <c r="L1432" s="10">
        <f>(((K1432/60)/60)/24)+DATE(1970,1,1)</f>
        <v>41934.584502314814</v>
      </c>
      <c r="M1432" t="b">
        <v>0</v>
      </c>
      <c r="N1432">
        <v>237</v>
      </c>
      <c r="O1432" t="b">
        <v>1</v>
      </c>
      <c r="P1432" t="s">
        <v>8269</v>
      </c>
      <c r="Q1432" s="5">
        <f>(E1432/D1432)</f>
        <v>1.05982</v>
      </c>
      <c r="R1432" s="12">
        <f>ROUND((E1432/N1432),2)</f>
        <v>111.8</v>
      </c>
      <c r="S1432" t="str">
        <f>LEFT(P1432,FIND("/",P1432)-1)</f>
        <v>film &amp; video</v>
      </c>
      <c r="T1432" t="str">
        <f>RIGHT(P1432,LEN(P1432)-FIND("/",P1432))</f>
        <v>documentary</v>
      </c>
    </row>
    <row r="1433" spans="1:20" ht="42.75" x14ac:dyDescent="0.4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 s="9">
        <f>(((I1433/60)/60)/24)+DATE(1970,1,1)</f>
        <v>42607.452731481477</v>
      </c>
      <c r="K1433">
        <v>1469443916</v>
      </c>
      <c r="L1433" s="10">
        <f>(((K1433/60)/60)/24)+DATE(1970,1,1)</f>
        <v>42576.452731481477</v>
      </c>
      <c r="M1433" t="b">
        <v>0</v>
      </c>
      <c r="N1433">
        <v>48</v>
      </c>
      <c r="O1433" t="b">
        <v>1</v>
      </c>
      <c r="P1433" t="s">
        <v>8269</v>
      </c>
      <c r="Q1433" s="5">
        <f>(E1433/D1433)</f>
        <v>1.0595918367346939</v>
      </c>
      <c r="R1433" s="12">
        <f>ROUND((E1433/N1433),2)</f>
        <v>54.08</v>
      </c>
      <c r="S1433" t="str">
        <f>LEFT(P1433,FIND("/",P1433)-1)</f>
        <v>film &amp; video</v>
      </c>
      <c r="T1433" t="str">
        <f>RIGHT(P1433,LEN(P1433)-FIND("/",P1433))</f>
        <v>documentary</v>
      </c>
    </row>
    <row r="1434" spans="1:20" ht="42.75" x14ac:dyDescent="0.4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 s="9">
        <f>(((I1434/60)/60)/24)+DATE(1970,1,1)</f>
        <v>41580.867673611108</v>
      </c>
      <c r="K1434">
        <v>1380833367</v>
      </c>
      <c r="L1434" s="10">
        <f>(((K1434/60)/60)/24)+DATE(1970,1,1)</f>
        <v>41550.867673611108</v>
      </c>
      <c r="M1434" t="b">
        <v>1</v>
      </c>
      <c r="N1434">
        <v>67</v>
      </c>
      <c r="O1434" t="b">
        <v>1</v>
      </c>
      <c r="P1434" t="s">
        <v>8271</v>
      </c>
      <c r="Q1434" s="5">
        <f>(E1434/D1434)</f>
        <v>1.0595454545454546</v>
      </c>
      <c r="R1434" s="12">
        <f>ROUND((E1434/N1434),2)</f>
        <v>34.79</v>
      </c>
      <c r="S1434" t="str">
        <f>LEFT(P1434,FIND("/",P1434)-1)</f>
        <v>theater</v>
      </c>
      <c r="T1434" t="str">
        <f>RIGHT(P1434,LEN(P1434)-FIND("/",P1434))</f>
        <v>plays</v>
      </c>
    </row>
    <row r="1435" spans="1:20" ht="42.75" x14ac:dyDescent="0.4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 s="9">
        <f>(((I1435/60)/60)/24)+DATE(1970,1,1)</f>
        <v>42444.875</v>
      </c>
      <c r="K1435">
        <v>1456183649</v>
      </c>
      <c r="L1435" s="10">
        <f>(((K1435/60)/60)/24)+DATE(1970,1,1)</f>
        <v>42422.977418981478</v>
      </c>
      <c r="M1435" t="b">
        <v>0</v>
      </c>
      <c r="N1435">
        <v>72</v>
      </c>
      <c r="O1435" t="b">
        <v>1</v>
      </c>
      <c r="P1435" t="s">
        <v>8271</v>
      </c>
      <c r="Q1435" s="5">
        <f>(E1435/D1435)</f>
        <v>1.0593333333333332</v>
      </c>
      <c r="R1435" s="12">
        <f>ROUND((E1435/N1435),2)</f>
        <v>44.14</v>
      </c>
      <c r="S1435" t="str">
        <f>LEFT(P1435,FIND("/",P1435)-1)</f>
        <v>theater</v>
      </c>
      <c r="T1435" t="str">
        <f>RIGHT(P1435,LEN(P1435)-FIND("/",P1435))</f>
        <v>plays</v>
      </c>
    </row>
    <row r="1436" spans="1:20" ht="42.75" x14ac:dyDescent="0.4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 s="9">
        <f>(((I1436/60)/60)/24)+DATE(1970,1,1)</f>
        <v>41837.624374999999</v>
      </c>
      <c r="K1436">
        <v>1403017146</v>
      </c>
      <c r="L1436" s="10">
        <f>(((K1436/60)/60)/24)+DATE(1970,1,1)</f>
        <v>41807.624374999999</v>
      </c>
      <c r="M1436" t="b">
        <v>1</v>
      </c>
      <c r="N1436">
        <v>125</v>
      </c>
      <c r="O1436" t="b">
        <v>1</v>
      </c>
      <c r="P1436" t="s">
        <v>8298</v>
      </c>
      <c r="Q1436" s="5">
        <f>(E1436/D1436)</f>
        <v>1.0591999999999999</v>
      </c>
      <c r="R1436" s="12">
        <f>ROUND((E1436/N1436),2)</f>
        <v>211.84</v>
      </c>
      <c r="S1436" t="str">
        <f>LEFT(P1436,FIND("/",P1436)-1)</f>
        <v>food</v>
      </c>
      <c r="T1436" t="str">
        <f>RIGHT(P1436,LEN(P1436)-FIND("/",P1436))</f>
        <v>small batch</v>
      </c>
    </row>
    <row r="1437" spans="1:20" ht="42.75" x14ac:dyDescent="0.4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 s="9">
        <f>(((I1437/60)/60)/24)+DATE(1970,1,1)</f>
        <v>42302.999305555553</v>
      </c>
      <c r="K1437">
        <v>1443665293</v>
      </c>
      <c r="L1437" s="10">
        <f>(((K1437/60)/60)/24)+DATE(1970,1,1)</f>
        <v>42278.089039351849</v>
      </c>
      <c r="M1437" t="b">
        <v>1</v>
      </c>
      <c r="N1437">
        <v>104</v>
      </c>
      <c r="O1437" t="b">
        <v>1</v>
      </c>
      <c r="P1437" t="s">
        <v>8271</v>
      </c>
      <c r="Q1437" s="5">
        <f>(E1437/D1437)</f>
        <v>1.0591914022517912</v>
      </c>
      <c r="R1437" s="12">
        <f>ROUND((E1437/N1437),2)</f>
        <v>59.7</v>
      </c>
      <c r="S1437" t="str">
        <f>LEFT(P1437,FIND("/",P1437)-1)</f>
        <v>theater</v>
      </c>
      <c r="T1437" t="str">
        <f>RIGHT(P1437,LEN(P1437)-FIND("/",P1437))</f>
        <v>plays</v>
      </c>
    </row>
    <row r="1438" spans="1:20" ht="42.75" x14ac:dyDescent="0.4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 s="9">
        <f>(((I1438/60)/60)/24)+DATE(1970,1,1)</f>
        <v>41872.686111111114</v>
      </c>
      <c r="K1438">
        <v>1406811593</v>
      </c>
      <c r="L1438" s="10">
        <f>(((K1438/60)/60)/24)+DATE(1970,1,1)</f>
        <v>41851.541585648149</v>
      </c>
      <c r="M1438" t="b">
        <v>0</v>
      </c>
      <c r="N1438">
        <v>37</v>
      </c>
      <c r="O1438" t="b">
        <v>1</v>
      </c>
      <c r="P1438" t="s">
        <v>8271</v>
      </c>
      <c r="Q1438" s="5">
        <f>(E1438/D1438)</f>
        <v>1.0589999999999999</v>
      </c>
      <c r="R1438" s="12">
        <f>ROUND((E1438/N1438),2)</f>
        <v>143.11000000000001</v>
      </c>
      <c r="S1438" t="str">
        <f>LEFT(P1438,FIND("/",P1438)-1)</f>
        <v>theater</v>
      </c>
      <c r="T1438" t="str">
        <f>RIGHT(P1438,LEN(P1438)-FIND("/",P1438))</f>
        <v>plays</v>
      </c>
    </row>
    <row r="1439" spans="1:20" ht="42.75" x14ac:dyDescent="0.4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 s="9">
        <f>(((I1439/60)/60)/24)+DATE(1970,1,1)</f>
        <v>42197.434166666666</v>
      </c>
      <c r="K1439">
        <v>1434104712</v>
      </c>
      <c r="L1439" s="10">
        <f>(((K1439/60)/60)/24)+DATE(1970,1,1)</f>
        <v>42167.434166666666</v>
      </c>
      <c r="M1439" t="b">
        <v>1</v>
      </c>
      <c r="N1439">
        <v>57</v>
      </c>
      <c r="O1439" t="b">
        <v>1</v>
      </c>
      <c r="P1439" t="s">
        <v>8271</v>
      </c>
      <c r="Q1439" s="5">
        <f>(E1439/D1439)</f>
        <v>1.0586</v>
      </c>
      <c r="R1439" s="12">
        <f>ROUND((E1439/N1439),2)</f>
        <v>46.43</v>
      </c>
      <c r="S1439" t="str">
        <f>LEFT(P1439,FIND("/",P1439)-1)</f>
        <v>theater</v>
      </c>
      <c r="T1439" t="str">
        <f>RIGHT(P1439,LEN(P1439)-FIND("/",P1439))</f>
        <v>plays</v>
      </c>
    </row>
    <row r="1440" spans="1:20" ht="42.75" x14ac:dyDescent="0.4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 s="9">
        <f>(((I1440/60)/60)/24)+DATE(1970,1,1)</f>
        <v>41871.850034722222</v>
      </c>
      <c r="K1440">
        <v>1405974243</v>
      </c>
      <c r="L1440" s="10">
        <f>(((K1440/60)/60)/24)+DATE(1970,1,1)</f>
        <v>41841.850034722222</v>
      </c>
      <c r="M1440" t="b">
        <v>0</v>
      </c>
      <c r="N1440">
        <v>159</v>
      </c>
      <c r="O1440" t="b">
        <v>1</v>
      </c>
      <c r="P1440" t="s">
        <v>8303</v>
      </c>
      <c r="Q1440" s="5">
        <f>(E1440/D1440)</f>
        <v>1.0584090909090909</v>
      </c>
      <c r="R1440" s="12">
        <f>ROUND((E1440/N1440),2)</f>
        <v>146.44999999999999</v>
      </c>
      <c r="S1440" t="str">
        <f>LEFT(P1440,FIND("/",P1440)-1)</f>
        <v>theater</v>
      </c>
      <c r="T1440" t="str">
        <f>RIGHT(P1440,LEN(P1440)-FIND("/",P1440))</f>
        <v>spaces</v>
      </c>
    </row>
    <row r="1441" spans="1:20" ht="42.75" x14ac:dyDescent="0.4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 s="9">
        <f>(((I1441/60)/60)/24)+DATE(1970,1,1)</f>
        <v>42767.957638888889</v>
      </c>
      <c r="K1441">
        <v>1483393836</v>
      </c>
      <c r="L1441" s="10">
        <f>(((K1441/60)/60)/24)+DATE(1970,1,1)</f>
        <v>42737.910138888896</v>
      </c>
      <c r="M1441" t="b">
        <v>0</v>
      </c>
      <c r="N1441">
        <v>46</v>
      </c>
      <c r="O1441" t="b">
        <v>1</v>
      </c>
      <c r="P1441" t="s">
        <v>8271</v>
      </c>
      <c r="Q1441" s="5">
        <f>(E1441/D1441)</f>
        <v>1.0582</v>
      </c>
      <c r="R1441" s="12">
        <f>ROUND((E1441/N1441),2)</f>
        <v>115.02</v>
      </c>
      <c r="S1441" t="str">
        <f>LEFT(P1441,FIND("/",P1441)-1)</f>
        <v>theater</v>
      </c>
      <c r="T1441" t="str">
        <f>RIGHT(P1441,LEN(P1441)-FIND("/",P1441))</f>
        <v>plays</v>
      </c>
    </row>
    <row r="1442" spans="1:20" ht="42.75" x14ac:dyDescent="0.4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 s="9">
        <f>(((I1442/60)/60)/24)+DATE(1970,1,1)</f>
        <v>41644.651493055557</v>
      </c>
      <c r="K1442">
        <v>1386344289</v>
      </c>
      <c r="L1442" s="10">
        <f>(((K1442/60)/60)/24)+DATE(1970,1,1)</f>
        <v>41614.651493055557</v>
      </c>
      <c r="M1442" t="b">
        <v>0</v>
      </c>
      <c r="N1442">
        <v>75</v>
      </c>
      <c r="O1442" t="b">
        <v>1</v>
      </c>
      <c r="P1442" t="s">
        <v>8297</v>
      </c>
      <c r="Q1442" s="5">
        <f>(E1442/D1442)</f>
        <v>1.0581826105905425</v>
      </c>
      <c r="R1442" s="12">
        <f>ROUND((E1442/N1442),2)</f>
        <v>64.75</v>
      </c>
      <c r="S1442" t="str">
        <f>LEFT(P1442,FIND("/",P1442)-1)</f>
        <v>games</v>
      </c>
      <c r="T1442" t="str">
        <f>RIGHT(P1442,LEN(P1442)-FIND("/",P1442))</f>
        <v>tabletop games</v>
      </c>
    </row>
    <row r="1443" spans="1:20" ht="28.5" x14ac:dyDescent="0.4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 s="9">
        <f>(((I1443/60)/60)/24)+DATE(1970,1,1)</f>
        <v>42155.642071759255</v>
      </c>
      <c r="K1443">
        <v>1428333875</v>
      </c>
      <c r="L1443" s="10">
        <f>(((K1443/60)/60)/24)+DATE(1970,1,1)</f>
        <v>42100.642071759255</v>
      </c>
      <c r="M1443" t="b">
        <v>0</v>
      </c>
      <c r="N1443">
        <v>152</v>
      </c>
      <c r="O1443" t="b">
        <v>1</v>
      </c>
      <c r="P1443" t="s">
        <v>8273</v>
      </c>
      <c r="Q1443" s="5">
        <f>(E1443/D1443)</f>
        <v>1.0580799999999999</v>
      </c>
      <c r="R1443" s="12">
        <f>ROUND((E1443/N1443),2)</f>
        <v>174.03</v>
      </c>
      <c r="S1443" t="str">
        <f>LEFT(P1443,FIND("/",P1443)-1)</f>
        <v>technology</v>
      </c>
      <c r="T1443" t="str">
        <f>RIGHT(P1443,LEN(P1443)-FIND("/",P1443))</f>
        <v>wearables</v>
      </c>
    </row>
    <row r="1444" spans="1:20" ht="42.75" x14ac:dyDescent="0.4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 s="9">
        <f>(((I1444/60)/60)/24)+DATE(1970,1,1)</f>
        <v>42182.640833333338</v>
      </c>
      <c r="K1444">
        <v>1432826568</v>
      </c>
      <c r="L1444" s="10">
        <f>(((K1444/60)/60)/24)+DATE(1970,1,1)</f>
        <v>42152.640833333338</v>
      </c>
      <c r="M1444" t="b">
        <v>0</v>
      </c>
      <c r="N1444">
        <v>100</v>
      </c>
      <c r="O1444" t="b">
        <v>1</v>
      </c>
      <c r="P1444" t="s">
        <v>8297</v>
      </c>
      <c r="Q1444" s="5">
        <f>(E1444/D1444)</f>
        <v>1.0580000000000001</v>
      </c>
      <c r="R1444" s="12">
        <f>ROUND((E1444/N1444),2)</f>
        <v>206.31</v>
      </c>
      <c r="S1444" t="str">
        <f>LEFT(P1444,FIND("/",P1444)-1)</f>
        <v>games</v>
      </c>
      <c r="T1444" t="str">
        <f>RIGHT(P1444,LEN(P1444)-FIND("/",P1444))</f>
        <v>tabletop games</v>
      </c>
    </row>
    <row r="1445" spans="1:20" ht="42.75" x14ac:dyDescent="0.4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 s="9">
        <f>(((I1445/60)/60)/24)+DATE(1970,1,1)</f>
        <v>41949.031944444447</v>
      </c>
      <c r="K1445">
        <v>1413065230</v>
      </c>
      <c r="L1445" s="10">
        <f>(((K1445/60)/60)/24)+DATE(1970,1,1)</f>
        <v>41923.921643518523</v>
      </c>
      <c r="M1445" t="b">
        <v>0</v>
      </c>
      <c r="N1445">
        <v>44</v>
      </c>
      <c r="O1445" t="b">
        <v>1</v>
      </c>
      <c r="P1445" t="s">
        <v>8271</v>
      </c>
      <c r="Q1445" s="5">
        <f>(E1445/D1445)</f>
        <v>1.0580000000000001</v>
      </c>
      <c r="R1445" s="12">
        <f>ROUND((E1445/N1445),2)</f>
        <v>36.07</v>
      </c>
      <c r="S1445" t="str">
        <f>LEFT(P1445,FIND("/",P1445)-1)</f>
        <v>theater</v>
      </c>
      <c r="T1445" t="str">
        <f>RIGHT(P1445,LEN(P1445)-FIND("/",P1445))</f>
        <v>plays</v>
      </c>
    </row>
    <row r="1446" spans="1:20" ht="42.75" x14ac:dyDescent="0.4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 s="9">
        <f>(((I1446/60)/60)/24)+DATE(1970,1,1)</f>
        <v>42673.642800925925</v>
      </c>
      <c r="K1446">
        <v>1475249138</v>
      </c>
      <c r="L1446" s="10">
        <f>(((K1446/60)/60)/24)+DATE(1970,1,1)</f>
        <v>42643.642800925925</v>
      </c>
      <c r="M1446" t="b">
        <v>1</v>
      </c>
      <c r="N1446">
        <v>403</v>
      </c>
      <c r="O1446" t="b">
        <v>1</v>
      </c>
      <c r="P1446" t="s">
        <v>8298</v>
      </c>
      <c r="Q1446" s="5">
        <f>(E1446/D1446)</f>
        <v>1.0577749999999999</v>
      </c>
      <c r="R1446" s="12">
        <f>ROUND((E1446/N1446),2)</f>
        <v>104.99</v>
      </c>
      <c r="S1446" t="str">
        <f>LEFT(P1446,FIND("/",P1446)-1)</f>
        <v>food</v>
      </c>
      <c r="T1446" t="str">
        <f>RIGHT(P1446,LEN(P1446)-FIND("/",P1446))</f>
        <v>small batch</v>
      </c>
    </row>
    <row r="1447" spans="1:20" x14ac:dyDescent="0.4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 s="9">
        <f>(((I1447/60)/60)/24)+DATE(1970,1,1)</f>
        <v>42482.579988425925</v>
      </c>
      <c r="K1447">
        <v>1458741311</v>
      </c>
      <c r="L1447" s="10">
        <f>(((K1447/60)/60)/24)+DATE(1970,1,1)</f>
        <v>42452.579988425925</v>
      </c>
      <c r="M1447" t="b">
        <v>0</v>
      </c>
      <c r="N1447">
        <v>404</v>
      </c>
      <c r="O1447" t="b">
        <v>1</v>
      </c>
      <c r="P1447" t="s">
        <v>8295</v>
      </c>
      <c r="Q1447" s="5">
        <f>(E1447/D1447)</f>
        <v>1.05745</v>
      </c>
      <c r="R1447" s="12">
        <f>ROUND((E1447/N1447),2)</f>
        <v>261.75</v>
      </c>
      <c r="S1447" t="str">
        <f>LEFT(P1447,FIND("/",P1447)-1)</f>
        <v>technology</v>
      </c>
      <c r="T1447" t="str">
        <f>RIGHT(P1447,LEN(P1447)-FIND("/",P1447))</f>
        <v>hardware</v>
      </c>
    </row>
    <row r="1448" spans="1:20" ht="42.75" x14ac:dyDescent="0.4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 s="9">
        <f>(((I1448/60)/60)/24)+DATE(1970,1,1)</f>
        <v>41778.875</v>
      </c>
      <c r="K1448">
        <v>1398348859</v>
      </c>
      <c r="L1448" s="10">
        <f>(((K1448/60)/60)/24)+DATE(1970,1,1)</f>
        <v>41753.593275462961</v>
      </c>
      <c r="M1448" t="b">
        <v>0</v>
      </c>
      <c r="N1448">
        <v>126</v>
      </c>
      <c r="O1448" t="b">
        <v>1</v>
      </c>
      <c r="P1448" t="s">
        <v>8271</v>
      </c>
      <c r="Q1448" s="5">
        <f>(E1448/D1448)</f>
        <v>1.0569999999999999</v>
      </c>
      <c r="R1448" s="12">
        <f>ROUND((E1448/N1448),2)</f>
        <v>41.94</v>
      </c>
      <c r="S1448" t="str">
        <f>LEFT(P1448,FIND("/",P1448)-1)</f>
        <v>theater</v>
      </c>
      <c r="T1448" t="str">
        <f>RIGHT(P1448,LEN(P1448)-FIND("/",P1448))</f>
        <v>plays</v>
      </c>
    </row>
    <row r="1449" spans="1:20" ht="42.75" x14ac:dyDescent="0.4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 s="9">
        <f>(((I1449/60)/60)/24)+DATE(1970,1,1)</f>
        <v>42208.751678240747</v>
      </c>
      <c r="K1449">
        <v>1436464945</v>
      </c>
      <c r="L1449" s="10">
        <f>(((K1449/60)/60)/24)+DATE(1970,1,1)</f>
        <v>42194.751678240747</v>
      </c>
      <c r="M1449" t="b">
        <v>0</v>
      </c>
      <c r="N1449">
        <v>14</v>
      </c>
      <c r="O1449" t="b">
        <v>1</v>
      </c>
      <c r="P1449" t="s">
        <v>8280</v>
      </c>
      <c r="Q1449" s="5">
        <f>(E1449/D1449)</f>
        <v>1.0566666666666666</v>
      </c>
      <c r="R1449" s="12">
        <f>ROUND((E1449/N1449),2)</f>
        <v>22.64</v>
      </c>
      <c r="S1449" t="str">
        <f>LEFT(P1449,FIND("/",P1449)-1)</f>
        <v>music</v>
      </c>
      <c r="T1449" t="str">
        <f>RIGHT(P1449,LEN(P1449)-FIND("/",P1449))</f>
        <v>electronic music</v>
      </c>
    </row>
    <row r="1450" spans="1:20" ht="57" x14ac:dyDescent="0.4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 s="9">
        <f>(((I1450/60)/60)/24)+DATE(1970,1,1)</f>
        <v>42163.160578703704</v>
      </c>
      <c r="K1450">
        <v>1428551474</v>
      </c>
      <c r="L1450" s="10">
        <f>(((K1450/60)/60)/24)+DATE(1970,1,1)</f>
        <v>42103.160578703704</v>
      </c>
      <c r="M1450" t="b">
        <v>0</v>
      </c>
      <c r="N1450">
        <v>69</v>
      </c>
      <c r="O1450" t="b">
        <v>1</v>
      </c>
      <c r="P1450" t="s">
        <v>8301</v>
      </c>
      <c r="Q1450" s="5">
        <f>(E1450/D1450)</f>
        <v>1.0566666666666666</v>
      </c>
      <c r="R1450" s="12">
        <f>ROUND((E1450/N1450),2)</f>
        <v>45.94</v>
      </c>
      <c r="S1450" t="str">
        <f>LEFT(P1450,FIND("/",P1450)-1)</f>
        <v>technology</v>
      </c>
      <c r="T1450" t="str">
        <f>RIGHT(P1450,LEN(P1450)-FIND("/",P1450))</f>
        <v>space exploration</v>
      </c>
    </row>
    <row r="1451" spans="1:20" ht="42.75" x14ac:dyDescent="0.4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 s="9">
        <f>(((I1451/60)/60)/24)+DATE(1970,1,1)</f>
        <v>42031.967442129629</v>
      </c>
      <c r="K1451">
        <v>1421190787</v>
      </c>
      <c r="L1451" s="10">
        <f>(((K1451/60)/60)/24)+DATE(1970,1,1)</f>
        <v>42017.967442129629</v>
      </c>
      <c r="M1451" t="b">
        <v>0</v>
      </c>
      <c r="N1451">
        <v>20</v>
      </c>
      <c r="O1451" t="b">
        <v>1</v>
      </c>
      <c r="P1451" t="s">
        <v>8279</v>
      </c>
      <c r="Q1451" s="5">
        <f>(E1451/D1451)</f>
        <v>1.056</v>
      </c>
      <c r="R1451" s="12">
        <f>ROUND((E1451/N1451),2)</f>
        <v>52.8</v>
      </c>
      <c r="S1451" t="str">
        <f>LEFT(P1451,FIND("/",P1451)-1)</f>
        <v>music</v>
      </c>
      <c r="T1451" t="str">
        <f>RIGHT(P1451,LEN(P1451)-FIND("/",P1451))</f>
        <v>indie rock</v>
      </c>
    </row>
    <row r="1452" spans="1:20" ht="42.75" x14ac:dyDescent="0.4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 s="9">
        <f>(((I1452/60)/60)/24)+DATE(1970,1,1)</f>
        <v>41431.565868055557</v>
      </c>
      <c r="K1452">
        <v>1367933691</v>
      </c>
      <c r="L1452" s="10">
        <f>(((K1452/60)/60)/24)+DATE(1970,1,1)</f>
        <v>41401.565868055557</v>
      </c>
      <c r="M1452" t="b">
        <v>1</v>
      </c>
      <c r="N1452">
        <v>437</v>
      </c>
      <c r="O1452" t="b">
        <v>1</v>
      </c>
      <c r="P1452" t="s">
        <v>8269</v>
      </c>
      <c r="Q1452" s="5">
        <f>(E1452/D1452)</f>
        <v>1.0558333333333334</v>
      </c>
      <c r="R1452" s="12">
        <f>ROUND((E1452/N1452),2)</f>
        <v>72.48</v>
      </c>
      <c r="S1452" t="str">
        <f>LEFT(P1452,FIND("/",P1452)-1)</f>
        <v>film &amp; video</v>
      </c>
      <c r="T1452" t="str">
        <f>RIGHT(P1452,LEN(P1452)-FIND("/",P1452))</f>
        <v>documentary</v>
      </c>
    </row>
    <row r="1453" spans="1:20" ht="42.75" x14ac:dyDescent="0.4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 s="9">
        <f>(((I1453/60)/60)/24)+DATE(1970,1,1)</f>
        <v>40612.694560185184</v>
      </c>
      <c r="K1453">
        <v>1295887210</v>
      </c>
      <c r="L1453" s="10">
        <f>(((K1453/60)/60)/24)+DATE(1970,1,1)</f>
        <v>40567.694560185184</v>
      </c>
      <c r="M1453" t="b">
        <v>1</v>
      </c>
      <c r="N1453">
        <v>202</v>
      </c>
      <c r="O1453" t="b">
        <v>1</v>
      </c>
      <c r="P1453" t="s">
        <v>8269</v>
      </c>
      <c r="Q1453" s="5">
        <f>(E1453/D1453)</f>
        <v>1.0556666666666668</v>
      </c>
      <c r="R1453" s="12">
        <f>ROUND((E1453/N1453),2)</f>
        <v>62.71</v>
      </c>
      <c r="S1453" t="str">
        <f>LEFT(P1453,FIND("/",P1453)-1)</f>
        <v>film &amp; video</v>
      </c>
      <c r="T1453" t="str">
        <f>RIGHT(P1453,LEN(P1453)-FIND("/",P1453))</f>
        <v>documentary</v>
      </c>
    </row>
    <row r="1454" spans="1:20" ht="42.75" x14ac:dyDescent="0.4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 s="9">
        <f>(((I1454/60)/60)/24)+DATE(1970,1,1)</f>
        <v>40776.837465277778</v>
      </c>
      <c r="K1454">
        <v>1310069157</v>
      </c>
      <c r="L1454" s="10">
        <f>(((K1454/60)/60)/24)+DATE(1970,1,1)</f>
        <v>40731.837465277778</v>
      </c>
      <c r="M1454" t="b">
        <v>0</v>
      </c>
      <c r="N1454">
        <v>130</v>
      </c>
      <c r="O1454" t="b">
        <v>1</v>
      </c>
      <c r="P1454" t="s">
        <v>8274</v>
      </c>
      <c r="Q1454" s="5">
        <f>(E1454/D1454)</f>
        <v>1.05566</v>
      </c>
      <c r="R1454" s="12">
        <f>ROUND((E1454/N1454),2)</f>
        <v>60.9</v>
      </c>
      <c r="S1454" t="str">
        <f>LEFT(P1454,FIND("/",P1454)-1)</f>
        <v>publishing</v>
      </c>
      <c r="T1454" t="str">
        <f>RIGHT(P1454,LEN(P1454)-FIND("/",P1454))</f>
        <v>nonfiction</v>
      </c>
    </row>
    <row r="1455" spans="1:20" ht="42.75" x14ac:dyDescent="0.4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 s="9">
        <f>(((I1455/60)/60)/24)+DATE(1970,1,1)</f>
        <v>42763.94131944445</v>
      </c>
      <c r="K1455">
        <v>1483050930</v>
      </c>
      <c r="L1455" s="10">
        <f>(((K1455/60)/60)/24)+DATE(1970,1,1)</f>
        <v>42733.94131944445</v>
      </c>
      <c r="M1455" t="b">
        <v>0</v>
      </c>
      <c r="N1455">
        <v>110</v>
      </c>
      <c r="O1455" t="b">
        <v>1</v>
      </c>
      <c r="P1455" t="s">
        <v>8274</v>
      </c>
      <c r="Q1455" s="5">
        <f>(E1455/D1455)</f>
        <v>1.0556000000000001</v>
      </c>
      <c r="R1455" s="12">
        <f>ROUND((E1455/N1455),2)</f>
        <v>95.96</v>
      </c>
      <c r="S1455" t="str">
        <f>LEFT(P1455,FIND("/",P1455)-1)</f>
        <v>publishing</v>
      </c>
      <c r="T1455" t="str">
        <f>RIGHT(P1455,LEN(P1455)-FIND("/",P1455))</f>
        <v>nonfiction</v>
      </c>
    </row>
    <row r="1456" spans="1:20" ht="57" x14ac:dyDescent="0.4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 s="9">
        <f>(((I1456/60)/60)/24)+DATE(1970,1,1)</f>
        <v>40381.25</v>
      </c>
      <c r="K1456">
        <v>1275851354</v>
      </c>
      <c r="L1456" s="10">
        <f>(((K1456/60)/60)/24)+DATE(1970,1,1)</f>
        <v>40335.798078703701</v>
      </c>
      <c r="M1456" t="b">
        <v>0</v>
      </c>
      <c r="N1456">
        <v>120</v>
      </c>
      <c r="O1456" t="b">
        <v>1</v>
      </c>
      <c r="P1456" t="s">
        <v>8279</v>
      </c>
      <c r="Q1456" s="5">
        <f>(E1456/D1456)</f>
        <v>1.0555000000000001</v>
      </c>
      <c r="R1456" s="12">
        <f>ROUND((E1456/N1456),2)</f>
        <v>87.96</v>
      </c>
      <c r="S1456" t="str">
        <f>LEFT(P1456,FIND("/",P1456)-1)</f>
        <v>music</v>
      </c>
      <c r="T1456" t="str">
        <f>RIGHT(P1456,LEN(P1456)-FIND("/",P1456))</f>
        <v>indie rock</v>
      </c>
    </row>
    <row r="1457" spans="1:20" ht="42.75" x14ac:dyDescent="0.4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 s="9">
        <f>(((I1457/60)/60)/24)+DATE(1970,1,1)</f>
        <v>41830.380428240744</v>
      </c>
      <c r="K1457">
        <v>1402391269</v>
      </c>
      <c r="L1457" s="10">
        <f>(((K1457/60)/60)/24)+DATE(1970,1,1)</f>
        <v>41800.380428240744</v>
      </c>
      <c r="M1457" t="b">
        <v>0</v>
      </c>
      <c r="N1457">
        <v>168</v>
      </c>
      <c r="O1457" t="b">
        <v>1</v>
      </c>
      <c r="P1457" t="s">
        <v>8271</v>
      </c>
      <c r="Q1457" s="5">
        <f>(E1457/D1457)</f>
        <v>1.0555000000000001</v>
      </c>
      <c r="R1457" s="12">
        <f>ROUND((E1457/N1457),2)</f>
        <v>62.83</v>
      </c>
      <c r="S1457" t="str">
        <f>LEFT(P1457,FIND("/",P1457)-1)</f>
        <v>theater</v>
      </c>
      <c r="T1457" t="str">
        <f>RIGHT(P1457,LEN(P1457)-FIND("/",P1457))</f>
        <v>plays</v>
      </c>
    </row>
    <row r="1458" spans="1:20" ht="42.75" x14ac:dyDescent="0.4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 s="9">
        <f>(((I1458/60)/60)/24)+DATE(1970,1,1)</f>
        <v>41267.991400462961</v>
      </c>
      <c r="K1458">
        <v>1352504857</v>
      </c>
      <c r="L1458" s="10">
        <f>(((K1458/60)/60)/24)+DATE(1970,1,1)</f>
        <v>41222.991400462961</v>
      </c>
      <c r="M1458" t="b">
        <v>0</v>
      </c>
      <c r="N1458">
        <v>34</v>
      </c>
      <c r="O1458" t="b">
        <v>1</v>
      </c>
      <c r="P1458" t="s">
        <v>8300</v>
      </c>
      <c r="Q1458" s="5">
        <f>(E1458/D1458)</f>
        <v>1.0550335570469798</v>
      </c>
      <c r="R1458" s="12">
        <f>ROUND((E1458/N1458),2)</f>
        <v>23.12</v>
      </c>
      <c r="S1458" t="str">
        <f>LEFT(P1458,FIND("/",P1458)-1)</f>
        <v>music</v>
      </c>
      <c r="T1458" t="str">
        <f>RIGHT(P1458,LEN(P1458)-FIND("/",P1458))</f>
        <v>classical music</v>
      </c>
    </row>
    <row r="1459" spans="1:20" ht="42.75" x14ac:dyDescent="0.4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 s="9">
        <f>(((I1459/60)/60)/24)+DATE(1970,1,1)</f>
        <v>42315.166666666672</v>
      </c>
      <c r="K1459">
        <v>1444821127</v>
      </c>
      <c r="L1459" s="10">
        <f>(((K1459/60)/60)/24)+DATE(1970,1,1)</f>
        <v>42291.46674768519</v>
      </c>
      <c r="M1459" t="b">
        <v>1</v>
      </c>
      <c r="N1459">
        <v>167</v>
      </c>
      <c r="O1459" t="b">
        <v>1</v>
      </c>
      <c r="P1459" t="s">
        <v>8269</v>
      </c>
      <c r="Q1459" s="5">
        <f>(E1459/D1459)</f>
        <v>1.0549999999999999</v>
      </c>
      <c r="R1459" s="12">
        <f>ROUND((E1459/N1459),2)</f>
        <v>63.17</v>
      </c>
      <c r="S1459" t="str">
        <f>LEFT(P1459,FIND("/",P1459)-1)</f>
        <v>film &amp; video</v>
      </c>
      <c r="T1459" t="str">
        <f>RIGHT(P1459,LEN(P1459)-FIND("/",P1459))</f>
        <v>documentary</v>
      </c>
    </row>
    <row r="1460" spans="1:20" ht="42.75" x14ac:dyDescent="0.4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 s="9">
        <f>(((I1460/60)/60)/24)+DATE(1970,1,1)</f>
        <v>42491.458402777775</v>
      </c>
      <c r="K1460">
        <v>1456920006</v>
      </c>
      <c r="L1460" s="10">
        <f>(((K1460/60)/60)/24)+DATE(1970,1,1)</f>
        <v>42431.500069444446</v>
      </c>
      <c r="M1460" t="b">
        <v>0</v>
      </c>
      <c r="N1460">
        <v>56</v>
      </c>
      <c r="O1460" t="b">
        <v>1</v>
      </c>
      <c r="P1460" t="s">
        <v>8303</v>
      </c>
      <c r="Q1460" s="5">
        <f>(E1460/D1460)</f>
        <v>1.0549999999999999</v>
      </c>
      <c r="R1460" s="12">
        <f>ROUND((E1460/N1460),2)</f>
        <v>45.21</v>
      </c>
      <c r="S1460" t="str">
        <f>LEFT(P1460,FIND("/",P1460)-1)</f>
        <v>theater</v>
      </c>
      <c r="T1460" t="str">
        <f>RIGHT(P1460,LEN(P1460)-FIND("/",P1460))</f>
        <v>spaces</v>
      </c>
    </row>
    <row r="1461" spans="1:20" ht="42.75" x14ac:dyDescent="0.4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 s="9">
        <f>(((I1461/60)/60)/24)+DATE(1970,1,1)</f>
        <v>42186.290972222225</v>
      </c>
      <c r="K1461">
        <v>1431046325</v>
      </c>
      <c r="L1461" s="10">
        <f>(((K1461/60)/60)/24)+DATE(1970,1,1)</f>
        <v>42132.036168981482</v>
      </c>
      <c r="M1461" t="b">
        <v>0</v>
      </c>
      <c r="N1461">
        <v>35</v>
      </c>
      <c r="O1461" t="b">
        <v>1</v>
      </c>
      <c r="P1461" t="s">
        <v>8271</v>
      </c>
      <c r="Q1461" s="5">
        <f>(E1461/D1461)</f>
        <v>1.0549999999999999</v>
      </c>
      <c r="R1461" s="12">
        <f>ROUND((E1461/N1461),2)</f>
        <v>60.29</v>
      </c>
      <c r="S1461" t="str">
        <f>LEFT(P1461,FIND("/",P1461)-1)</f>
        <v>theater</v>
      </c>
      <c r="T1461" t="str">
        <f>RIGHT(P1461,LEN(P1461)-FIND("/",P1461))</f>
        <v>plays</v>
      </c>
    </row>
    <row r="1462" spans="1:20" ht="42.75" x14ac:dyDescent="0.4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 s="9">
        <f>(((I1462/60)/60)/24)+DATE(1970,1,1)</f>
        <v>42583.791666666672</v>
      </c>
      <c r="K1462">
        <v>1467648456</v>
      </c>
      <c r="L1462" s="10">
        <f>(((K1462/60)/60)/24)+DATE(1970,1,1)</f>
        <v>42555.671944444446</v>
      </c>
      <c r="M1462" t="b">
        <v>0</v>
      </c>
      <c r="N1462">
        <v>25</v>
      </c>
      <c r="O1462" t="b">
        <v>1</v>
      </c>
      <c r="P1462" t="s">
        <v>8271</v>
      </c>
      <c r="Q1462" s="5">
        <f>(E1462/D1462)</f>
        <v>1.0549000000000002</v>
      </c>
      <c r="R1462" s="12">
        <f>ROUND((E1462/N1462),2)</f>
        <v>21.1</v>
      </c>
      <c r="S1462" t="str">
        <f>LEFT(P1462,FIND("/",P1462)-1)</f>
        <v>theater</v>
      </c>
      <c r="T1462" t="str">
        <f>RIGHT(P1462,LEN(P1462)-FIND("/",P1462))</f>
        <v>plays</v>
      </c>
    </row>
    <row r="1463" spans="1:20" ht="42.75" x14ac:dyDescent="0.4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 s="9">
        <f>(((I1463/60)/60)/24)+DATE(1970,1,1)</f>
        <v>40724.638460648144</v>
      </c>
      <c r="K1463">
        <v>1306855163</v>
      </c>
      <c r="L1463" s="10">
        <f>(((K1463/60)/60)/24)+DATE(1970,1,1)</f>
        <v>40694.638460648144</v>
      </c>
      <c r="M1463" t="b">
        <v>0</v>
      </c>
      <c r="N1463">
        <v>143</v>
      </c>
      <c r="O1463" t="b">
        <v>1</v>
      </c>
      <c r="P1463" t="s">
        <v>8274</v>
      </c>
      <c r="Q1463" s="5">
        <f>(E1463/D1463)</f>
        <v>1.0547157142857144</v>
      </c>
      <c r="R1463" s="12">
        <f>ROUND((E1463/N1463),2)</f>
        <v>51.63</v>
      </c>
      <c r="S1463" t="str">
        <f>LEFT(P1463,FIND("/",P1463)-1)</f>
        <v>publishing</v>
      </c>
      <c r="T1463" t="str">
        <f>RIGHT(P1463,LEN(P1463)-FIND("/",P1463))</f>
        <v>nonfiction</v>
      </c>
    </row>
    <row r="1464" spans="1:20" ht="28.5" x14ac:dyDescent="0.4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 s="9">
        <f>(((I1464/60)/60)/24)+DATE(1970,1,1)</f>
        <v>42353</v>
      </c>
      <c r="K1464">
        <v>1448924882</v>
      </c>
      <c r="L1464" s="10">
        <f>(((K1464/60)/60)/24)+DATE(1970,1,1)</f>
        <v>42338.963912037041</v>
      </c>
      <c r="M1464" t="b">
        <v>0</v>
      </c>
      <c r="N1464">
        <v>20</v>
      </c>
      <c r="O1464" t="b">
        <v>1</v>
      </c>
      <c r="P1464" t="s">
        <v>8271</v>
      </c>
      <c r="Q1464" s="5">
        <f>(E1464/D1464)</f>
        <v>1.0545454545454545</v>
      </c>
      <c r="R1464" s="12">
        <f>ROUND((E1464/N1464),2)</f>
        <v>29</v>
      </c>
      <c r="S1464" t="str">
        <f>LEFT(P1464,FIND("/",P1464)-1)</f>
        <v>theater</v>
      </c>
      <c r="T1464" t="str">
        <f>RIGHT(P1464,LEN(P1464)-FIND("/",P1464))</f>
        <v>plays</v>
      </c>
    </row>
    <row r="1465" spans="1:20" ht="57" x14ac:dyDescent="0.4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 s="9">
        <f>(((I1465/60)/60)/24)+DATE(1970,1,1)</f>
        <v>42163.166666666672</v>
      </c>
      <c r="K1465">
        <v>1430945149</v>
      </c>
      <c r="L1465" s="10">
        <f>(((K1465/60)/60)/24)+DATE(1970,1,1)</f>
        <v>42130.865150462967</v>
      </c>
      <c r="M1465" t="b">
        <v>0</v>
      </c>
      <c r="N1465">
        <v>111</v>
      </c>
      <c r="O1465" t="b">
        <v>1</v>
      </c>
      <c r="P1465" t="s">
        <v>8285</v>
      </c>
      <c r="Q1465" s="5">
        <f>(E1465/D1465)</f>
        <v>1.0544</v>
      </c>
      <c r="R1465" s="12">
        <f>ROUND((E1465/N1465),2)</f>
        <v>118.74</v>
      </c>
      <c r="S1465" t="str">
        <f>LEFT(P1465,FIND("/",P1465)-1)</f>
        <v>photography</v>
      </c>
      <c r="T1465" t="str">
        <f>RIGHT(P1465,LEN(P1465)-FIND("/",P1465))</f>
        <v>photobooks</v>
      </c>
    </row>
    <row r="1466" spans="1:20" ht="42.75" x14ac:dyDescent="0.4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 s="9">
        <f>(((I1466/60)/60)/24)+DATE(1970,1,1)</f>
        <v>42172.069606481484</v>
      </c>
      <c r="K1466">
        <v>1432690814</v>
      </c>
      <c r="L1466" s="10">
        <f>(((K1466/60)/60)/24)+DATE(1970,1,1)</f>
        <v>42151.069606481484</v>
      </c>
      <c r="M1466" t="b">
        <v>0</v>
      </c>
      <c r="N1466">
        <v>49</v>
      </c>
      <c r="O1466" t="b">
        <v>1</v>
      </c>
      <c r="P1466" t="s">
        <v>8271</v>
      </c>
      <c r="Q1466" s="5">
        <f>(E1466/D1466)</f>
        <v>1.0542</v>
      </c>
      <c r="R1466" s="12">
        <f>ROUND((E1466/N1466),2)</f>
        <v>107.57</v>
      </c>
      <c r="S1466" t="str">
        <f>LEFT(P1466,FIND("/",P1466)-1)</f>
        <v>theater</v>
      </c>
      <c r="T1466" t="str">
        <f>RIGHT(P1466,LEN(P1466)-FIND("/",P1466))</f>
        <v>plays</v>
      </c>
    </row>
    <row r="1467" spans="1:20" ht="42.75" x14ac:dyDescent="0.4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 s="9">
        <f>(((I1467/60)/60)/24)+DATE(1970,1,1)</f>
        <v>42445.165972222225</v>
      </c>
      <c r="K1467">
        <v>1456862924</v>
      </c>
      <c r="L1467" s="10">
        <f>(((K1467/60)/60)/24)+DATE(1970,1,1)</f>
        <v>42430.839398148149</v>
      </c>
      <c r="M1467" t="b">
        <v>0</v>
      </c>
      <c r="N1467">
        <v>31</v>
      </c>
      <c r="O1467" t="b">
        <v>1</v>
      </c>
      <c r="P1467" t="s">
        <v>8271</v>
      </c>
      <c r="Q1467" s="5">
        <f>(E1467/D1467)</f>
        <v>1.054</v>
      </c>
      <c r="R1467" s="12">
        <f>ROUND((E1467/N1467),2)</f>
        <v>136</v>
      </c>
      <c r="S1467" t="str">
        <f>LEFT(P1467,FIND("/",P1467)-1)</f>
        <v>theater</v>
      </c>
      <c r="T1467" t="str">
        <f>RIGHT(P1467,LEN(P1467)-FIND("/",P1467))</f>
        <v>plays</v>
      </c>
    </row>
    <row r="1468" spans="1:20" ht="28.5" x14ac:dyDescent="0.4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 s="9">
        <f>(((I1468/60)/60)/24)+DATE(1970,1,1)</f>
        <v>42339.834039351852</v>
      </c>
      <c r="K1468">
        <v>1443812461</v>
      </c>
      <c r="L1468" s="10">
        <f>(((K1468/60)/60)/24)+DATE(1970,1,1)</f>
        <v>42279.792372685188</v>
      </c>
      <c r="M1468" t="b">
        <v>1</v>
      </c>
      <c r="N1468">
        <v>77</v>
      </c>
      <c r="O1468" t="b">
        <v>1</v>
      </c>
      <c r="P1468" t="s">
        <v>8301</v>
      </c>
      <c r="Q1468" s="5">
        <f>(E1468/D1468)</f>
        <v>1.0538666666666667</v>
      </c>
      <c r="R1468" s="12">
        <f>ROUND((E1468/N1468),2)</f>
        <v>205.3</v>
      </c>
      <c r="S1468" t="str">
        <f>LEFT(P1468,FIND("/",P1468)-1)</f>
        <v>technology</v>
      </c>
      <c r="T1468" t="str">
        <f>RIGHT(P1468,LEN(P1468)-FIND("/",P1468))</f>
        <v>space exploration</v>
      </c>
    </row>
    <row r="1469" spans="1:20" ht="28.5" x14ac:dyDescent="0.4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 s="9">
        <f>(((I1469/60)/60)/24)+DATE(1970,1,1)</f>
        <v>42709.041666666672</v>
      </c>
      <c r="K1469">
        <v>1479609520</v>
      </c>
      <c r="L1469" s="10">
        <f>(((K1469/60)/60)/24)+DATE(1970,1,1)</f>
        <v>42694.110185185185</v>
      </c>
      <c r="M1469" t="b">
        <v>0</v>
      </c>
      <c r="N1469">
        <v>17</v>
      </c>
      <c r="O1469" t="b">
        <v>1</v>
      </c>
      <c r="P1469" t="s">
        <v>8271</v>
      </c>
      <c r="Q1469" s="5">
        <f>(E1469/D1469)</f>
        <v>1.0535000000000001</v>
      </c>
      <c r="R1469" s="12">
        <f>ROUND((E1469/N1469),2)</f>
        <v>123.94</v>
      </c>
      <c r="S1469" t="str">
        <f>LEFT(P1469,FIND("/",P1469)-1)</f>
        <v>theater</v>
      </c>
      <c r="T1469" t="str">
        <f>RIGHT(P1469,LEN(P1469)-FIND("/",P1469))</f>
        <v>plays</v>
      </c>
    </row>
    <row r="1470" spans="1:20" ht="42.75" x14ac:dyDescent="0.4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 s="9">
        <f>(((I1470/60)/60)/24)+DATE(1970,1,1)</f>
        <v>41740.594282407408</v>
      </c>
      <c r="K1470">
        <v>1394633746</v>
      </c>
      <c r="L1470" s="10">
        <f>(((K1470/60)/60)/24)+DATE(1970,1,1)</f>
        <v>41710.594282407408</v>
      </c>
      <c r="M1470" t="b">
        <v>0</v>
      </c>
      <c r="N1470">
        <v>406</v>
      </c>
      <c r="O1470" t="b">
        <v>1</v>
      </c>
      <c r="P1470" t="s">
        <v>8276</v>
      </c>
      <c r="Q1470" s="5">
        <f>(E1470/D1470)</f>
        <v>1.0534805315203954</v>
      </c>
      <c r="R1470" s="12">
        <f>ROUND((E1470/N1470),2)</f>
        <v>83.97</v>
      </c>
      <c r="S1470" t="str">
        <f>LEFT(P1470,FIND("/",P1470)-1)</f>
        <v>music</v>
      </c>
      <c r="T1470" t="str">
        <f>RIGHT(P1470,LEN(P1470)-FIND("/",P1470))</f>
        <v>rock</v>
      </c>
    </row>
    <row r="1471" spans="1:20" ht="42.75" x14ac:dyDescent="0.4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 s="9">
        <f>(((I1471/60)/60)/24)+DATE(1970,1,1)</f>
        <v>42046.938692129625</v>
      </c>
      <c r="K1471">
        <v>1421101903</v>
      </c>
      <c r="L1471" s="10">
        <f>(((K1471/60)/60)/24)+DATE(1970,1,1)</f>
        <v>42016.938692129625</v>
      </c>
      <c r="M1471" t="b">
        <v>0</v>
      </c>
      <c r="N1471">
        <v>66</v>
      </c>
      <c r="O1471" t="b">
        <v>1</v>
      </c>
      <c r="P1471" t="s">
        <v>8271</v>
      </c>
      <c r="Q1471" s="5">
        <f>(E1471/D1471)</f>
        <v>1.0533333333333332</v>
      </c>
      <c r="R1471" s="12">
        <f>ROUND((E1471/N1471),2)</f>
        <v>47.88</v>
      </c>
      <c r="S1471" t="str">
        <f>LEFT(P1471,FIND("/",P1471)-1)</f>
        <v>theater</v>
      </c>
      <c r="T1471" t="str">
        <f>RIGHT(P1471,LEN(P1471)-FIND("/",P1471))</f>
        <v>plays</v>
      </c>
    </row>
    <row r="1472" spans="1:20" ht="42.75" x14ac:dyDescent="0.4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 s="9">
        <f>(((I1472/60)/60)/24)+DATE(1970,1,1)</f>
        <v>40791.712500000001</v>
      </c>
      <c r="K1472">
        <v>1310438737</v>
      </c>
      <c r="L1472" s="10">
        <f>(((K1472/60)/60)/24)+DATE(1970,1,1)</f>
        <v>40736.115011574075</v>
      </c>
      <c r="M1472" t="b">
        <v>0</v>
      </c>
      <c r="N1472">
        <v>53</v>
      </c>
      <c r="O1472" t="b">
        <v>1</v>
      </c>
      <c r="P1472" t="s">
        <v>8276</v>
      </c>
      <c r="Q1472" s="5">
        <f>(E1472/D1472)</f>
        <v>1.0531250000000001</v>
      </c>
      <c r="R1472" s="12">
        <f>ROUND((E1472/N1472),2)</f>
        <v>158.96</v>
      </c>
      <c r="S1472" t="str">
        <f>LEFT(P1472,FIND("/",P1472)-1)</f>
        <v>music</v>
      </c>
      <c r="T1472" t="str">
        <f>RIGHT(P1472,LEN(P1472)-FIND("/",P1472))</f>
        <v>rock</v>
      </c>
    </row>
    <row r="1473" spans="1:20" ht="42.75" x14ac:dyDescent="0.4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 s="9">
        <f>(((I1473/60)/60)/24)+DATE(1970,1,1)</f>
        <v>42047.291666666672</v>
      </c>
      <c r="K1473">
        <v>1421274954</v>
      </c>
      <c r="L1473" s="10">
        <f>(((K1473/60)/60)/24)+DATE(1970,1,1)</f>
        <v>42018.94159722222</v>
      </c>
      <c r="M1473" t="b">
        <v>0</v>
      </c>
      <c r="N1473">
        <v>28</v>
      </c>
      <c r="O1473" t="b">
        <v>1</v>
      </c>
      <c r="P1473" t="s">
        <v>8271</v>
      </c>
      <c r="Q1473" s="5">
        <f>(E1473/D1473)</f>
        <v>1.0528</v>
      </c>
      <c r="R1473" s="12">
        <f>ROUND((E1473/N1473),2)</f>
        <v>47</v>
      </c>
      <c r="S1473" t="str">
        <f>LEFT(P1473,FIND("/",P1473)-1)</f>
        <v>theater</v>
      </c>
      <c r="T1473" t="str">
        <f>RIGHT(P1473,LEN(P1473)-FIND("/",P1473))</f>
        <v>plays</v>
      </c>
    </row>
    <row r="1474" spans="1:20" ht="42.75" x14ac:dyDescent="0.4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 s="9">
        <f>(((I1474/60)/60)/24)+DATE(1970,1,1)</f>
        <v>42303.009224537032</v>
      </c>
      <c r="K1474">
        <v>1442794397</v>
      </c>
      <c r="L1474" s="10">
        <f>(((K1474/60)/60)/24)+DATE(1970,1,1)</f>
        <v>42268.009224537032</v>
      </c>
      <c r="M1474" t="b">
        <v>0</v>
      </c>
      <c r="N1474">
        <v>35</v>
      </c>
      <c r="O1474" t="b">
        <v>1</v>
      </c>
      <c r="P1474" t="s">
        <v>8271</v>
      </c>
      <c r="Q1474" s="5">
        <f>(E1474/D1474)</f>
        <v>1.0526894736842105</v>
      </c>
      <c r="R1474" s="12">
        <f>ROUND((E1474/N1474),2)</f>
        <v>114.29</v>
      </c>
      <c r="S1474" t="str">
        <f>LEFT(P1474,FIND("/",P1474)-1)</f>
        <v>theater</v>
      </c>
      <c r="T1474" t="str">
        <f>RIGHT(P1474,LEN(P1474)-FIND("/",P1474))</f>
        <v>plays</v>
      </c>
    </row>
    <row r="1475" spans="1:20" ht="42.75" x14ac:dyDescent="0.4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 s="9">
        <f>(((I1475/60)/60)/24)+DATE(1970,1,1)</f>
        <v>40765.297222222223</v>
      </c>
      <c r="K1475">
        <v>1308900441</v>
      </c>
      <c r="L1475" s="10">
        <f>(((K1475/60)/60)/24)+DATE(1970,1,1)</f>
        <v>40718.310659722221</v>
      </c>
      <c r="M1475" t="b">
        <v>0</v>
      </c>
      <c r="N1475">
        <v>70</v>
      </c>
      <c r="O1475" t="b">
        <v>1</v>
      </c>
      <c r="P1475" t="s">
        <v>8269</v>
      </c>
      <c r="Q1475" s="5">
        <f>(E1475/D1475)</f>
        <v>1.0526</v>
      </c>
      <c r="R1475" s="12">
        <f>ROUND((E1475/N1475),2)</f>
        <v>75.19</v>
      </c>
      <c r="S1475" t="str">
        <f>LEFT(P1475,FIND("/",P1475)-1)</f>
        <v>film &amp; video</v>
      </c>
      <c r="T1475" t="str">
        <f>RIGHT(P1475,LEN(P1475)-FIND("/",P1475))</f>
        <v>documentary</v>
      </c>
    </row>
    <row r="1476" spans="1:20" ht="42.75" x14ac:dyDescent="0.4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 s="9">
        <f>(((I1476/60)/60)/24)+DATE(1970,1,1)</f>
        <v>42663.841608796298</v>
      </c>
      <c r="K1476">
        <v>1474402315</v>
      </c>
      <c r="L1476" s="10">
        <f>(((K1476/60)/60)/24)+DATE(1970,1,1)</f>
        <v>42633.841608796298</v>
      </c>
      <c r="M1476" t="b">
        <v>0</v>
      </c>
      <c r="N1476">
        <v>76</v>
      </c>
      <c r="O1476" t="b">
        <v>1</v>
      </c>
      <c r="P1476" t="s">
        <v>8295</v>
      </c>
      <c r="Q1476" s="5">
        <f>(E1476/D1476)</f>
        <v>1.0522388</v>
      </c>
      <c r="R1476" s="12">
        <f>ROUND((E1476/N1476),2)</f>
        <v>346.13</v>
      </c>
      <c r="S1476" t="str">
        <f>LEFT(P1476,FIND("/",P1476)-1)</f>
        <v>technology</v>
      </c>
      <c r="T1476" t="str">
        <f>RIGHT(P1476,LEN(P1476)-FIND("/",P1476))</f>
        <v>hardware</v>
      </c>
    </row>
    <row r="1477" spans="1:20" ht="42.75" x14ac:dyDescent="0.4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 s="9">
        <f>(((I1477/60)/60)/24)+DATE(1970,1,1)</f>
        <v>41831.677083333336</v>
      </c>
      <c r="K1477">
        <v>1403146628</v>
      </c>
      <c r="L1477" s="10">
        <f>(((K1477/60)/60)/24)+DATE(1970,1,1)</f>
        <v>41809.12300925926</v>
      </c>
      <c r="M1477" t="b">
        <v>0</v>
      </c>
      <c r="N1477">
        <v>82</v>
      </c>
      <c r="O1477" t="b">
        <v>1</v>
      </c>
      <c r="P1477" t="s">
        <v>8271</v>
      </c>
      <c r="Q1477" s="5">
        <f>(E1477/D1477)</f>
        <v>1.052184</v>
      </c>
      <c r="R1477" s="12">
        <f>ROUND((E1477/N1477),2)</f>
        <v>64.16</v>
      </c>
      <c r="S1477" t="str">
        <f>LEFT(P1477,FIND("/",P1477)-1)</f>
        <v>theater</v>
      </c>
      <c r="T1477" t="str">
        <f>RIGHT(P1477,LEN(P1477)-FIND("/",P1477))</f>
        <v>plays</v>
      </c>
    </row>
    <row r="1478" spans="1:20" ht="28.5" x14ac:dyDescent="0.4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 s="9">
        <f>(((I1478/60)/60)/24)+DATE(1970,1,1)</f>
        <v>42012.887280092589</v>
      </c>
      <c r="K1478">
        <v>1418159861</v>
      </c>
      <c r="L1478" s="10">
        <f>(((K1478/60)/60)/24)+DATE(1970,1,1)</f>
        <v>41982.887280092589</v>
      </c>
      <c r="M1478" t="b">
        <v>1</v>
      </c>
      <c r="N1478">
        <v>75</v>
      </c>
      <c r="O1478" t="b">
        <v>1</v>
      </c>
      <c r="P1478" t="s">
        <v>8271</v>
      </c>
      <c r="Q1478" s="5">
        <f>(E1478/D1478)</f>
        <v>1.052142857142857</v>
      </c>
      <c r="R1478" s="12">
        <f>ROUND((E1478/N1478),2)</f>
        <v>98.2</v>
      </c>
      <c r="S1478" t="str">
        <f>LEFT(P1478,FIND("/",P1478)-1)</f>
        <v>theater</v>
      </c>
      <c r="T1478" t="str">
        <f>RIGHT(P1478,LEN(P1478)-FIND("/",P1478))</f>
        <v>plays</v>
      </c>
    </row>
    <row r="1479" spans="1:20" ht="42.75" x14ac:dyDescent="0.4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 s="9">
        <f>(((I1479/60)/60)/24)+DATE(1970,1,1)</f>
        <v>42767.333333333328</v>
      </c>
      <c r="K1479">
        <v>1481949983</v>
      </c>
      <c r="L1479" s="10">
        <f>(((K1479/60)/60)/24)+DATE(1970,1,1)</f>
        <v>42721.198877314819</v>
      </c>
      <c r="M1479" t="b">
        <v>0</v>
      </c>
      <c r="N1479">
        <v>43</v>
      </c>
      <c r="O1479" t="b">
        <v>1</v>
      </c>
      <c r="P1479" t="s">
        <v>8266</v>
      </c>
      <c r="Q1479" s="5">
        <f>(E1479/D1479)</f>
        <v>1.052</v>
      </c>
      <c r="R1479">
        <f>ROUND((E1479/N1479),2)</f>
        <v>122.33</v>
      </c>
      <c r="S1479" t="str">
        <f>LEFT(P1479,FIND("/",P1479)-1)</f>
        <v>film &amp; video</v>
      </c>
      <c r="T1479" t="str">
        <f>RIGHT(P1479,LEN(P1479)-FIND("/",P1479))</f>
        <v>shorts</v>
      </c>
    </row>
    <row r="1480" spans="1:20" ht="42.75" x14ac:dyDescent="0.4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 s="9">
        <f>(((I1480/60)/60)/24)+DATE(1970,1,1)</f>
        <v>42068.166666666672</v>
      </c>
      <c r="K1480">
        <v>1422916261</v>
      </c>
      <c r="L1480" s="10">
        <f>(((K1480/60)/60)/24)+DATE(1970,1,1)</f>
        <v>42037.938206018516</v>
      </c>
      <c r="M1480" t="b">
        <v>0</v>
      </c>
      <c r="N1480">
        <v>197</v>
      </c>
      <c r="O1480" t="b">
        <v>1</v>
      </c>
      <c r="P1480" t="s">
        <v>8271</v>
      </c>
      <c r="Q1480" s="5">
        <f>(E1480/D1480)</f>
        <v>1.0519047619047619</v>
      </c>
      <c r="R1480" s="12">
        <f>ROUND((E1480/N1480),2)</f>
        <v>56.07</v>
      </c>
      <c r="S1480" t="str">
        <f>LEFT(P1480,FIND("/",P1480)-1)</f>
        <v>theater</v>
      </c>
      <c r="T1480" t="str">
        <f>RIGHT(P1480,LEN(P1480)-FIND("/",P1480))</f>
        <v>plays</v>
      </c>
    </row>
    <row r="1481" spans="1:20" ht="42.75" x14ac:dyDescent="0.4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 s="9">
        <f>(((I1481/60)/60)/24)+DATE(1970,1,1)</f>
        <v>41705.805902777778</v>
      </c>
      <c r="K1481">
        <v>1392232830</v>
      </c>
      <c r="L1481" s="10">
        <f>(((K1481/60)/60)/24)+DATE(1970,1,1)</f>
        <v>41682.805902777778</v>
      </c>
      <c r="M1481" t="b">
        <v>0</v>
      </c>
      <c r="N1481">
        <v>49</v>
      </c>
      <c r="O1481" t="b">
        <v>1</v>
      </c>
      <c r="P1481" t="s">
        <v>8266</v>
      </c>
      <c r="Q1481" s="5">
        <f>(E1481/D1481)</f>
        <v>1.0515384615384615</v>
      </c>
      <c r="R1481">
        <f>ROUND((E1481/N1481),2)</f>
        <v>27.9</v>
      </c>
      <c r="S1481" t="str">
        <f>LEFT(P1481,FIND("/",P1481)-1)</f>
        <v>film &amp; video</v>
      </c>
      <c r="T1481" t="str">
        <f>RIGHT(P1481,LEN(P1481)-FIND("/",P1481))</f>
        <v>shorts</v>
      </c>
    </row>
    <row r="1482" spans="1:20" ht="28.5" x14ac:dyDescent="0.4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 s="9">
        <f>(((I1482/60)/60)/24)+DATE(1970,1,1)</f>
        <v>42795.083333333328</v>
      </c>
      <c r="K1482">
        <v>1485270311</v>
      </c>
      <c r="L1482" s="10">
        <f>(((K1482/60)/60)/24)+DATE(1970,1,1)</f>
        <v>42759.628599537042</v>
      </c>
      <c r="M1482" t="b">
        <v>0</v>
      </c>
      <c r="N1482">
        <v>57</v>
      </c>
      <c r="O1482" t="b">
        <v>1</v>
      </c>
      <c r="P1482" t="s">
        <v>8276</v>
      </c>
      <c r="Q1482" s="5">
        <f>(E1482/D1482)</f>
        <v>1.05125</v>
      </c>
      <c r="R1482" s="12">
        <f>ROUND((E1482/N1482),2)</f>
        <v>73.77</v>
      </c>
      <c r="S1482" t="str">
        <f>LEFT(P1482,FIND("/",P1482)-1)</f>
        <v>music</v>
      </c>
      <c r="T1482" t="str">
        <f>RIGHT(P1482,LEN(P1482)-FIND("/",P1482))</f>
        <v>rock</v>
      </c>
    </row>
    <row r="1483" spans="1:20" ht="42.75" x14ac:dyDescent="0.4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 s="9">
        <f>(((I1483/60)/60)/24)+DATE(1970,1,1)</f>
        <v>41927.536134259259</v>
      </c>
      <c r="K1483">
        <v>1410785522</v>
      </c>
      <c r="L1483" s="10">
        <f>(((K1483/60)/60)/24)+DATE(1970,1,1)</f>
        <v>41897.536134259259</v>
      </c>
      <c r="M1483" t="b">
        <v>1</v>
      </c>
      <c r="N1483">
        <v>74</v>
      </c>
      <c r="O1483" t="b">
        <v>1</v>
      </c>
      <c r="P1483" t="s">
        <v>8271</v>
      </c>
      <c r="Q1483" s="5">
        <f>(E1483/D1483)</f>
        <v>1.0509999999999999</v>
      </c>
      <c r="R1483" s="12">
        <f>ROUND((E1483/N1483),2)</f>
        <v>28.41</v>
      </c>
      <c r="S1483" t="str">
        <f>LEFT(P1483,FIND("/",P1483)-1)</f>
        <v>theater</v>
      </c>
      <c r="T1483" t="str">
        <f>RIGHT(P1483,LEN(P1483)-FIND("/",P1483))</f>
        <v>plays</v>
      </c>
    </row>
    <row r="1484" spans="1:20" ht="42.75" x14ac:dyDescent="0.4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 s="9">
        <f>(((I1484/60)/60)/24)+DATE(1970,1,1)</f>
        <v>42056.458333333328</v>
      </c>
      <c r="K1484">
        <v>1421812637</v>
      </c>
      <c r="L1484" s="10">
        <f>(((K1484/60)/60)/24)+DATE(1970,1,1)</f>
        <v>42025.164780092593</v>
      </c>
      <c r="M1484" t="b">
        <v>0</v>
      </c>
      <c r="N1484">
        <v>38</v>
      </c>
      <c r="O1484" t="b">
        <v>1</v>
      </c>
      <c r="P1484" t="s">
        <v>8305</v>
      </c>
      <c r="Q1484" s="5">
        <f>(E1484/D1484)</f>
        <v>1.0509677419354839</v>
      </c>
      <c r="R1484" s="12">
        <f>ROUND((E1484/N1484),2)</f>
        <v>85.74</v>
      </c>
      <c r="S1484" t="str">
        <f>LEFT(P1484,FIND("/",P1484)-1)</f>
        <v>theater</v>
      </c>
      <c r="T1484" t="str">
        <f>RIGHT(P1484,LEN(P1484)-FIND("/",P1484))</f>
        <v>musical</v>
      </c>
    </row>
    <row r="1485" spans="1:20" ht="42.75" x14ac:dyDescent="0.4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 s="9">
        <f>(((I1485/60)/60)/24)+DATE(1970,1,1)</f>
        <v>41109.877442129626</v>
      </c>
      <c r="K1485">
        <v>1340139811</v>
      </c>
      <c r="L1485" s="10">
        <f>(((K1485/60)/60)/24)+DATE(1970,1,1)</f>
        <v>41079.877442129626</v>
      </c>
      <c r="M1485" t="b">
        <v>0</v>
      </c>
      <c r="N1485">
        <v>171</v>
      </c>
      <c r="O1485" t="b">
        <v>1</v>
      </c>
      <c r="P1485" t="s">
        <v>8269</v>
      </c>
      <c r="Q1485" s="5">
        <f>(E1485/D1485)</f>
        <v>1.0508593749999999</v>
      </c>
      <c r="R1485" s="12">
        <f>ROUND((E1485/N1485),2)</f>
        <v>78.66</v>
      </c>
      <c r="S1485" t="str">
        <f>LEFT(P1485,FIND("/",P1485)-1)</f>
        <v>film &amp; video</v>
      </c>
      <c r="T1485" t="str">
        <f>RIGHT(P1485,LEN(P1485)-FIND("/",P1485))</f>
        <v>documentary</v>
      </c>
    </row>
    <row r="1486" spans="1:20" ht="42.75" x14ac:dyDescent="0.4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 s="9">
        <f>(((I1486/60)/60)/24)+DATE(1970,1,1)</f>
        <v>41724.798993055556</v>
      </c>
      <c r="K1486">
        <v>1393272633</v>
      </c>
      <c r="L1486" s="10">
        <f>(((K1486/60)/60)/24)+DATE(1970,1,1)</f>
        <v>41694.84065972222</v>
      </c>
      <c r="M1486" t="b">
        <v>0</v>
      </c>
      <c r="N1486">
        <v>288</v>
      </c>
      <c r="O1486" t="b">
        <v>1</v>
      </c>
      <c r="P1486" t="s">
        <v>8276</v>
      </c>
      <c r="Q1486" s="5">
        <f>(E1486/D1486)</f>
        <v>1.0507333333333333</v>
      </c>
      <c r="R1486" s="12">
        <f>ROUND((E1486/N1486),2)</f>
        <v>109.45</v>
      </c>
      <c r="S1486" t="str">
        <f>LEFT(P1486,FIND("/",P1486)-1)</f>
        <v>music</v>
      </c>
      <c r="T1486" t="str">
        <f>RIGHT(P1486,LEN(P1486)-FIND("/",P1486))</f>
        <v>rock</v>
      </c>
    </row>
    <row r="1487" spans="1:20" ht="28.5" x14ac:dyDescent="0.4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 s="9">
        <f>(((I1487/60)/60)/24)+DATE(1970,1,1)</f>
        <v>41341.654340277775</v>
      </c>
      <c r="K1487">
        <v>1359301335</v>
      </c>
      <c r="L1487" s="10">
        <f>(((K1487/60)/60)/24)+DATE(1970,1,1)</f>
        <v>41301.654340277775</v>
      </c>
      <c r="M1487" t="b">
        <v>0</v>
      </c>
      <c r="N1487">
        <v>27</v>
      </c>
      <c r="O1487" t="b">
        <v>1</v>
      </c>
      <c r="P1487" t="s">
        <v>8276</v>
      </c>
      <c r="Q1487" s="5">
        <f>(E1487/D1487)</f>
        <v>1.0506666666666666</v>
      </c>
      <c r="R1487" s="12">
        <f>ROUND((E1487/N1487),2)</f>
        <v>58.37</v>
      </c>
      <c r="S1487" t="str">
        <f>LEFT(P1487,FIND("/",P1487)-1)</f>
        <v>music</v>
      </c>
      <c r="T1487" t="str">
        <f>RIGHT(P1487,LEN(P1487)-FIND("/",P1487))</f>
        <v>rock</v>
      </c>
    </row>
    <row r="1488" spans="1:20" ht="42.75" x14ac:dyDescent="0.4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 s="9">
        <f>(((I1488/60)/60)/24)+DATE(1970,1,1)</f>
        <v>41466.83452546296</v>
      </c>
      <c r="K1488">
        <v>1371585703</v>
      </c>
      <c r="L1488" s="10">
        <f>(((K1488/60)/60)/24)+DATE(1970,1,1)</f>
        <v>41443.83452546296</v>
      </c>
      <c r="M1488" t="b">
        <v>0</v>
      </c>
      <c r="N1488">
        <v>50</v>
      </c>
      <c r="O1488" t="b">
        <v>1</v>
      </c>
      <c r="P1488" t="s">
        <v>8276</v>
      </c>
      <c r="Q1488" s="5">
        <f>(E1488/D1488)</f>
        <v>1.0505</v>
      </c>
      <c r="R1488" s="12">
        <f>ROUND((E1488/N1488),2)</f>
        <v>42.02</v>
      </c>
      <c r="S1488" t="str">
        <f>LEFT(P1488,FIND("/",P1488)-1)</f>
        <v>music</v>
      </c>
      <c r="T1488" t="str">
        <f>RIGHT(P1488,LEN(P1488)-FIND("/",P1488))</f>
        <v>rock</v>
      </c>
    </row>
    <row r="1489" spans="1:20" ht="28.5" x14ac:dyDescent="0.4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 s="9">
        <f>(((I1489/60)/60)/24)+DATE(1970,1,1)</f>
        <v>42049.819212962961</v>
      </c>
      <c r="K1489">
        <v>1418758780</v>
      </c>
      <c r="L1489" s="10">
        <f>(((K1489/60)/60)/24)+DATE(1970,1,1)</f>
        <v>41989.819212962961</v>
      </c>
      <c r="M1489" t="b">
        <v>0</v>
      </c>
      <c r="N1489">
        <v>36</v>
      </c>
      <c r="O1489" t="b">
        <v>1</v>
      </c>
      <c r="P1489" t="s">
        <v>8305</v>
      </c>
      <c r="Q1489" s="5">
        <f>(E1489/D1489)</f>
        <v>1.0504166666666668</v>
      </c>
      <c r="R1489" s="12">
        <f>ROUND((E1489/N1489),2)</f>
        <v>70.03</v>
      </c>
      <c r="S1489" t="str">
        <f>LEFT(P1489,FIND("/",P1489)-1)</f>
        <v>theater</v>
      </c>
      <c r="T1489" t="str">
        <f>RIGHT(P1489,LEN(P1489)-FIND("/",P1489))</f>
        <v>musical</v>
      </c>
    </row>
    <row r="1490" spans="1:20" ht="42.75" x14ac:dyDescent="0.4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 s="9">
        <f>(((I1490/60)/60)/24)+DATE(1970,1,1)</f>
        <v>41946.370023148149</v>
      </c>
      <c r="K1490">
        <v>1412149970</v>
      </c>
      <c r="L1490" s="10">
        <f>(((K1490/60)/60)/24)+DATE(1970,1,1)</f>
        <v>41913.328356481477</v>
      </c>
      <c r="M1490" t="b">
        <v>0</v>
      </c>
      <c r="N1490">
        <v>55</v>
      </c>
      <c r="O1490" t="b">
        <v>1</v>
      </c>
      <c r="P1490" t="s">
        <v>8279</v>
      </c>
      <c r="Q1490" s="5">
        <f>(E1490/D1490)</f>
        <v>1.050225</v>
      </c>
      <c r="R1490" s="12">
        <f>ROUND((E1490/N1490),2)</f>
        <v>61.1</v>
      </c>
      <c r="S1490" t="str">
        <f>LEFT(P1490,FIND("/",P1490)-1)</f>
        <v>music</v>
      </c>
      <c r="T1490" t="str">
        <f>RIGHT(P1490,LEN(P1490)-FIND("/",P1490))</f>
        <v>indie rock</v>
      </c>
    </row>
    <row r="1491" spans="1:20" ht="28.5" x14ac:dyDescent="0.4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 s="9">
        <f>(((I1491/60)/60)/24)+DATE(1970,1,1)</f>
        <v>42734.95177083333</v>
      </c>
      <c r="K1491">
        <v>1480546233</v>
      </c>
      <c r="L1491" s="10">
        <f>(((K1491/60)/60)/24)+DATE(1970,1,1)</f>
        <v>42704.95177083333</v>
      </c>
      <c r="M1491" t="b">
        <v>0</v>
      </c>
      <c r="N1491">
        <v>52</v>
      </c>
      <c r="O1491" t="b">
        <v>1</v>
      </c>
      <c r="P1491" t="s">
        <v>8276</v>
      </c>
      <c r="Q1491" s="5">
        <f>(E1491/D1491)</f>
        <v>1.0501</v>
      </c>
      <c r="R1491" s="12">
        <f>ROUND((E1491/N1491),2)</f>
        <v>201.94</v>
      </c>
      <c r="S1491" t="str">
        <f>LEFT(P1491,FIND("/",P1491)-1)</f>
        <v>music</v>
      </c>
      <c r="T1491" t="str">
        <f>RIGHT(P1491,LEN(P1491)-FIND("/",P1491))</f>
        <v>rock</v>
      </c>
    </row>
    <row r="1492" spans="1:20" ht="42.75" x14ac:dyDescent="0.4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 s="9">
        <f>(((I1492/60)/60)/24)+DATE(1970,1,1)</f>
        <v>42415.702349537038</v>
      </c>
      <c r="K1492">
        <v>1454691083</v>
      </c>
      <c r="L1492" s="10">
        <f>(((K1492/60)/60)/24)+DATE(1970,1,1)</f>
        <v>42405.702349537038</v>
      </c>
      <c r="M1492" t="b">
        <v>0</v>
      </c>
      <c r="N1492">
        <v>35</v>
      </c>
      <c r="O1492" t="b">
        <v>1</v>
      </c>
      <c r="P1492" t="s">
        <v>8265</v>
      </c>
      <c r="Q1492" s="5">
        <f>(E1492/D1492)</f>
        <v>1.05</v>
      </c>
      <c r="R1492">
        <f>ROUND((E1492/N1492),2)</f>
        <v>15</v>
      </c>
      <c r="S1492" t="str">
        <f>LEFT(P1492,FIND("/",P1492)-1)</f>
        <v>film &amp; video</v>
      </c>
      <c r="T1492" t="str">
        <f>RIGHT(P1492,LEN(P1492)-FIND("/",P1492))</f>
        <v>television</v>
      </c>
    </row>
    <row r="1493" spans="1:20" ht="42.75" x14ac:dyDescent="0.4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 s="9">
        <f>(((I1493/60)/60)/24)+DATE(1970,1,1)</f>
        <v>40740.958333333336</v>
      </c>
      <c r="K1493">
        <v>1306525512</v>
      </c>
      <c r="L1493" s="10">
        <f>(((K1493/60)/60)/24)+DATE(1970,1,1)</f>
        <v>40690.823055555556</v>
      </c>
      <c r="M1493" t="b">
        <v>0</v>
      </c>
      <c r="N1493">
        <v>54</v>
      </c>
      <c r="O1493" t="b">
        <v>1</v>
      </c>
      <c r="P1493" t="s">
        <v>8276</v>
      </c>
      <c r="Q1493" s="5">
        <f>(E1493/D1493)</f>
        <v>1.05</v>
      </c>
      <c r="R1493" s="12">
        <f>ROUND((E1493/N1493),2)</f>
        <v>58.33</v>
      </c>
      <c r="S1493" t="str">
        <f>LEFT(P1493,FIND("/",P1493)-1)</f>
        <v>music</v>
      </c>
      <c r="T1493" t="str">
        <f>RIGHT(P1493,LEN(P1493)-FIND("/",P1493))</f>
        <v>rock</v>
      </c>
    </row>
    <row r="1494" spans="1:20" ht="42.75" x14ac:dyDescent="0.4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 s="9">
        <f>(((I1494/60)/60)/24)+DATE(1970,1,1)</f>
        <v>41153.056273148148</v>
      </c>
      <c r="K1494">
        <v>1343870462</v>
      </c>
      <c r="L1494" s="10">
        <f>(((K1494/60)/60)/24)+DATE(1970,1,1)</f>
        <v>41123.056273148148</v>
      </c>
      <c r="M1494" t="b">
        <v>0</v>
      </c>
      <c r="N1494">
        <v>27</v>
      </c>
      <c r="O1494" t="b">
        <v>1</v>
      </c>
      <c r="P1494" t="s">
        <v>8276</v>
      </c>
      <c r="Q1494" s="5">
        <f>(E1494/D1494)</f>
        <v>1.05</v>
      </c>
      <c r="R1494" s="12">
        <f>ROUND((E1494/N1494),2)</f>
        <v>58.33</v>
      </c>
      <c r="S1494" t="str">
        <f>LEFT(P1494,FIND("/",P1494)-1)</f>
        <v>music</v>
      </c>
      <c r="T1494" t="str">
        <f>RIGHT(P1494,LEN(P1494)-FIND("/",P1494))</f>
        <v>rock</v>
      </c>
    </row>
    <row r="1495" spans="1:20" ht="28.5" x14ac:dyDescent="0.4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 s="9">
        <f>(((I1495/60)/60)/24)+DATE(1970,1,1)</f>
        <v>41333.892361111109</v>
      </c>
      <c r="K1495">
        <v>1358180968</v>
      </c>
      <c r="L1495" s="10">
        <f>(((K1495/60)/60)/24)+DATE(1970,1,1)</f>
        <v>41288.68712962963</v>
      </c>
      <c r="M1495" t="b">
        <v>0</v>
      </c>
      <c r="N1495">
        <v>27</v>
      </c>
      <c r="O1495" t="b">
        <v>1</v>
      </c>
      <c r="P1495" t="s">
        <v>8276</v>
      </c>
      <c r="Q1495" s="5">
        <f>(E1495/D1495)</f>
        <v>1.05</v>
      </c>
      <c r="R1495" s="12">
        <f>ROUND((E1495/N1495),2)</f>
        <v>38.89</v>
      </c>
      <c r="S1495" t="str">
        <f>LEFT(P1495,FIND("/",P1495)-1)</f>
        <v>music</v>
      </c>
      <c r="T1495" t="str">
        <f>RIGHT(P1495,LEN(P1495)-FIND("/",P1495))</f>
        <v>rock</v>
      </c>
    </row>
    <row r="1496" spans="1:20" ht="57" x14ac:dyDescent="0.4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 s="9">
        <f>(((I1496/60)/60)/24)+DATE(1970,1,1)</f>
        <v>40179.25</v>
      </c>
      <c r="K1496">
        <v>1257871712</v>
      </c>
      <c r="L1496" s="10">
        <f>(((K1496/60)/60)/24)+DATE(1970,1,1)</f>
        <v>40127.700370370374</v>
      </c>
      <c r="M1496" t="b">
        <v>0</v>
      </c>
      <c r="N1496">
        <v>14</v>
      </c>
      <c r="O1496" t="b">
        <v>1</v>
      </c>
      <c r="P1496" t="s">
        <v>8300</v>
      </c>
      <c r="Q1496" s="5">
        <f>(E1496/D1496)</f>
        <v>1.05</v>
      </c>
      <c r="R1496" s="12">
        <f>ROUND((E1496/N1496),2)</f>
        <v>150</v>
      </c>
      <c r="S1496" t="str">
        <f>LEFT(P1496,FIND("/",P1496)-1)</f>
        <v>music</v>
      </c>
      <c r="T1496" t="str">
        <f>RIGHT(P1496,LEN(P1496)-FIND("/",P1496))</f>
        <v>classical music</v>
      </c>
    </row>
    <row r="1497" spans="1:20" ht="42.75" x14ac:dyDescent="0.4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 s="9">
        <f>(((I1497/60)/60)/24)+DATE(1970,1,1)</f>
        <v>41976.644745370373</v>
      </c>
      <c r="K1497">
        <v>1415028506</v>
      </c>
      <c r="L1497" s="10">
        <f>(((K1497/60)/60)/24)+DATE(1970,1,1)</f>
        <v>41946.644745370373</v>
      </c>
      <c r="M1497" t="b">
        <v>0</v>
      </c>
      <c r="N1497">
        <v>41</v>
      </c>
      <c r="O1497" t="b">
        <v>1</v>
      </c>
      <c r="P1497" t="s">
        <v>8271</v>
      </c>
      <c r="Q1497" s="5">
        <f>(E1497/D1497)</f>
        <v>1.05</v>
      </c>
      <c r="R1497" s="12">
        <f>ROUND((E1497/N1497),2)</f>
        <v>51.22</v>
      </c>
      <c r="S1497" t="str">
        <f>LEFT(P1497,FIND("/",P1497)-1)</f>
        <v>theater</v>
      </c>
      <c r="T1497" t="str">
        <f>RIGHT(P1497,LEN(P1497)-FIND("/",P1497))</f>
        <v>plays</v>
      </c>
    </row>
    <row r="1498" spans="1:20" ht="42.75" x14ac:dyDescent="0.4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 s="9">
        <f>(((I1498/60)/60)/24)+DATE(1970,1,1)</f>
        <v>42247.730034722219</v>
      </c>
      <c r="K1498">
        <v>1438882275</v>
      </c>
      <c r="L1498" s="10">
        <f>(((K1498/60)/60)/24)+DATE(1970,1,1)</f>
        <v>42222.730034722219</v>
      </c>
      <c r="M1498" t="b">
        <v>0</v>
      </c>
      <c r="N1498">
        <v>32</v>
      </c>
      <c r="O1498" t="b">
        <v>1</v>
      </c>
      <c r="P1498" t="s">
        <v>8271</v>
      </c>
      <c r="Q1498" s="5">
        <f>(E1498/D1498)</f>
        <v>1.05</v>
      </c>
      <c r="R1498" s="12">
        <f>ROUND((E1498/N1498),2)</f>
        <v>39.380000000000003</v>
      </c>
      <c r="S1498" t="str">
        <f>LEFT(P1498,FIND("/",P1498)-1)</f>
        <v>theater</v>
      </c>
      <c r="T1498" t="str">
        <f>RIGHT(P1498,LEN(P1498)-FIND("/",P1498))</f>
        <v>plays</v>
      </c>
    </row>
    <row r="1499" spans="1:20" ht="42.75" x14ac:dyDescent="0.4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 s="9">
        <f>(((I1499/60)/60)/24)+DATE(1970,1,1)</f>
        <v>42489.165972222225</v>
      </c>
      <c r="K1499">
        <v>1459220588</v>
      </c>
      <c r="L1499" s="10">
        <f>(((K1499/60)/60)/24)+DATE(1970,1,1)</f>
        <v>42458.127175925925</v>
      </c>
      <c r="M1499" t="b">
        <v>0</v>
      </c>
      <c r="N1499">
        <v>7</v>
      </c>
      <c r="O1499" t="b">
        <v>1</v>
      </c>
      <c r="P1499" t="s">
        <v>8305</v>
      </c>
      <c r="Q1499" s="5">
        <f>(E1499/D1499)</f>
        <v>1.05</v>
      </c>
      <c r="R1499" s="12">
        <f>ROUND((E1499/N1499),2)</f>
        <v>75</v>
      </c>
      <c r="S1499" t="str">
        <f>LEFT(P1499,FIND("/",P1499)-1)</f>
        <v>theater</v>
      </c>
      <c r="T1499" t="str">
        <f>RIGHT(P1499,LEN(P1499)-FIND("/",P1499))</f>
        <v>musical</v>
      </c>
    </row>
    <row r="1500" spans="1:20" ht="28.5" x14ac:dyDescent="0.4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 s="9">
        <f>(((I1500/60)/60)/24)+DATE(1970,1,1)</f>
        <v>42667.875</v>
      </c>
      <c r="K1500">
        <v>1476386395</v>
      </c>
      <c r="L1500" s="10">
        <f>(((K1500/60)/60)/24)+DATE(1970,1,1)</f>
        <v>42656.805497685185</v>
      </c>
      <c r="M1500" t="b">
        <v>0</v>
      </c>
      <c r="N1500">
        <v>62</v>
      </c>
      <c r="O1500" t="b">
        <v>1</v>
      </c>
      <c r="P1500" t="s">
        <v>8277</v>
      </c>
      <c r="Q1500" s="5">
        <f>(E1500/D1500)</f>
        <v>1.0497142857142858</v>
      </c>
      <c r="R1500" s="12">
        <f>ROUND((E1500/N1500),2)</f>
        <v>59.26</v>
      </c>
      <c r="S1500" t="str">
        <f>LEFT(P1500,FIND("/",P1500)-1)</f>
        <v>music</v>
      </c>
      <c r="T1500" t="str">
        <f>RIGHT(P1500,LEN(P1500)-FIND("/",P1500))</f>
        <v>metal</v>
      </c>
    </row>
    <row r="1501" spans="1:20" ht="42.75" x14ac:dyDescent="0.4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 s="9">
        <f>(((I1501/60)/60)/24)+DATE(1970,1,1)</f>
        <v>42754.665173611109</v>
      </c>
      <c r="K1501">
        <v>1482249471</v>
      </c>
      <c r="L1501" s="10">
        <f>(((K1501/60)/60)/24)+DATE(1970,1,1)</f>
        <v>42724.665173611109</v>
      </c>
      <c r="M1501" t="b">
        <v>0</v>
      </c>
      <c r="N1501">
        <v>249</v>
      </c>
      <c r="O1501" t="b">
        <v>1</v>
      </c>
      <c r="P1501" t="s">
        <v>8303</v>
      </c>
      <c r="Q1501" s="5">
        <f>(E1501/D1501)</f>
        <v>1.0496000000000001</v>
      </c>
      <c r="R1501" s="12">
        <f>ROUND((E1501/N1501),2)</f>
        <v>63.23</v>
      </c>
      <c r="S1501" t="str">
        <f>LEFT(P1501,FIND("/",P1501)-1)</f>
        <v>theater</v>
      </c>
      <c r="T1501" t="str">
        <f>RIGHT(P1501,LEN(P1501)-FIND("/",P1501))</f>
        <v>spaces</v>
      </c>
    </row>
    <row r="1502" spans="1:20" ht="42.75" x14ac:dyDescent="0.4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 s="9">
        <f>(((I1502/60)/60)/24)+DATE(1970,1,1)</f>
        <v>42321.625</v>
      </c>
      <c r="K1502">
        <v>1444904830</v>
      </c>
      <c r="L1502" s="10">
        <f>(((K1502/60)/60)/24)+DATE(1970,1,1)</f>
        <v>42292.435532407413</v>
      </c>
      <c r="M1502" t="b">
        <v>0</v>
      </c>
      <c r="N1502">
        <v>159</v>
      </c>
      <c r="O1502" t="b">
        <v>1</v>
      </c>
      <c r="P1502" t="s">
        <v>8285</v>
      </c>
      <c r="Q1502" s="5">
        <f>(E1502/D1502)</f>
        <v>1.0495555555555556</v>
      </c>
      <c r="R1502" s="12">
        <f>ROUND((E1502/N1502),2)</f>
        <v>59.41</v>
      </c>
      <c r="S1502" t="str">
        <f>LEFT(P1502,FIND("/",P1502)-1)</f>
        <v>photography</v>
      </c>
      <c r="T1502" t="str">
        <f>RIGHT(P1502,LEN(P1502)-FIND("/",P1502))</f>
        <v>photobooks</v>
      </c>
    </row>
    <row r="1503" spans="1:20" ht="42.75" x14ac:dyDescent="0.4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 s="9">
        <f>(((I1503/60)/60)/24)+DATE(1970,1,1)</f>
        <v>42772.599664351852</v>
      </c>
      <c r="K1503">
        <v>1483712611</v>
      </c>
      <c r="L1503" s="10">
        <f>(((K1503/60)/60)/24)+DATE(1970,1,1)</f>
        <v>42741.599664351852</v>
      </c>
      <c r="M1503" t="b">
        <v>0</v>
      </c>
      <c r="N1503">
        <v>375</v>
      </c>
      <c r="O1503" t="b">
        <v>1</v>
      </c>
      <c r="P1503" t="s">
        <v>8285</v>
      </c>
      <c r="Q1503" s="5">
        <f>(E1503/D1503)</f>
        <v>1.0493636363636363</v>
      </c>
      <c r="R1503" s="12">
        <f>ROUND((E1503/N1503),2)</f>
        <v>61.56</v>
      </c>
      <c r="S1503" t="str">
        <f>LEFT(P1503,FIND("/",P1503)-1)</f>
        <v>photography</v>
      </c>
      <c r="T1503" t="str">
        <f>RIGHT(P1503,LEN(P1503)-FIND("/",P1503))</f>
        <v>photobooks</v>
      </c>
    </row>
    <row r="1504" spans="1:20" ht="42.75" x14ac:dyDescent="0.4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 s="9">
        <f>(((I1504/60)/60)/24)+DATE(1970,1,1)</f>
        <v>41053.782037037039</v>
      </c>
      <c r="K1504">
        <v>1335293168</v>
      </c>
      <c r="L1504" s="10">
        <f>(((K1504/60)/60)/24)+DATE(1970,1,1)</f>
        <v>41023.782037037039</v>
      </c>
      <c r="M1504" t="b">
        <v>0</v>
      </c>
      <c r="N1504">
        <v>221</v>
      </c>
      <c r="O1504" t="b">
        <v>1</v>
      </c>
      <c r="P1504" t="s">
        <v>8292</v>
      </c>
      <c r="Q1504" s="5">
        <f>(E1504/D1504)</f>
        <v>1.0493380000000001</v>
      </c>
      <c r="R1504" s="12">
        <f>ROUND((E1504/N1504),2)</f>
        <v>118.7</v>
      </c>
      <c r="S1504" t="str">
        <f>LEFT(P1504,FIND("/",P1504)-1)</f>
        <v>music</v>
      </c>
      <c r="T1504" t="str">
        <f>RIGHT(P1504,LEN(P1504)-FIND("/",P1504))</f>
        <v>pop</v>
      </c>
    </row>
    <row r="1505" spans="1:20" ht="71.25" x14ac:dyDescent="0.4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 s="9">
        <f>(((I1505/60)/60)/24)+DATE(1970,1,1)</f>
        <v>42605.774189814809</v>
      </c>
      <c r="K1505">
        <v>1466793290</v>
      </c>
      <c r="L1505" s="10">
        <f>(((K1505/60)/60)/24)+DATE(1970,1,1)</f>
        <v>42545.774189814809</v>
      </c>
      <c r="M1505" t="b">
        <v>0</v>
      </c>
      <c r="N1505">
        <v>39</v>
      </c>
      <c r="O1505" t="b">
        <v>1</v>
      </c>
      <c r="P1505" t="s">
        <v>8271</v>
      </c>
      <c r="Q1505" s="5">
        <f>(E1505/D1505)</f>
        <v>1.0493333333333332</v>
      </c>
      <c r="R1505" s="12">
        <f>ROUND((E1505/N1505),2)</f>
        <v>80.72</v>
      </c>
      <c r="S1505" t="str">
        <f>LEFT(P1505,FIND("/",P1505)-1)</f>
        <v>theater</v>
      </c>
      <c r="T1505" t="str">
        <f>RIGHT(P1505,LEN(P1505)-FIND("/",P1505))</f>
        <v>plays</v>
      </c>
    </row>
    <row r="1506" spans="1:20" ht="42.75" x14ac:dyDescent="0.4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 s="9">
        <f>(((I1506/60)/60)/24)+DATE(1970,1,1)</f>
        <v>42175.746689814812</v>
      </c>
      <c r="K1506">
        <v>1432230914</v>
      </c>
      <c r="L1506" s="10">
        <f>(((K1506/60)/60)/24)+DATE(1970,1,1)</f>
        <v>42145.746689814812</v>
      </c>
      <c r="M1506" t="b">
        <v>1</v>
      </c>
      <c r="N1506">
        <v>88</v>
      </c>
      <c r="O1506" t="b">
        <v>1</v>
      </c>
      <c r="P1506" t="s">
        <v>8271</v>
      </c>
      <c r="Q1506" s="5">
        <f>(E1506/D1506)</f>
        <v>1.0492727272727274</v>
      </c>
      <c r="R1506" s="12">
        <f>ROUND((E1506/N1506),2)</f>
        <v>65.58</v>
      </c>
      <c r="S1506" t="str">
        <f>LEFT(P1506,FIND("/",P1506)-1)</f>
        <v>theater</v>
      </c>
      <c r="T1506" t="str">
        <f>RIGHT(P1506,LEN(P1506)-FIND("/",P1506))</f>
        <v>plays</v>
      </c>
    </row>
    <row r="1507" spans="1:20" ht="28.5" x14ac:dyDescent="0.4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 s="9">
        <f>(((I1507/60)/60)/24)+DATE(1970,1,1)</f>
        <v>41905.86546296296</v>
      </c>
      <c r="K1507">
        <v>1408481176</v>
      </c>
      <c r="L1507" s="10">
        <f>(((K1507/60)/60)/24)+DATE(1970,1,1)</f>
        <v>41870.86546296296</v>
      </c>
      <c r="M1507" t="b">
        <v>0</v>
      </c>
      <c r="N1507">
        <v>107</v>
      </c>
      <c r="O1507" t="b">
        <v>1</v>
      </c>
      <c r="P1507" t="s">
        <v>8279</v>
      </c>
      <c r="Q1507" s="5">
        <f>(E1507/D1507)</f>
        <v>1.0485714285714285</v>
      </c>
      <c r="R1507" s="12">
        <f>ROUND((E1507/N1507),2)</f>
        <v>68.599999999999994</v>
      </c>
      <c r="S1507" t="str">
        <f>LEFT(P1507,FIND("/",P1507)-1)</f>
        <v>music</v>
      </c>
      <c r="T1507" t="str">
        <f>RIGHT(P1507,LEN(P1507)-FIND("/",P1507))</f>
        <v>indie rock</v>
      </c>
    </row>
    <row r="1508" spans="1:20" ht="42.75" x14ac:dyDescent="0.4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 s="9">
        <f>(((I1508/60)/60)/24)+DATE(1970,1,1)</f>
        <v>41957.216666666667</v>
      </c>
      <c r="K1508">
        <v>1414028490</v>
      </c>
      <c r="L1508" s="10">
        <f>(((K1508/60)/60)/24)+DATE(1970,1,1)</f>
        <v>41935.070486111108</v>
      </c>
      <c r="M1508" t="b">
        <v>1</v>
      </c>
      <c r="N1508">
        <v>302</v>
      </c>
      <c r="O1508" t="b">
        <v>1</v>
      </c>
      <c r="P1508" t="s">
        <v>8269</v>
      </c>
      <c r="Q1508" s="5">
        <f>(E1508/D1508)</f>
        <v>1.0485537190082646</v>
      </c>
      <c r="R1508" s="12">
        <f>ROUND((E1508/N1508),2)</f>
        <v>84.02</v>
      </c>
      <c r="S1508" t="str">
        <f>LEFT(P1508,FIND("/",P1508)-1)</f>
        <v>film &amp; video</v>
      </c>
      <c r="T1508" t="str">
        <f>RIGHT(P1508,LEN(P1508)-FIND("/",P1508))</f>
        <v>documentary</v>
      </c>
    </row>
    <row r="1509" spans="1:20" ht="42.75" x14ac:dyDescent="0.4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 s="9">
        <f>(((I1509/60)/60)/24)+DATE(1970,1,1)</f>
        <v>41580.456412037034</v>
      </c>
      <c r="K1509">
        <v>1380797834</v>
      </c>
      <c r="L1509" s="10">
        <f>(((K1509/60)/60)/24)+DATE(1970,1,1)</f>
        <v>41550.456412037034</v>
      </c>
      <c r="M1509" t="b">
        <v>1</v>
      </c>
      <c r="N1509">
        <v>232</v>
      </c>
      <c r="O1509" t="b">
        <v>1</v>
      </c>
      <c r="P1509" t="s">
        <v>8269</v>
      </c>
      <c r="Q1509" s="5">
        <f>(E1509/D1509)</f>
        <v>1.0482</v>
      </c>
      <c r="R1509" s="12">
        <f>ROUND((E1509/N1509),2)</f>
        <v>67.77</v>
      </c>
      <c r="S1509" t="str">
        <f>LEFT(P1509,FIND("/",P1509)-1)</f>
        <v>film &amp; video</v>
      </c>
      <c r="T1509" t="str">
        <f>RIGHT(P1509,LEN(P1509)-FIND("/",P1509))</f>
        <v>documentary</v>
      </c>
    </row>
    <row r="1510" spans="1:20" ht="42.75" x14ac:dyDescent="0.4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 s="9">
        <f>(((I1510/60)/60)/24)+DATE(1970,1,1)</f>
        <v>41007.906342592592</v>
      </c>
      <c r="K1510">
        <v>1331333108</v>
      </c>
      <c r="L1510" s="10">
        <f>(((K1510/60)/60)/24)+DATE(1970,1,1)</f>
        <v>40977.948009259257</v>
      </c>
      <c r="M1510" t="b">
        <v>0</v>
      </c>
      <c r="N1510">
        <v>32</v>
      </c>
      <c r="O1510" t="b">
        <v>1</v>
      </c>
      <c r="P1510" t="s">
        <v>8279</v>
      </c>
      <c r="Q1510" s="5">
        <f>(E1510/D1510)</f>
        <v>1.0480480480480481</v>
      </c>
      <c r="R1510" s="12">
        <f>ROUND((E1510/N1510),2)</f>
        <v>32.72</v>
      </c>
      <c r="S1510" t="str">
        <f>LEFT(P1510,FIND("/",P1510)-1)</f>
        <v>music</v>
      </c>
      <c r="T1510" t="str">
        <f>RIGHT(P1510,LEN(P1510)-FIND("/",P1510))</f>
        <v>indie rock</v>
      </c>
    </row>
    <row r="1511" spans="1:20" ht="42.75" x14ac:dyDescent="0.4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 s="9">
        <f>(((I1511/60)/60)/24)+DATE(1970,1,1)</f>
        <v>42169.525567129633</v>
      </c>
      <c r="K1511">
        <v>1431693409</v>
      </c>
      <c r="L1511" s="10">
        <f>(((K1511/60)/60)/24)+DATE(1970,1,1)</f>
        <v>42139.525567129633</v>
      </c>
      <c r="M1511" t="b">
        <v>0</v>
      </c>
      <c r="N1511">
        <v>104</v>
      </c>
      <c r="O1511" t="b">
        <v>1</v>
      </c>
      <c r="P1511" t="s">
        <v>8271</v>
      </c>
      <c r="Q1511" s="5">
        <f>(E1511/D1511)</f>
        <v>1.048</v>
      </c>
      <c r="R1511" s="12">
        <f>ROUND((E1511/N1511),2)</f>
        <v>50.38</v>
      </c>
      <c r="S1511" t="str">
        <f>LEFT(P1511,FIND("/",P1511)-1)</f>
        <v>theater</v>
      </c>
      <c r="T1511" t="str">
        <f>RIGHT(P1511,LEN(P1511)-FIND("/",P1511))</f>
        <v>plays</v>
      </c>
    </row>
    <row r="1512" spans="1:20" ht="42.75" x14ac:dyDescent="0.4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 s="9">
        <f>(((I1512/60)/60)/24)+DATE(1970,1,1)</f>
        <v>42492.893495370372</v>
      </c>
      <c r="K1512">
        <v>1459632398</v>
      </c>
      <c r="L1512" s="10">
        <f>(((K1512/60)/60)/24)+DATE(1970,1,1)</f>
        <v>42462.893495370372</v>
      </c>
      <c r="M1512" t="b">
        <v>0</v>
      </c>
      <c r="N1512">
        <v>64</v>
      </c>
      <c r="O1512" t="b">
        <v>1</v>
      </c>
      <c r="P1512" t="s">
        <v>8271</v>
      </c>
      <c r="Q1512" s="5">
        <f>(E1512/D1512)</f>
        <v>1.048</v>
      </c>
      <c r="R1512" s="12">
        <f>ROUND((E1512/N1512),2)</f>
        <v>40.94</v>
      </c>
      <c r="S1512" t="str">
        <f>LEFT(P1512,FIND("/",P1512)-1)</f>
        <v>theater</v>
      </c>
      <c r="T1512" t="str">
        <f>RIGHT(P1512,LEN(P1512)-FIND("/",P1512))</f>
        <v>plays</v>
      </c>
    </row>
    <row r="1513" spans="1:20" ht="42.75" x14ac:dyDescent="0.4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 s="9">
        <f>(((I1513/60)/60)/24)+DATE(1970,1,1)</f>
        <v>42410.875</v>
      </c>
      <c r="K1513">
        <v>1452448298</v>
      </c>
      <c r="L1513" s="10">
        <f>(((K1513/60)/60)/24)+DATE(1970,1,1)</f>
        <v>42379.74418981481</v>
      </c>
      <c r="M1513" t="b">
        <v>0</v>
      </c>
      <c r="N1513">
        <v>47</v>
      </c>
      <c r="O1513" t="b">
        <v>1</v>
      </c>
      <c r="P1513" t="s">
        <v>8271</v>
      </c>
      <c r="Q1513" s="5">
        <f>(E1513/D1513)</f>
        <v>1.0475000000000001</v>
      </c>
      <c r="R1513" s="12">
        <f>ROUND((E1513/N1513),2)</f>
        <v>17.829999999999998</v>
      </c>
      <c r="S1513" t="str">
        <f>LEFT(P1513,FIND("/",P1513)-1)</f>
        <v>theater</v>
      </c>
      <c r="T1513" t="str">
        <f>RIGHT(P1513,LEN(P1513)-FIND("/",P1513))</f>
        <v>plays</v>
      </c>
    </row>
    <row r="1514" spans="1:20" ht="42.75" x14ac:dyDescent="0.4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 s="9">
        <f>(((I1514/60)/60)/24)+DATE(1970,1,1)</f>
        <v>42027.507905092592</v>
      </c>
      <c r="K1514">
        <v>1419423083</v>
      </c>
      <c r="L1514" s="10">
        <f>(((K1514/60)/60)/24)+DATE(1970,1,1)</f>
        <v>41997.507905092592</v>
      </c>
      <c r="M1514" t="b">
        <v>0</v>
      </c>
      <c r="N1514">
        <v>38</v>
      </c>
      <c r="O1514" t="b">
        <v>1</v>
      </c>
      <c r="P1514" t="s">
        <v>8271</v>
      </c>
      <c r="Q1514" s="5">
        <f>(E1514/D1514)</f>
        <v>1.0475000000000001</v>
      </c>
      <c r="R1514" s="12">
        <f>ROUND((E1514/N1514),2)</f>
        <v>55.13</v>
      </c>
      <c r="S1514" t="str">
        <f>LEFT(P1514,FIND("/",P1514)-1)</f>
        <v>theater</v>
      </c>
      <c r="T1514" t="str">
        <f>RIGHT(P1514,LEN(P1514)-FIND("/",P1514))</f>
        <v>plays</v>
      </c>
    </row>
    <row r="1515" spans="1:20" ht="57" x14ac:dyDescent="0.4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 s="9">
        <f>(((I1515/60)/60)/24)+DATE(1970,1,1)</f>
        <v>40401.665972222225</v>
      </c>
      <c r="K1515">
        <v>1277702894</v>
      </c>
      <c r="L1515" s="10">
        <f>(((K1515/60)/60)/24)+DATE(1970,1,1)</f>
        <v>40357.227939814817</v>
      </c>
      <c r="M1515" t="b">
        <v>1</v>
      </c>
      <c r="N1515">
        <v>222</v>
      </c>
      <c r="O1515" t="b">
        <v>1</v>
      </c>
      <c r="P1515" t="s">
        <v>8269</v>
      </c>
      <c r="Q1515" s="5">
        <f>(E1515/D1515)</f>
        <v>1.0473529411764706</v>
      </c>
      <c r="R1515" s="12">
        <f>ROUND((E1515/N1515),2)</f>
        <v>80.2</v>
      </c>
      <c r="S1515" t="str">
        <f>LEFT(P1515,FIND("/",P1515)-1)</f>
        <v>film &amp; video</v>
      </c>
      <c r="T1515" t="str">
        <f>RIGHT(P1515,LEN(P1515)-FIND("/",P1515))</f>
        <v>documentary</v>
      </c>
    </row>
    <row r="1516" spans="1:20" ht="42.75" x14ac:dyDescent="0.4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 s="9">
        <f>(((I1516/60)/60)/24)+DATE(1970,1,1)</f>
        <v>41120.208333333336</v>
      </c>
      <c r="K1516">
        <v>1340642717</v>
      </c>
      <c r="L1516" s="10">
        <f>(((K1516/60)/60)/24)+DATE(1970,1,1)</f>
        <v>41085.698113425926</v>
      </c>
      <c r="M1516" t="b">
        <v>0</v>
      </c>
      <c r="N1516">
        <v>251</v>
      </c>
      <c r="O1516" t="b">
        <v>1</v>
      </c>
      <c r="P1516" t="s">
        <v>8269</v>
      </c>
      <c r="Q1516" s="5">
        <f>(E1516/D1516)</f>
        <v>1.0472999999999999</v>
      </c>
      <c r="R1516" s="12">
        <f>ROUND((E1516/N1516),2)</f>
        <v>104.31</v>
      </c>
      <c r="S1516" t="str">
        <f>LEFT(P1516,FIND("/",P1516)-1)</f>
        <v>film &amp; video</v>
      </c>
      <c r="T1516" t="str">
        <f>RIGHT(P1516,LEN(P1516)-FIND("/",P1516))</f>
        <v>documentary</v>
      </c>
    </row>
    <row r="1517" spans="1:20" ht="42.75" x14ac:dyDescent="0.4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 s="9">
        <f>(((I1517/60)/60)/24)+DATE(1970,1,1)</f>
        <v>41069.409456018519</v>
      </c>
      <c r="K1517">
        <v>1336643377</v>
      </c>
      <c r="L1517" s="10">
        <f>(((K1517/60)/60)/24)+DATE(1970,1,1)</f>
        <v>41039.409456018519</v>
      </c>
      <c r="M1517" t="b">
        <v>0</v>
      </c>
      <c r="N1517">
        <v>46</v>
      </c>
      <c r="O1517" t="b">
        <v>1</v>
      </c>
      <c r="P1517" t="s">
        <v>8292</v>
      </c>
      <c r="Q1517" s="5">
        <f>(E1517/D1517)</f>
        <v>1.0471999999999999</v>
      </c>
      <c r="R1517" s="12">
        <f>ROUND((E1517/N1517),2)</f>
        <v>113.83</v>
      </c>
      <c r="S1517" t="str">
        <f>LEFT(P1517,FIND("/",P1517)-1)</f>
        <v>music</v>
      </c>
      <c r="T1517" t="str">
        <f>RIGHT(P1517,LEN(P1517)-FIND("/",P1517))</f>
        <v>pop</v>
      </c>
    </row>
    <row r="1518" spans="1:20" ht="28.5" x14ac:dyDescent="0.4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 s="9">
        <f>(((I1518/60)/60)/24)+DATE(1970,1,1)</f>
        <v>40369.916666666664</v>
      </c>
      <c r="K1518">
        <v>1273647255</v>
      </c>
      <c r="L1518" s="10">
        <f>(((K1518/60)/60)/24)+DATE(1970,1,1)</f>
        <v>40310.287673611114</v>
      </c>
      <c r="M1518" t="b">
        <v>0</v>
      </c>
      <c r="N1518">
        <v>81</v>
      </c>
      <c r="O1518" t="b">
        <v>1</v>
      </c>
      <c r="P1518" t="s">
        <v>8279</v>
      </c>
      <c r="Q1518" s="5">
        <f>(E1518/D1518)</f>
        <v>1.0471999999999999</v>
      </c>
      <c r="R1518" s="12">
        <f>ROUND((E1518/N1518),2)</f>
        <v>32.32</v>
      </c>
      <c r="S1518" t="str">
        <f>LEFT(P1518,FIND("/",P1518)-1)</f>
        <v>music</v>
      </c>
      <c r="T1518" t="str">
        <f>RIGHT(P1518,LEN(P1518)-FIND("/",P1518))</f>
        <v>indie rock</v>
      </c>
    </row>
    <row r="1519" spans="1:20" ht="42.75" x14ac:dyDescent="0.4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 s="9">
        <f>(((I1519/60)/60)/24)+DATE(1970,1,1)</f>
        <v>40521.207638888889</v>
      </c>
      <c r="K1519">
        <v>1286480070</v>
      </c>
      <c r="L1519" s="10">
        <f>(((K1519/60)/60)/24)+DATE(1970,1,1)</f>
        <v>40458.815625000003</v>
      </c>
      <c r="M1519" t="b">
        <v>0</v>
      </c>
      <c r="N1519">
        <v>147</v>
      </c>
      <c r="O1519" t="b">
        <v>1</v>
      </c>
      <c r="P1519" t="s">
        <v>8279</v>
      </c>
      <c r="Q1519" s="5">
        <f>(E1519/D1519)</f>
        <v>1.0469999999999999</v>
      </c>
      <c r="R1519" s="12">
        <f>ROUND((E1519/N1519),2)</f>
        <v>35.61</v>
      </c>
      <c r="S1519" t="str">
        <f>LEFT(P1519,FIND("/",P1519)-1)</f>
        <v>music</v>
      </c>
      <c r="T1519" t="str">
        <f>RIGHT(P1519,LEN(P1519)-FIND("/",P1519))</f>
        <v>indie rock</v>
      </c>
    </row>
    <row r="1520" spans="1:20" ht="42.75" x14ac:dyDescent="0.4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 s="9">
        <f>(((I1520/60)/60)/24)+DATE(1970,1,1)</f>
        <v>41641.333333333336</v>
      </c>
      <c r="K1520">
        <v>1386123861</v>
      </c>
      <c r="L1520" s="10">
        <f>(((K1520/60)/60)/24)+DATE(1970,1,1)</f>
        <v>41612.10024305556</v>
      </c>
      <c r="M1520" t="b">
        <v>1</v>
      </c>
      <c r="N1520">
        <v>287</v>
      </c>
      <c r="O1520" t="b">
        <v>1</v>
      </c>
      <c r="P1520" t="s">
        <v>8269</v>
      </c>
      <c r="Q1520" s="5">
        <f>(E1520/D1520)</f>
        <v>1.0468</v>
      </c>
      <c r="R1520" s="12">
        <f>ROUND((E1520/N1520),2)</f>
        <v>109.42</v>
      </c>
      <c r="S1520" t="str">
        <f>LEFT(P1520,FIND("/",P1520)-1)</f>
        <v>film &amp; video</v>
      </c>
      <c r="T1520" t="str">
        <f>RIGHT(P1520,LEN(P1520)-FIND("/",P1520))</f>
        <v>documentary</v>
      </c>
    </row>
    <row r="1521" spans="1:20" ht="42.75" x14ac:dyDescent="0.4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 s="9">
        <f>(((I1521/60)/60)/24)+DATE(1970,1,1)</f>
        <v>42587.875</v>
      </c>
      <c r="K1521">
        <v>1467865967</v>
      </c>
      <c r="L1521" s="10">
        <f>(((K1521/60)/60)/24)+DATE(1970,1,1)</f>
        <v>42558.189432870371</v>
      </c>
      <c r="M1521" t="b">
        <v>0</v>
      </c>
      <c r="N1521">
        <v>142</v>
      </c>
      <c r="O1521" t="b">
        <v>1</v>
      </c>
      <c r="P1521" t="s">
        <v>8271</v>
      </c>
      <c r="Q1521" s="5">
        <f>(E1521/D1521)</f>
        <v>1.0468</v>
      </c>
      <c r="R1521" s="12">
        <f>ROUND((E1521/N1521),2)</f>
        <v>36.86</v>
      </c>
      <c r="S1521" t="str">
        <f>LEFT(P1521,FIND("/",P1521)-1)</f>
        <v>theater</v>
      </c>
      <c r="T1521" t="str">
        <f>RIGHT(P1521,LEN(P1521)-FIND("/",P1521))</f>
        <v>plays</v>
      </c>
    </row>
    <row r="1522" spans="1:20" ht="42.75" x14ac:dyDescent="0.4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 s="9">
        <f>(((I1522/60)/60)/24)+DATE(1970,1,1)</f>
        <v>42159</v>
      </c>
      <c r="K1522">
        <v>1430768468</v>
      </c>
      <c r="L1522" s="10">
        <f>(((K1522/60)/60)/24)+DATE(1970,1,1)</f>
        <v>42128.820231481484</v>
      </c>
      <c r="M1522" t="b">
        <v>0</v>
      </c>
      <c r="N1522">
        <v>98</v>
      </c>
      <c r="O1522" t="b">
        <v>1</v>
      </c>
      <c r="P1522" t="s">
        <v>8277</v>
      </c>
      <c r="Q1522" s="5">
        <f>(E1522/D1522)</f>
        <v>1.0467500000000001</v>
      </c>
      <c r="R1522" s="12">
        <f>ROUND((E1522/N1522),2)</f>
        <v>42.72</v>
      </c>
      <c r="S1522" t="str">
        <f>LEFT(P1522,FIND("/",P1522)-1)</f>
        <v>music</v>
      </c>
      <c r="T1522" t="str">
        <f>RIGHT(P1522,LEN(P1522)-FIND("/",P1522))</f>
        <v>metal</v>
      </c>
    </row>
    <row r="1523" spans="1:20" ht="42.75" x14ac:dyDescent="0.4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 s="9">
        <f>(((I1523/60)/60)/24)+DATE(1970,1,1)</f>
        <v>42309.958333333328</v>
      </c>
      <c r="K1523">
        <v>1443036470</v>
      </c>
      <c r="L1523" s="10">
        <f>(((K1523/60)/60)/24)+DATE(1970,1,1)</f>
        <v>42270.810995370368</v>
      </c>
      <c r="M1523" t="b">
        <v>0</v>
      </c>
      <c r="N1523">
        <v>48</v>
      </c>
      <c r="O1523" t="b">
        <v>1</v>
      </c>
      <c r="P1523" t="s">
        <v>8271</v>
      </c>
      <c r="Q1523" s="5">
        <f>(E1523/D1523)</f>
        <v>1.0466666666666666</v>
      </c>
      <c r="R1523" s="12">
        <f>ROUND((E1523/N1523),2)</f>
        <v>327.08</v>
      </c>
      <c r="S1523" t="str">
        <f>LEFT(P1523,FIND("/",P1523)-1)</f>
        <v>theater</v>
      </c>
      <c r="T1523" t="str">
        <f>RIGHT(P1523,LEN(P1523)-FIND("/",P1523))</f>
        <v>plays</v>
      </c>
    </row>
    <row r="1524" spans="1:20" ht="42.75" x14ac:dyDescent="0.4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 s="9">
        <f>(((I1524/60)/60)/24)+DATE(1970,1,1)</f>
        <v>42180.755312499998</v>
      </c>
      <c r="K1524">
        <v>1432663659</v>
      </c>
      <c r="L1524" s="10">
        <f>(((K1524/60)/60)/24)+DATE(1970,1,1)</f>
        <v>42150.755312499998</v>
      </c>
      <c r="M1524" t="b">
        <v>0</v>
      </c>
      <c r="N1524">
        <v>29</v>
      </c>
      <c r="O1524" t="b">
        <v>1</v>
      </c>
      <c r="P1524" t="s">
        <v>8271</v>
      </c>
      <c r="Q1524" s="5">
        <f>(E1524/D1524)</f>
        <v>1.0466666666666666</v>
      </c>
      <c r="R1524" s="12">
        <f>ROUND((E1524/N1524),2)</f>
        <v>54.14</v>
      </c>
      <c r="S1524" t="str">
        <f>LEFT(P1524,FIND("/",P1524)-1)</f>
        <v>theater</v>
      </c>
      <c r="T1524" t="str">
        <f>RIGHT(P1524,LEN(P1524)-FIND("/",P1524))</f>
        <v>plays</v>
      </c>
    </row>
    <row r="1525" spans="1:20" ht="42.75" x14ac:dyDescent="0.4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 s="9">
        <f>(((I1525/60)/60)/24)+DATE(1970,1,1)</f>
        <v>42420.114988425921</v>
      </c>
      <c r="K1525">
        <v>1452048335</v>
      </c>
      <c r="L1525" s="10">
        <f>(((K1525/60)/60)/24)+DATE(1970,1,1)</f>
        <v>42375.114988425921</v>
      </c>
      <c r="M1525" t="b">
        <v>0</v>
      </c>
      <c r="N1525">
        <v>9</v>
      </c>
      <c r="O1525" t="b">
        <v>1</v>
      </c>
      <c r="P1525" t="s">
        <v>8271</v>
      </c>
      <c r="Q1525" s="5">
        <f>(E1525/D1525)</f>
        <v>1.0466666666666666</v>
      </c>
      <c r="R1525" s="12">
        <f>ROUND((E1525/N1525),2)</f>
        <v>139.56</v>
      </c>
      <c r="S1525" t="str">
        <f>LEFT(P1525,FIND("/",P1525)-1)</f>
        <v>theater</v>
      </c>
      <c r="T1525" t="str">
        <f>RIGHT(P1525,LEN(P1525)-FIND("/",P1525))</f>
        <v>plays</v>
      </c>
    </row>
    <row r="1526" spans="1:20" ht="42.75" x14ac:dyDescent="0.4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 s="9">
        <f>(((I1526/60)/60)/24)+DATE(1970,1,1)</f>
        <v>42488.680925925932</v>
      </c>
      <c r="K1526">
        <v>1459268432</v>
      </c>
      <c r="L1526" s="10">
        <f>(((K1526/60)/60)/24)+DATE(1970,1,1)</f>
        <v>42458.680925925932</v>
      </c>
      <c r="M1526" t="b">
        <v>0</v>
      </c>
      <c r="N1526">
        <v>33</v>
      </c>
      <c r="O1526" t="b">
        <v>1</v>
      </c>
      <c r="P1526" t="s">
        <v>8271</v>
      </c>
      <c r="Q1526" s="5">
        <f>(E1526/D1526)</f>
        <v>1.0465</v>
      </c>
      <c r="R1526" s="12">
        <f>ROUND((E1526/N1526),2)</f>
        <v>63.42</v>
      </c>
      <c r="S1526" t="str">
        <f>LEFT(P1526,FIND("/",P1526)-1)</f>
        <v>theater</v>
      </c>
      <c r="T1526" t="str">
        <f>RIGHT(P1526,LEN(P1526)-FIND("/",P1526))</f>
        <v>plays</v>
      </c>
    </row>
    <row r="1527" spans="1:20" ht="42.75" x14ac:dyDescent="0.4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 s="9">
        <f>(((I1527/60)/60)/24)+DATE(1970,1,1)</f>
        <v>42675.207638888889</v>
      </c>
      <c r="K1527">
        <v>1475460819</v>
      </c>
      <c r="L1527" s="10">
        <f>(((K1527/60)/60)/24)+DATE(1970,1,1)</f>
        <v>42646.092812499999</v>
      </c>
      <c r="M1527" t="b">
        <v>0</v>
      </c>
      <c r="N1527">
        <v>56</v>
      </c>
      <c r="O1527" t="b">
        <v>1</v>
      </c>
      <c r="P1527" t="s">
        <v>8271</v>
      </c>
      <c r="Q1527" s="5">
        <f>(E1527/D1527)</f>
        <v>1.0464</v>
      </c>
      <c r="R1527" s="12">
        <f>ROUND((E1527/N1527),2)</f>
        <v>93.43</v>
      </c>
      <c r="S1527" t="str">
        <f>LEFT(P1527,FIND("/",P1527)-1)</f>
        <v>theater</v>
      </c>
      <c r="T1527" t="str">
        <f>RIGHT(P1527,LEN(P1527)-FIND("/",P1527))</f>
        <v>plays</v>
      </c>
    </row>
    <row r="1528" spans="1:20" ht="42.75" x14ac:dyDescent="0.4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 s="9">
        <f>(((I1528/60)/60)/24)+DATE(1970,1,1)</f>
        <v>40929.738194444442</v>
      </c>
      <c r="K1528">
        <v>1325007780</v>
      </c>
      <c r="L1528" s="10">
        <f>(((K1528/60)/60)/24)+DATE(1970,1,1)</f>
        <v>40904.738194444442</v>
      </c>
      <c r="M1528" t="b">
        <v>1</v>
      </c>
      <c r="N1528">
        <v>760</v>
      </c>
      <c r="O1528" t="b">
        <v>1</v>
      </c>
      <c r="P1528" t="s">
        <v>8269</v>
      </c>
      <c r="Q1528" s="5">
        <f>(E1528/D1528)</f>
        <v>1.0462615</v>
      </c>
      <c r="R1528" s="12">
        <f>ROUND((E1528/N1528),2)</f>
        <v>55.07</v>
      </c>
      <c r="S1528" t="str">
        <f>LEFT(P1528,FIND("/",P1528)-1)</f>
        <v>film &amp; video</v>
      </c>
      <c r="T1528" t="str">
        <f>RIGHT(P1528,LEN(P1528)-FIND("/",P1528))</f>
        <v>documentary</v>
      </c>
    </row>
    <row r="1529" spans="1:20" ht="42.75" x14ac:dyDescent="0.4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 s="9">
        <f>(((I1529/60)/60)/24)+DATE(1970,1,1)</f>
        <v>40332.070138888892</v>
      </c>
      <c r="K1529">
        <v>1274705803</v>
      </c>
      <c r="L1529" s="10">
        <f>(((K1529/60)/60)/24)+DATE(1970,1,1)</f>
        <v>40322.53938657407</v>
      </c>
      <c r="M1529" t="b">
        <v>0</v>
      </c>
      <c r="N1529">
        <v>25</v>
      </c>
      <c r="O1529" t="b">
        <v>1</v>
      </c>
      <c r="P1529" t="s">
        <v>8266</v>
      </c>
      <c r="Q1529" s="5">
        <f>(E1529/D1529)</f>
        <v>1.046</v>
      </c>
      <c r="R1529">
        <f>ROUND((E1529/N1529),2)</f>
        <v>104.6</v>
      </c>
      <c r="S1529" t="str">
        <f>LEFT(P1529,FIND("/",P1529)-1)</f>
        <v>film &amp; video</v>
      </c>
      <c r="T1529" t="str">
        <f>RIGHT(P1529,LEN(P1529)-FIND("/",P1529))</f>
        <v>shorts</v>
      </c>
    </row>
    <row r="1530" spans="1:20" ht="42.75" x14ac:dyDescent="0.4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 s="9">
        <f>(((I1530/60)/60)/24)+DATE(1970,1,1)</f>
        <v>42005.208333333328</v>
      </c>
      <c r="K1530">
        <v>1416977259</v>
      </c>
      <c r="L1530" s="10">
        <f>(((K1530/60)/60)/24)+DATE(1970,1,1)</f>
        <v>41969.199756944443</v>
      </c>
      <c r="M1530" t="b">
        <v>0</v>
      </c>
      <c r="N1530">
        <v>23</v>
      </c>
      <c r="O1530" t="b">
        <v>1</v>
      </c>
      <c r="P1530" t="s">
        <v>8271</v>
      </c>
      <c r="Q1530" s="5">
        <f>(E1530/D1530)</f>
        <v>1.046</v>
      </c>
      <c r="R1530" s="12">
        <f>ROUND((E1530/N1530),2)</f>
        <v>45.48</v>
      </c>
      <c r="S1530" t="str">
        <f>LEFT(P1530,FIND("/",P1530)-1)</f>
        <v>theater</v>
      </c>
      <c r="T1530" t="str">
        <f>RIGHT(P1530,LEN(P1530)-FIND("/",P1530))</f>
        <v>plays</v>
      </c>
    </row>
    <row r="1531" spans="1:20" ht="42.75" x14ac:dyDescent="0.4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 s="9">
        <f>(((I1531/60)/60)/24)+DATE(1970,1,1)</f>
        <v>42251.625</v>
      </c>
      <c r="K1531">
        <v>1438873007</v>
      </c>
      <c r="L1531" s="10">
        <f>(((K1531/60)/60)/24)+DATE(1970,1,1)</f>
        <v>42222.622766203705</v>
      </c>
      <c r="M1531" t="b">
        <v>0</v>
      </c>
      <c r="N1531">
        <v>56</v>
      </c>
      <c r="O1531" t="b">
        <v>1</v>
      </c>
      <c r="P1531" t="s">
        <v>8302</v>
      </c>
      <c r="Q1531" s="5">
        <f>(E1531/D1531)</f>
        <v>1.0459624999999999</v>
      </c>
      <c r="R1531" s="12">
        <f>ROUND((E1531/N1531),2)</f>
        <v>373.56</v>
      </c>
      <c r="S1531" t="str">
        <f>LEFT(P1531,FIND("/",P1531)-1)</f>
        <v>technology</v>
      </c>
      <c r="T1531" t="str">
        <f>RIGHT(P1531,LEN(P1531)-FIND("/",P1531))</f>
        <v>makerspaces</v>
      </c>
    </row>
    <row r="1532" spans="1:20" ht="42.75" x14ac:dyDescent="0.4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 s="9">
        <f>(((I1532/60)/60)/24)+DATE(1970,1,1)</f>
        <v>42170.676851851851</v>
      </c>
      <c r="K1532">
        <v>1432484080</v>
      </c>
      <c r="L1532" s="10">
        <f>(((K1532/60)/60)/24)+DATE(1970,1,1)</f>
        <v>42148.676851851851</v>
      </c>
      <c r="M1532" t="b">
        <v>0</v>
      </c>
      <c r="N1532">
        <v>111</v>
      </c>
      <c r="O1532" t="b">
        <v>1</v>
      </c>
      <c r="P1532" t="s">
        <v>8271</v>
      </c>
      <c r="Q1532" s="5">
        <f>(E1532/D1532)</f>
        <v>1.0457142857142858</v>
      </c>
      <c r="R1532" s="12">
        <f>ROUND((E1532/N1532),2)</f>
        <v>32.97</v>
      </c>
      <c r="S1532" t="str">
        <f>LEFT(P1532,FIND("/",P1532)-1)</f>
        <v>theater</v>
      </c>
      <c r="T1532" t="str">
        <f>RIGHT(P1532,LEN(P1532)-FIND("/",P1532))</f>
        <v>plays</v>
      </c>
    </row>
    <row r="1533" spans="1:20" ht="42.75" x14ac:dyDescent="0.4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 s="9">
        <f>(((I1533/60)/60)/24)+DATE(1970,1,1)</f>
        <v>40768.958333333336</v>
      </c>
      <c r="K1533">
        <v>1310693986</v>
      </c>
      <c r="L1533" s="10">
        <f>(((K1533/60)/60)/24)+DATE(1970,1,1)</f>
        <v>40739.069282407407</v>
      </c>
      <c r="M1533" t="b">
        <v>0</v>
      </c>
      <c r="N1533">
        <v>37</v>
      </c>
      <c r="O1533" t="b">
        <v>1</v>
      </c>
      <c r="P1533" t="s">
        <v>8266</v>
      </c>
      <c r="Q1533" s="5">
        <f>(E1533/D1533)</f>
        <v>1.0455692307692308</v>
      </c>
      <c r="R1533">
        <f>ROUND((E1533/N1533),2)</f>
        <v>91.84</v>
      </c>
      <c r="S1533" t="str">
        <f>LEFT(P1533,FIND("/",P1533)-1)</f>
        <v>film &amp; video</v>
      </c>
      <c r="T1533" t="str">
        <f>RIGHT(P1533,LEN(P1533)-FIND("/",P1533))</f>
        <v>shorts</v>
      </c>
    </row>
    <row r="1534" spans="1:20" ht="42.75" x14ac:dyDescent="0.4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 s="9">
        <f>(((I1534/60)/60)/24)+DATE(1970,1,1)</f>
        <v>42373.180636574078</v>
      </c>
      <c r="K1534">
        <v>1449116407</v>
      </c>
      <c r="L1534" s="10">
        <f>(((K1534/60)/60)/24)+DATE(1970,1,1)</f>
        <v>42341.180636574078</v>
      </c>
      <c r="M1534" t="b">
        <v>0</v>
      </c>
      <c r="N1534">
        <v>46</v>
      </c>
      <c r="O1534" t="b">
        <v>1</v>
      </c>
      <c r="P1534" t="s">
        <v>8271</v>
      </c>
      <c r="Q1534" s="5">
        <f>(E1534/D1534)</f>
        <v>1.0454285714285714</v>
      </c>
      <c r="R1534" s="12">
        <f>ROUND((E1534/N1534),2)</f>
        <v>79.540000000000006</v>
      </c>
      <c r="S1534" t="str">
        <f>LEFT(P1534,FIND("/",P1534)-1)</f>
        <v>theater</v>
      </c>
      <c r="T1534" t="str">
        <f>RIGHT(P1534,LEN(P1534)-FIND("/",P1534))</f>
        <v>plays</v>
      </c>
    </row>
    <row r="1535" spans="1:20" ht="42.75" x14ac:dyDescent="0.4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 s="9">
        <f>(((I1535/60)/60)/24)+DATE(1970,1,1)</f>
        <v>42283.697754629626</v>
      </c>
      <c r="K1535">
        <v>1441125886</v>
      </c>
      <c r="L1535" s="10">
        <f>(((K1535/60)/60)/24)+DATE(1970,1,1)</f>
        <v>42248.697754629626</v>
      </c>
      <c r="M1535" t="b">
        <v>0</v>
      </c>
      <c r="N1535">
        <v>65</v>
      </c>
      <c r="O1535" t="b">
        <v>1</v>
      </c>
      <c r="P1535" t="s">
        <v>8271</v>
      </c>
      <c r="Q1535" s="5">
        <f>(E1535/D1535)</f>
        <v>1.0451999999999999</v>
      </c>
      <c r="R1535" s="12">
        <f>ROUND((E1535/N1535),2)</f>
        <v>80.400000000000006</v>
      </c>
      <c r="S1535" t="str">
        <f>LEFT(P1535,FIND("/",P1535)-1)</f>
        <v>theater</v>
      </c>
      <c r="T1535" t="str">
        <f>RIGHT(P1535,LEN(P1535)-FIND("/",P1535))</f>
        <v>plays</v>
      </c>
    </row>
    <row r="1536" spans="1:20" ht="42.75" x14ac:dyDescent="0.4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 s="9">
        <f>(((I1536/60)/60)/24)+DATE(1970,1,1)</f>
        <v>42726.624444444446</v>
      </c>
      <c r="K1536">
        <v>1479826752</v>
      </c>
      <c r="L1536" s="10">
        <f>(((K1536/60)/60)/24)+DATE(1970,1,1)</f>
        <v>42696.624444444446</v>
      </c>
      <c r="M1536" t="b">
        <v>0</v>
      </c>
      <c r="N1536">
        <v>175</v>
      </c>
      <c r="O1536" t="b">
        <v>1</v>
      </c>
      <c r="P1536" t="s">
        <v>8271</v>
      </c>
      <c r="Q1536" s="5">
        <f>(E1536/D1536)</f>
        <v>1.0451666666666666</v>
      </c>
      <c r="R1536" s="12">
        <f>ROUND((E1536/N1536),2)</f>
        <v>89.59</v>
      </c>
      <c r="S1536" t="str">
        <f>LEFT(P1536,FIND("/",P1536)-1)</f>
        <v>theater</v>
      </c>
      <c r="T1536" t="str">
        <f>RIGHT(P1536,LEN(P1536)-FIND("/",P1536))</f>
        <v>plays</v>
      </c>
    </row>
    <row r="1537" spans="1:20" ht="28.5" x14ac:dyDescent="0.4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 s="9">
        <f>(((I1537/60)/60)/24)+DATE(1970,1,1)</f>
        <v>42187.993125000001</v>
      </c>
      <c r="K1537">
        <v>1433980206</v>
      </c>
      <c r="L1537" s="10">
        <f>(((K1537/60)/60)/24)+DATE(1970,1,1)</f>
        <v>42165.993125000001</v>
      </c>
      <c r="M1537" t="b">
        <v>0</v>
      </c>
      <c r="N1537">
        <v>40</v>
      </c>
      <c r="O1537" t="b">
        <v>1</v>
      </c>
      <c r="P1537" t="s">
        <v>8271</v>
      </c>
      <c r="Q1537" s="5">
        <f>(E1537/D1537)</f>
        <v>1.0451515151515152</v>
      </c>
      <c r="R1537" s="12">
        <f>ROUND((E1537/N1537),2)</f>
        <v>86.23</v>
      </c>
      <c r="S1537" t="str">
        <f>LEFT(P1537,FIND("/",P1537)-1)</f>
        <v>theater</v>
      </c>
      <c r="T1537" t="str">
        <f>RIGHT(P1537,LEN(P1537)-FIND("/",P1537))</f>
        <v>plays</v>
      </c>
    </row>
    <row r="1538" spans="1:20" ht="42.75" x14ac:dyDescent="0.4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 s="9">
        <f>(((I1538/60)/60)/24)+DATE(1970,1,1)</f>
        <v>42652.767476851848</v>
      </c>
      <c r="K1538">
        <v>1473445510</v>
      </c>
      <c r="L1538" s="10">
        <f>(((K1538/60)/60)/24)+DATE(1970,1,1)</f>
        <v>42622.767476851848</v>
      </c>
      <c r="M1538" t="b">
        <v>0</v>
      </c>
      <c r="N1538">
        <v>64</v>
      </c>
      <c r="O1538" t="b">
        <v>1</v>
      </c>
      <c r="P1538" t="s">
        <v>8303</v>
      </c>
      <c r="Q1538" s="5">
        <f>(E1538/D1538)</f>
        <v>1.0449999999999999</v>
      </c>
      <c r="R1538" s="12">
        <f>ROUND((E1538/N1538),2)</f>
        <v>48.98</v>
      </c>
      <c r="S1538" t="str">
        <f>LEFT(P1538,FIND("/",P1538)-1)</f>
        <v>theater</v>
      </c>
      <c r="T1538" t="str">
        <f>RIGHT(P1538,LEN(P1538)-FIND("/",P1538))</f>
        <v>spaces</v>
      </c>
    </row>
    <row r="1539" spans="1:20" ht="42.75" x14ac:dyDescent="0.4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 s="9">
        <f>(((I1539/60)/60)/24)+DATE(1970,1,1)</f>
        <v>42211.75</v>
      </c>
      <c r="K1539">
        <v>1435117889</v>
      </c>
      <c r="L1539" s="10">
        <f>(((K1539/60)/60)/24)+DATE(1970,1,1)</f>
        <v>42179.160752314812</v>
      </c>
      <c r="M1539" t="b">
        <v>0</v>
      </c>
      <c r="N1539">
        <v>276</v>
      </c>
      <c r="O1539" t="b">
        <v>1</v>
      </c>
      <c r="P1539" t="s">
        <v>8273</v>
      </c>
      <c r="Q1539" s="5">
        <f>(E1539/D1539)</f>
        <v>1.0446206037108834</v>
      </c>
      <c r="R1539" s="12">
        <f>ROUND((E1539/N1539),2)</f>
        <v>109.34</v>
      </c>
      <c r="S1539" t="str">
        <f>LEFT(P1539,FIND("/",P1539)-1)</f>
        <v>technology</v>
      </c>
      <c r="T1539" t="str">
        <f>RIGHT(P1539,LEN(P1539)-FIND("/",P1539))</f>
        <v>wearables</v>
      </c>
    </row>
    <row r="1540" spans="1:20" ht="28.5" x14ac:dyDescent="0.4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 s="9">
        <f>(((I1540/60)/60)/24)+DATE(1970,1,1)</f>
        <v>42214.666261574079</v>
      </c>
      <c r="K1540">
        <v>1436975965</v>
      </c>
      <c r="L1540" s="10">
        <f>(((K1540/60)/60)/24)+DATE(1970,1,1)</f>
        <v>42200.666261574079</v>
      </c>
      <c r="M1540" t="b">
        <v>0</v>
      </c>
      <c r="N1540">
        <v>380</v>
      </c>
      <c r="O1540" t="b">
        <v>1</v>
      </c>
      <c r="P1540" t="s">
        <v>8297</v>
      </c>
      <c r="Q1540" s="5">
        <f>(E1540/D1540)</f>
        <v>1.0445405405405406</v>
      </c>
      <c r="R1540" s="12">
        <f>ROUND((E1540/N1540),2)</f>
        <v>50.85</v>
      </c>
      <c r="S1540" t="str">
        <f>LEFT(P1540,FIND("/",P1540)-1)</f>
        <v>games</v>
      </c>
      <c r="T1540" t="str">
        <f>RIGHT(P1540,LEN(P1540)-FIND("/",P1540))</f>
        <v>tabletop games</v>
      </c>
    </row>
    <row r="1541" spans="1:20" ht="42.75" x14ac:dyDescent="0.4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 s="9">
        <f>(((I1541/60)/60)/24)+DATE(1970,1,1)</f>
        <v>41097.74086805556</v>
      </c>
      <c r="K1541">
        <v>1339091211</v>
      </c>
      <c r="L1541" s="10">
        <f>(((K1541/60)/60)/24)+DATE(1970,1,1)</f>
        <v>41067.74086805556</v>
      </c>
      <c r="M1541" t="b">
        <v>1</v>
      </c>
      <c r="N1541">
        <v>81</v>
      </c>
      <c r="O1541" t="b">
        <v>1</v>
      </c>
      <c r="P1541" t="s">
        <v>8276</v>
      </c>
      <c r="Q1541" s="5">
        <f>(E1541/D1541)</f>
        <v>1.0444</v>
      </c>
      <c r="R1541" s="12">
        <f>ROUND((E1541/N1541),2)</f>
        <v>64.47</v>
      </c>
      <c r="S1541" t="str">
        <f>LEFT(P1541,FIND("/",P1541)-1)</f>
        <v>music</v>
      </c>
      <c r="T1541" t="str">
        <f>RIGHT(P1541,LEN(P1541)-FIND("/",P1541))</f>
        <v>rock</v>
      </c>
    </row>
    <row r="1542" spans="1:20" ht="28.5" x14ac:dyDescent="0.4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 s="9">
        <f>(((I1542/60)/60)/24)+DATE(1970,1,1)</f>
        <v>42125.240706018521</v>
      </c>
      <c r="K1542">
        <v>1427867197</v>
      </c>
      <c r="L1542" s="10">
        <f>(((K1542/60)/60)/24)+DATE(1970,1,1)</f>
        <v>42095.240706018521</v>
      </c>
      <c r="M1542" t="b">
        <v>0</v>
      </c>
      <c r="N1542">
        <v>23</v>
      </c>
      <c r="O1542" t="b">
        <v>1</v>
      </c>
      <c r="P1542" t="s">
        <v>8295</v>
      </c>
      <c r="Q1542" s="5">
        <f>(E1542/D1542)</f>
        <v>1.0444</v>
      </c>
      <c r="R1542" s="12">
        <f>ROUND((E1542/N1542),2)</f>
        <v>340.57</v>
      </c>
      <c r="S1542" t="str">
        <f>LEFT(P1542,FIND("/",P1542)-1)</f>
        <v>technology</v>
      </c>
      <c r="T1542" t="str">
        <f>RIGHT(P1542,LEN(P1542)-FIND("/",P1542))</f>
        <v>hardware</v>
      </c>
    </row>
    <row r="1543" spans="1:20" x14ac:dyDescent="0.4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 s="9">
        <f>(((I1543/60)/60)/24)+DATE(1970,1,1)</f>
        <v>40793.691423611112</v>
      </c>
      <c r="K1543">
        <v>1312821339</v>
      </c>
      <c r="L1543" s="10">
        <f>(((K1543/60)/60)/24)+DATE(1970,1,1)</f>
        <v>40763.691423611112</v>
      </c>
      <c r="M1543" t="b">
        <v>0</v>
      </c>
      <c r="N1543">
        <v>71</v>
      </c>
      <c r="O1543" t="b">
        <v>1</v>
      </c>
      <c r="P1543" t="s">
        <v>8276</v>
      </c>
      <c r="Q1543" s="5">
        <f>(E1543/D1543)</f>
        <v>1.0443750000000001</v>
      </c>
      <c r="R1543" s="12">
        <f>ROUND((E1543/N1543),2)</f>
        <v>117.68</v>
      </c>
      <c r="S1543" t="str">
        <f>LEFT(P1543,FIND("/",P1543)-1)</f>
        <v>music</v>
      </c>
      <c r="T1543" t="str">
        <f>RIGHT(P1543,LEN(P1543)-FIND("/",P1543))</f>
        <v>rock</v>
      </c>
    </row>
    <row r="1544" spans="1:20" ht="42.75" x14ac:dyDescent="0.4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 s="9">
        <f>(((I1544/60)/60)/24)+DATE(1970,1,1)</f>
        <v>41972.995115740734</v>
      </c>
      <c r="K1544">
        <v>1414277578</v>
      </c>
      <c r="L1544" s="10">
        <f>(((K1544/60)/60)/24)+DATE(1970,1,1)</f>
        <v>41937.95344907407</v>
      </c>
      <c r="M1544" t="b">
        <v>0</v>
      </c>
      <c r="N1544">
        <v>28</v>
      </c>
      <c r="O1544" t="b">
        <v>1</v>
      </c>
      <c r="P1544" t="s">
        <v>8271</v>
      </c>
      <c r="Q1544" s="5">
        <f>(E1544/D1544)</f>
        <v>1.0443333333333333</v>
      </c>
      <c r="R1544" s="12">
        <f>ROUND((E1544/N1544),2)</f>
        <v>111.89</v>
      </c>
      <c r="S1544" t="str">
        <f>LEFT(P1544,FIND("/",P1544)-1)</f>
        <v>theater</v>
      </c>
      <c r="T1544" t="str">
        <f>RIGHT(P1544,LEN(P1544)-FIND("/",P1544))</f>
        <v>plays</v>
      </c>
    </row>
    <row r="1545" spans="1:20" ht="42.75" x14ac:dyDescent="0.4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 s="9">
        <f>(((I1545/60)/60)/24)+DATE(1970,1,1)</f>
        <v>42337.958333333328</v>
      </c>
      <c r="K1545">
        <v>1445791811</v>
      </c>
      <c r="L1545" s="10">
        <f>(((K1545/60)/60)/24)+DATE(1970,1,1)</f>
        <v>42302.701516203699</v>
      </c>
      <c r="M1545" t="b">
        <v>0</v>
      </c>
      <c r="N1545">
        <v>51</v>
      </c>
      <c r="O1545" t="b">
        <v>1</v>
      </c>
      <c r="P1545" t="s">
        <v>8271</v>
      </c>
      <c r="Q1545" s="5">
        <f>(E1545/D1545)</f>
        <v>1.0442857142857143</v>
      </c>
      <c r="R1545" s="12">
        <f>ROUND((E1545/N1545),2)</f>
        <v>71.67</v>
      </c>
      <c r="S1545" t="str">
        <f>LEFT(P1545,FIND("/",P1545)-1)</f>
        <v>theater</v>
      </c>
      <c r="T1545" t="str">
        <f>RIGHT(P1545,LEN(P1545)-FIND("/",P1545))</f>
        <v>plays</v>
      </c>
    </row>
    <row r="1546" spans="1:20" ht="28.5" x14ac:dyDescent="0.4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 s="9">
        <f>(((I1546/60)/60)/24)+DATE(1970,1,1)</f>
        <v>40057.166666666664</v>
      </c>
      <c r="K1546">
        <v>1247504047</v>
      </c>
      <c r="L1546" s="10">
        <f>(((K1546/60)/60)/24)+DATE(1970,1,1)</f>
        <v>40007.704247685186</v>
      </c>
      <c r="M1546" t="b">
        <v>1</v>
      </c>
      <c r="N1546">
        <v>68</v>
      </c>
      <c r="O1546" t="b">
        <v>1</v>
      </c>
      <c r="P1546" t="s">
        <v>8276</v>
      </c>
      <c r="Q1546" s="5">
        <f>(E1546/D1546)</f>
        <v>1.0442100000000001</v>
      </c>
      <c r="R1546" s="12">
        <f>ROUND((E1546/N1546),2)</f>
        <v>46.07</v>
      </c>
      <c r="S1546" t="str">
        <f>LEFT(P1546,FIND("/",P1546)-1)</f>
        <v>music</v>
      </c>
      <c r="T1546" t="str">
        <f>RIGHT(P1546,LEN(P1546)-FIND("/",P1546))</f>
        <v>rock</v>
      </c>
    </row>
    <row r="1547" spans="1:20" ht="42.75" x14ac:dyDescent="0.4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 s="9">
        <f>(((I1547/60)/60)/24)+DATE(1970,1,1)</f>
        <v>42521.92288194444</v>
      </c>
      <c r="K1547">
        <v>1462140537</v>
      </c>
      <c r="L1547" s="10">
        <f>(((K1547/60)/60)/24)+DATE(1970,1,1)</f>
        <v>42491.92288194444</v>
      </c>
      <c r="M1547" t="b">
        <v>0</v>
      </c>
      <c r="N1547">
        <v>72</v>
      </c>
      <c r="O1547" t="b">
        <v>1</v>
      </c>
      <c r="P1547" t="s">
        <v>8271</v>
      </c>
      <c r="Q1547" s="5">
        <f>(E1547/D1547)</f>
        <v>1.044</v>
      </c>
      <c r="R1547" s="12">
        <f>ROUND((E1547/N1547),2)</f>
        <v>145</v>
      </c>
      <c r="S1547" t="str">
        <f>LEFT(P1547,FIND("/",P1547)-1)</f>
        <v>theater</v>
      </c>
      <c r="T1547" t="str">
        <f>RIGHT(P1547,LEN(P1547)-FIND("/",P1547))</f>
        <v>plays</v>
      </c>
    </row>
    <row r="1548" spans="1:20" ht="42.75" x14ac:dyDescent="0.4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 s="9">
        <f>(((I1548/60)/60)/24)+DATE(1970,1,1)</f>
        <v>42724.187881944439</v>
      </c>
      <c r="K1548">
        <v>1479184233</v>
      </c>
      <c r="L1548" s="10">
        <f>(((K1548/60)/60)/24)+DATE(1970,1,1)</f>
        <v>42689.187881944439</v>
      </c>
      <c r="M1548" t="b">
        <v>1</v>
      </c>
      <c r="N1548">
        <v>736</v>
      </c>
      <c r="O1548" t="b">
        <v>1</v>
      </c>
      <c r="P1548" t="s">
        <v>8269</v>
      </c>
      <c r="Q1548" s="5">
        <f>(E1548/D1548)</f>
        <v>1.04396</v>
      </c>
      <c r="R1548" s="12">
        <f>ROUND((E1548/N1548),2)</f>
        <v>70.92</v>
      </c>
      <c r="S1548" t="str">
        <f>LEFT(P1548,FIND("/",P1548)-1)</f>
        <v>film &amp; video</v>
      </c>
      <c r="T1548" t="str">
        <f>RIGHT(P1548,LEN(P1548)-FIND("/",P1548))</f>
        <v>documentary</v>
      </c>
    </row>
    <row r="1549" spans="1:20" ht="42.75" x14ac:dyDescent="0.4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 s="9">
        <f>(((I1549/60)/60)/24)+DATE(1970,1,1)</f>
        <v>41400.800185185188</v>
      </c>
      <c r="K1549">
        <v>1365275536</v>
      </c>
      <c r="L1549" s="10">
        <f>(((K1549/60)/60)/24)+DATE(1970,1,1)</f>
        <v>41370.800185185188</v>
      </c>
      <c r="M1549" t="b">
        <v>0</v>
      </c>
      <c r="N1549">
        <v>148</v>
      </c>
      <c r="O1549" t="b">
        <v>1</v>
      </c>
      <c r="P1549" t="s">
        <v>8276</v>
      </c>
      <c r="Q1549" s="5">
        <f>(E1549/D1549)</f>
        <v>1.043625</v>
      </c>
      <c r="R1549" s="12">
        <f>ROUND((E1549/N1549),2)</f>
        <v>56.41</v>
      </c>
      <c r="S1549" t="str">
        <f>LEFT(P1549,FIND("/",P1549)-1)</f>
        <v>music</v>
      </c>
      <c r="T1549" t="str">
        <f>RIGHT(P1549,LEN(P1549)-FIND("/",P1549))</f>
        <v>rock</v>
      </c>
    </row>
    <row r="1550" spans="1:20" ht="28.5" x14ac:dyDescent="0.4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 s="9">
        <f>(((I1550/60)/60)/24)+DATE(1970,1,1)</f>
        <v>42579.665717592594</v>
      </c>
      <c r="K1550">
        <v>1467129518</v>
      </c>
      <c r="L1550" s="10">
        <f>(((K1550/60)/60)/24)+DATE(1970,1,1)</f>
        <v>42549.665717592594</v>
      </c>
      <c r="M1550" t="b">
        <v>0</v>
      </c>
      <c r="N1550">
        <v>47</v>
      </c>
      <c r="O1550" t="b">
        <v>1</v>
      </c>
      <c r="P1550" t="s">
        <v>8271</v>
      </c>
      <c r="Q1550" s="5">
        <f>(E1550/D1550)</f>
        <v>1.0435000000000001</v>
      </c>
      <c r="R1550" s="12">
        <f>ROUND((E1550/N1550),2)</f>
        <v>177.62</v>
      </c>
      <c r="S1550" t="str">
        <f>LEFT(P1550,FIND("/",P1550)-1)</f>
        <v>theater</v>
      </c>
      <c r="T1550" t="str">
        <f>RIGHT(P1550,LEN(P1550)-FIND("/",P1550))</f>
        <v>plays</v>
      </c>
    </row>
    <row r="1551" spans="1:20" ht="42.75" x14ac:dyDescent="0.4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 s="9">
        <f>(((I1551/60)/60)/24)+DATE(1970,1,1)</f>
        <v>42020.99863425926</v>
      </c>
      <c r="K1551">
        <v>1418860682</v>
      </c>
      <c r="L1551" s="10">
        <f>(((K1551/60)/60)/24)+DATE(1970,1,1)</f>
        <v>41990.99863425926</v>
      </c>
      <c r="M1551" t="b">
        <v>0</v>
      </c>
      <c r="N1551">
        <v>53</v>
      </c>
      <c r="O1551" t="b">
        <v>1</v>
      </c>
      <c r="P1551" t="s">
        <v>8271</v>
      </c>
      <c r="Q1551" s="5">
        <f>(E1551/D1551)</f>
        <v>1.0435000000000001</v>
      </c>
      <c r="R1551" s="12">
        <f>ROUND((E1551/N1551),2)</f>
        <v>39.380000000000003</v>
      </c>
      <c r="S1551" t="str">
        <f>LEFT(P1551,FIND("/",P1551)-1)</f>
        <v>theater</v>
      </c>
      <c r="T1551" t="str">
        <f>RIGHT(P1551,LEN(P1551)-FIND("/",P1551))</f>
        <v>plays</v>
      </c>
    </row>
    <row r="1552" spans="1:20" ht="42.75" x14ac:dyDescent="0.4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 s="9">
        <f>(((I1552/60)/60)/24)+DATE(1970,1,1)</f>
        <v>41791.165972222225</v>
      </c>
      <c r="K1552">
        <v>1399286589</v>
      </c>
      <c r="L1552" s="10">
        <f>(((K1552/60)/60)/24)+DATE(1970,1,1)</f>
        <v>41764.44663194444</v>
      </c>
      <c r="M1552" t="b">
        <v>0</v>
      </c>
      <c r="N1552">
        <v>28</v>
      </c>
      <c r="O1552" t="b">
        <v>1</v>
      </c>
      <c r="P1552" t="s">
        <v>8271</v>
      </c>
      <c r="Q1552" s="5">
        <f>(E1552/D1552)</f>
        <v>1.0433333333333332</v>
      </c>
      <c r="R1552" s="12">
        <f>ROUND((E1552/N1552),2)</f>
        <v>55.89</v>
      </c>
      <c r="S1552" t="str">
        <f>LEFT(P1552,FIND("/",P1552)-1)</f>
        <v>theater</v>
      </c>
      <c r="T1552" t="str">
        <f>RIGHT(P1552,LEN(P1552)-FIND("/",P1552))</f>
        <v>plays</v>
      </c>
    </row>
    <row r="1553" spans="1:20" ht="42.75" x14ac:dyDescent="0.4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 s="9">
        <f>(((I1553/60)/60)/24)+DATE(1970,1,1)</f>
        <v>41561.165972222225</v>
      </c>
      <c r="K1553">
        <v>1378735983</v>
      </c>
      <c r="L1553" s="10">
        <f>(((K1553/60)/60)/24)+DATE(1970,1,1)</f>
        <v>41526.592395833337</v>
      </c>
      <c r="M1553" t="b">
        <v>1</v>
      </c>
      <c r="N1553">
        <v>39</v>
      </c>
      <c r="O1553" t="b">
        <v>1</v>
      </c>
      <c r="P1553" t="s">
        <v>8277</v>
      </c>
      <c r="Q1553" s="5">
        <f>(E1553/D1553)</f>
        <v>1.0431999999999999</v>
      </c>
      <c r="R1553" s="12">
        <f>ROUND((E1553/N1553),2)</f>
        <v>66.87</v>
      </c>
      <c r="S1553" t="str">
        <f>LEFT(P1553,FIND("/",P1553)-1)</f>
        <v>music</v>
      </c>
      <c r="T1553" t="str">
        <f>RIGHT(P1553,LEN(P1553)-FIND("/",P1553))</f>
        <v>metal</v>
      </c>
    </row>
    <row r="1554" spans="1:20" ht="42.75" x14ac:dyDescent="0.4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 s="9">
        <f>(((I1554/60)/60)/24)+DATE(1970,1,1)</f>
        <v>42167.083333333328</v>
      </c>
      <c r="K1554">
        <v>1431354258</v>
      </c>
      <c r="L1554" s="10">
        <f>(((K1554/60)/60)/24)+DATE(1970,1,1)</f>
        <v>42135.60020833333</v>
      </c>
      <c r="M1554" t="b">
        <v>0</v>
      </c>
      <c r="N1554">
        <v>270</v>
      </c>
      <c r="O1554" t="b">
        <v>1</v>
      </c>
      <c r="P1554" t="s">
        <v>8271</v>
      </c>
      <c r="Q1554" s="5">
        <f>(E1554/D1554)</f>
        <v>1.043047619047619</v>
      </c>
      <c r="R1554" s="12">
        <f>ROUND((E1554/N1554),2)</f>
        <v>81.13</v>
      </c>
      <c r="S1554" t="str">
        <f>LEFT(P1554,FIND("/",P1554)-1)</f>
        <v>theater</v>
      </c>
      <c r="T1554" t="str">
        <f>RIGHT(P1554,LEN(P1554)-FIND("/",P1554))</f>
        <v>plays</v>
      </c>
    </row>
    <row r="1555" spans="1:20" ht="42.75" x14ac:dyDescent="0.4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 s="9">
        <f>(((I1555/60)/60)/24)+DATE(1970,1,1)</f>
        <v>41930.166666666664</v>
      </c>
      <c r="K1555">
        <v>1408624622</v>
      </c>
      <c r="L1555" s="10">
        <f>(((K1555/60)/60)/24)+DATE(1970,1,1)</f>
        <v>41872.525717592594</v>
      </c>
      <c r="M1555" t="b">
        <v>0</v>
      </c>
      <c r="N1555">
        <v>37</v>
      </c>
      <c r="O1555" t="b">
        <v>1</v>
      </c>
      <c r="P1555" t="s">
        <v>8295</v>
      </c>
      <c r="Q1555" s="5">
        <f>(E1555/D1555)</f>
        <v>1.0430333333333333</v>
      </c>
      <c r="R1555" s="12">
        <f>ROUND((E1555/N1555),2)</f>
        <v>845.7</v>
      </c>
      <c r="S1555" t="str">
        <f>LEFT(P1555,FIND("/",P1555)-1)</f>
        <v>technology</v>
      </c>
      <c r="T1555" t="str">
        <f>RIGHT(P1555,LEN(P1555)-FIND("/",P1555))</f>
        <v>hardware</v>
      </c>
    </row>
    <row r="1556" spans="1:20" ht="42.75" x14ac:dyDescent="0.4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 s="9">
        <f>(((I1556/60)/60)/24)+DATE(1970,1,1)</f>
        <v>41796.958333333336</v>
      </c>
      <c r="K1556">
        <v>1400675841</v>
      </c>
      <c r="L1556" s="10">
        <f>(((K1556/60)/60)/24)+DATE(1970,1,1)</f>
        <v>41780.525937500002</v>
      </c>
      <c r="M1556" t="b">
        <v>0</v>
      </c>
      <c r="N1556">
        <v>20</v>
      </c>
      <c r="O1556" t="b">
        <v>1</v>
      </c>
      <c r="P1556" t="s">
        <v>8271</v>
      </c>
      <c r="Q1556" s="5">
        <f>(E1556/D1556)</f>
        <v>1.0428571428571429</v>
      </c>
      <c r="R1556" s="12">
        <f>ROUND((E1556/N1556),2)</f>
        <v>36.5</v>
      </c>
      <c r="S1556" t="str">
        <f>LEFT(P1556,FIND("/",P1556)-1)</f>
        <v>theater</v>
      </c>
      <c r="T1556" t="str">
        <f>RIGHT(P1556,LEN(P1556)-FIND("/",P1556))</f>
        <v>plays</v>
      </c>
    </row>
    <row r="1557" spans="1:20" ht="28.5" x14ac:dyDescent="0.4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 s="9">
        <f>(((I1557/60)/60)/24)+DATE(1970,1,1)</f>
        <v>40993.0390625</v>
      </c>
      <c r="K1557">
        <v>1328752575</v>
      </c>
      <c r="L1557" s="10">
        <f>(((K1557/60)/60)/24)+DATE(1970,1,1)</f>
        <v>40948.080729166664</v>
      </c>
      <c r="M1557" t="b">
        <v>0</v>
      </c>
      <c r="N1557">
        <v>76</v>
      </c>
      <c r="O1557" t="b">
        <v>1</v>
      </c>
      <c r="P1557" t="s">
        <v>8300</v>
      </c>
      <c r="Q1557" s="5">
        <f>(E1557/D1557)</f>
        <v>1.0428333333333333</v>
      </c>
      <c r="R1557" s="12">
        <f>ROUND((E1557/N1557),2)</f>
        <v>82.33</v>
      </c>
      <c r="S1557" t="str">
        <f>LEFT(P1557,FIND("/",P1557)-1)</f>
        <v>music</v>
      </c>
      <c r="T1557" t="str">
        <f>RIGHT(P1557,LEN(P1557)-FIND("/",P1557))</f>
        <v>classical music</v>
      </c>
    </row>
    <row r="1558" spans="1:20" ht="28.5" x14ac:dyDescent="0.4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 s="9">
        <f>(((I1558/60)/60)/24)+DATE(1970,1,1)</f>
        <v>41799.165972222225</v>
      </c>
      <c r="K1558">
        <v>1399504664</v>
      </c>
      <c r="L1558" s="10">
        <f>(((K1558/60)/60)/24)+DATE(1970,1,1)</f>
        <v>41766.970648148148</v>
      </c>
      <c r="M1558" t="b">
        <v>1</v>
      </c>
      <c r="N1558">
        <v>96</v>
      </c>
      <c r="O1558" t="b">
        <v>1</v>
      </c>
      <c r="P1558" t="s">
        <v>8276</v>
      </c>
      <c r="Q1558" s="5">
        <f>(E1558/D1558)</f>
        <v>1.0424</v>
      </c>
      <c r="R1558" s="12">
        <f>ROUND((E1558/N1558),2)</f>
        <v>27.15</v>
      </c>
      <c r="S1558" t="str">
        <f>LEFT(P1558,FIND("/",P1558)-1)</f>
        <v>music</v>
      </c>
      <c r="T1558" t="str">
        <f>RIGHT(P1558,LEN(P1558)-FIND("/",P1558))</f>
        <v>rock</v>
      </c>
    </row>
    <row r="1559" spans="1:20" ht="42.75" x14ac:dyDescent="0.4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 s="9">
        <f>(((I1559/60)/60)/24)+DATE(1970,1,1)</f>
        <v>41028.051192129627</v>
      </c>
      <c r="K1559">
        <v>1333070023</v>
      </c>
      <c r="L1559" s="10">
        <f>(((K1559/60)/60)/24)+DATE(1970,1,1)</f>
        <v>40998.051192129627</v>
      </c>
      <c r="M1559" t="b">
        <v>1</v>
      </c>
      <c r="N1559">
        <v>321</v>
      </c>
      <c r="O1559" t="b">
        <v>1</v>
      </c>
      <c r="P1559" t="s">
        <v>8301</v>
      </c>
      <c r="Q1559" s="5">
        <f>(E1559/D1559)</f>
        <v>1.0421799999999999</v>
      </c>
      <c r="R1559" s="12">
        <f>ROUND((E1559/N1559),2)</f>
        <v>64.930000000000007</v>
      </c>
      <c r="S1559" t="str">
        <f>LEFT(P1559,FIND("/",P1559)-1)</f>
        <v>technology</v>
      </c>
      <c r="T1559" t="str">
        <f>RIGHT(P1559,LEN(P1559)-FIND("/",P1559))</f>
        <v>space exploration</v>
      </c>
    </row>
    <row r="1560" spans="1:20" ht="42.75" x14ac:dyDescent="0.4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 s="9">
        <f>(((I1560/60)/60)/24)+DATE(1970,1,1)</f>
        <v>41235.916666666664</v>
      </c>
      <c r="K1560">
        <v>1350061821</v>
      </c>
      <c r="L1560" s="10">
        <f>(((K1560/60)/60)/24)+DATE(1970,1,1)</f>
        <v>41194.715520833335</v>
      </c>
      <c r="M1560" t="b">
        <v>0</v>
      </c>
      <c r="N1560">
        <v>157</v>
      </c>
      <c r="O1560" t="b">
        <v>1</v>
      </c>
      <c r="P1560" t="s">
        <v>8276</v>
      </c>
      <c r="Q1560" s="5">
        <f>(E1560/D1560)</f>
        <v>1.042</v>
      </c>
      <c r="R1560" s="12">
        <f>ROUND((E1560/N1560),2)</f>
        <v>66.37</v>
      </c>
      <c r="S1560" t="str">
        <f>LEFT(P1560,FIND("/",P1560)-1)</f>
        <v>music</v>
      </c>
      <c r="T1560" t="str">
        <f>RIGHT(P1560,LEN(P1560)-FIND("/",P1560))</f>
        <v>rock</v>
      </c>
    </row>
    <row r="1561" spans="1:20" ht="42.75" x14ac:dyDescent="0.4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 s="9">
        <f>(((I1561/60)/60)/24)+DATE(1970,1,1)</f>
        <v>42126.875</v>
      </c>
      <c r="K1561">
        <v>1428358567</v>
      </c>
      <c r="L1561" s="10">
        <f>(((K1561/60)/60)/24)+DATE(1970,1,1)</f>
        <v>42100.927858796291</v>
      </c>
      <c r="M1561" t="b">
        <v>0</v>
      </c>
      <c r="N1561">
        <v>14</v>
      </c>
      <c r="O1561" t="b">
        <v>1</v>
      </c>
      <c r="P1561" t="s">
        <v>8271</v>
      </c>
      <c r="Q1561" s="5">
        <f>(E1561/D1561)</f>
        <v>1.042</v>
      </c>
      <c r="R1561" s="12">
        <f>ROUND((E1561/N1561),2)</f>
        <v>186.07</v>
      </c>
      <c r="S1561" t="str">
        <f>LEFT(P1561,FIND("/",P1561)-1)</f>
        <v>theater</v>
      </c>
      <c r="T1561" t="str">
        <f>RIGHT(P1561,LEN(P1561)-FIND("/",P1561))</f>
        <v>plays</v>
      </c>
    </row>
    <row r="1562" spans="1:20" ht="28.5" x14ac:dyDescent="0.4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 s="9">
        <f>(((I1562/60)/60)/24)+DATE(1970,1,1)</f>
        <v>42460.416666666672</v>
      </c>
      <c r="K1562">
        <v>1456827573</v>
      </c>
      <c r="L1562" s="10">
        <f>(((K1562/60)/60)/24)+DATE(1970,1,1)</f>
        <v>42430.430243055554</v>
      </c>
      <c r="M1562" t="b">
        <v>0</v>
      </c>
      <c r="N1562">
        <v>141</v>
      </c>
      <c r="O1562" t="b">
        <v>1</v>
      </c>
      <c r="P1562" t="s">
        <v>8285</v>
      </c>
      <c r="Q1562" s="5">
        <f>(E1562/D1562)</f>
        <v>1.0416766467065868</v>
      </c>
      <c r="R1562" s="12">
        <f>ROUND((E1562/N1562),2)</f>
        <v>123.38</v>
      </c>
      <c r="S1562" t="str">
        <f>LEFT(P1562,FIND("/",P1562)-1)</f>
        <v>photography</v>
      </c>
      <c r="T1562" t="str">
        <f>RIGHT(P1562,LEN(P1562)-FIND("/",P1562))</f>
        <v>photobooks</v>
      </c>
    </row>
    <row r="1563" spans="1:20" ht="42.75" x14ac:dyDescent="0.4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 s="9">
        <f>(((I1563/60)/60)/24)+DATE(1970,1,1)</f>
        <v>42353.964976851858</v>
      </c>
      <c r="K1563">
        <v>1447628974</v>
      </c>
      <c r="L1563" s="10">
        <f>(((K1563/60)/60)/24)+DATE(1970,1,1)</f>
        <v>42323.964976851858</v>
      </c>
      <c r="M1563" t="b">
        <v>0</v>
      </c>
      <c r="N1563">
        <v>45</v>
      </c>
      <c r="O1563" t="b">
        <v>1</v>
      </c>
      <c r="P1563" t="s">
        <v>8265</v>
      </c>
      <c r="Q1563" s="5">
        <f>(E1563/D1563)</f>
        <v>1.0416666666666667</v>
      </c>
      <c r="R1563">
        <f>ROUND((E1563/N1563),2)</f>
        <v>194.44</v>
      </c>
      <c r="S1563" t="str">
        <f>LEFT(P1563,FIND("/",P1563)-1)</f>
        <v>film &amp; video</v>
      </c>
      <c r="T1563" t="str">
        <f>RIGHT(P1563,LEN(P1563)-FIND("/",P1563))</f>
        <v>television</v>
      </c>
    </row>
    <row r="1564" spans="1:20" ht="42.75" x14ac:dyDescent="0.4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 s="9">
        <f>(((I1564/60)/60)/24)+DATE(1970,1,1)</f>
        <v>42307.583472222221</v>
      </c>
      <c r="K1564">
        <v>1443621612</v>
      </c>
      <c r="L1564" s="10">
        <f>(((K1564/60)/60)/24)+DATE(1970,1,1)</f>
        <v>42277.583472222221</v>
      </c>
      <c r="M1564" t="b">
        <v>1</v>
      </c>
      <c r="N1564">
        <v>21</v>
      </c>
      <c r="O1564" t="b">
        <v>1</v>
      </c>
      <c r="P1564" t="s">
        <v>8271</v>
      </c>
      <c r="Q1564" s="5">
        <f>(E1564/D1564)</f>
        <v>1.0416666666666667</v>
      </c>
      <c r="R1564" s="12">
        <f>ROUND((E1564/N1564),2)</f>
        <v>59.52</v>
      </c>
      <c r="S1564" t="str">
        <f>LEFT(P1564,FIND("/",P1564)-1)</f>
        <v>theater</v>
      </c>
      <c r="T1564" t="str">
        <f>RIGHT(P1564,LEN(P1564)-FIND("/",P1564))</f>
        <v>plays</v>
      </c>
    </row>
    <row r="1565" spans="1:20" ht="42.75" x14ac:dyDescent="0.4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 s="9">
        <f>(((I1565/60)/60)/24)+DATE(1970,1,1)</f>
        <v>40836.083333333336</v>
      </c>
      <c r="K1565">
        <v>1317788623</v>
      </c>
      <c r="L1565" s="10">
        <f>(((K1565/60)/60)/24)+DATE(1970,1,1)</f>
        <v>40821.183136574073</v>
      </c>
      <c r="M1565" t="b">
        <v>1</v>
      </c>
      <c r="N1565">
        <v>36</v>
      </c>
      <c r="O1565" t="b">
        <v>1</v>
      </c>
      <c r="P1565" t="s">
        <v>8269</v>
      </c>
      <c r="Q1565" s="5">
        <f>(E1565/D1565)</f>
        <v>1.04129</v>
      </c>
      <c r="R1565" s="12">
        <f>ROUND((E1565/N1565),2)</f>
        <v>28.92</v>
      </c>
      <c r="S1565" t="str">
        <f>LEFT(P1565,FIND("/",P1565)-1)</f>
        <v>film &amp; video</v>
      </c>
      <c r="T1565" t="str">
        <f>RIGHT(P1565,LEN(P1565)-FIND("/",P1565))</f>
        <v>documentary</v>
      </c>
    </row>
    <row r="1566" spans="1:20" ht="42.75" x14ac:dyDescent="0.4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 s="9">
        <f>(((I1566/60)/60)/24)+DATE(1970,1,1)</f>
        <v>42141.75</v>
      </c>
      <c r="K1566">
        <v>1429133323</v>
      </c>
      <c r="L1566" s="10">
        <f>(((K1566/60)/60)/24)+DATE(1970,1,1)</f>
        <v>42109.894942129627</v>
      </c>
      <c r="M1566" t="b">
        <v>0</v>
      </c>
      <c r="N1566">
        <v>70</v>
      </c>
      <c r="O1566" t="b">
        <v>1</v>
      </c>
      <c r="P1566" t="s">
        <v>8285</v>
      </c>
      <c r="Q1566" s="5">
        <f>(E1566/D1566)</f>
        <v>1.0412571428571429</v>
      </c>
      <c r="R1566" s="12">
        <f>ROUND((E1566/N1566),2)</f>
        <v>130.16</v>
      </c>
      <c r="S1566" t="str">
        <f>LEFT(P1566,FIND("/",P1566)-1)</f>
        <v>photography</v>
      </c>
      <c r="T1566" t="str">
        <f>RIGHT(P1566,LEN(P1566)-FIND("/",P1566))</f>
        <v>photobooks</v>
      </c>
    </row>
    <row r="1567" spans="1:20" ht="42.75" x14ac:dyDescent="0.4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 s="9">
        <f>(((I1567/60)/60)/24)+DATE(1970,1,1)</f>
        <v>42078.563912037032</v>
      </c>
      <c r="K1567">
        <v>1423405922</v>
      </c>
      <c r="L1567" s="10">
        <f>(((K1567/60)/60)/24)+DATE(1970,1,1)</f>
        <v>42043.605578703704</v>
      </c>
      <c r="M1567" t="b">
        <v>0</v>
      </c>
      <c r="N1567">
        <v>159</v>
      </c>
      <c r="O1567" t="b">
        <v>1</v>
      </c>
      <c r="P1567" t="s">
        <v>8269</v>
      </c>
      <c r="Q1567" s="5">
        <f>(E1567/D1567)</f>
        <v>1.04112</v>
      </c>
      <c r="R1567" s="12">
        <f>ROUND((E1567/N1567),2)</f>
        <v>81.849999999999994</v>
      </c>
      <c r="S1567" t="str">
        <f>LEFT(P1567,FIND("/",P1567)-1)</f>
        <v>film &amp; video</v>
      </c>
      <c r="T1567" t="str">
        <f>RIGHT(P1567,LEN(P1567)-FIND("/",P1567))</f>
        <v>documentary</v>
      </c>
    </row>
    <row r="1568" spans="1:20" ht="42.75" x14ac:dyDescent="0.4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 s="9">
        <f>(((I1568/60)/60)/24)+DATE(1970,1,1)</f>
        <v>41766.004502314812</v>
      </c>
      <c r="K1568">
        <v>1396829189</v>
      </c>
      <c r="L1568" s="10">
        <f>(((K1568/60)/60)/24)+DATE(1970,1,1)</f>
        <v>41736.004502314812</v>
      </c>
      <c r="M1568" t="b">
        <v>1</v>
      </c>
      <c r="N1568">
        <v>104</v>
      </c>
      <c r="O1568" t="b">
        <v>1</v>
      </c>
      <c r="P1568" t="s">
        <v>8279</v>
      </c>
      <c r="Q1568" s="5">
        <f>(E1568/D1568)</f>
        <v>1.0411111111111111</v>
      </c>
      <c r="R1568" s="12">
        <f>ROUND((E1568/N1568),2)</f>
        <v>90.1</v>
      </c>
      <c r="S1568" t="str">
        <f>LEFT(P1568,FIND("/",P1568)-1)</f>
        <v>music</v>
      </c>
      <c r="T1568" t="str">
        <f>RIGHT(P1568,LEN(P1568)-FIND("/",P1568))</f>
        <v>indie rock</v>
      </c>
    </row>
    <row r="1569" spans="1:20" ht="42.75" x14ac:dyDescent="0.4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 s="9">
        <f>(((I1569/60)/60)/24)+DATE(1970,1,1)</f>
        <v>40909.332638888889</v>
      </c>
      <c r="K1569">
        <v>1321852592</v>
      </c>
      <c r="L1569" s="10">
        <f>(((K1569/60)/60)/24)+DATE(1970,1,1)</f>
        <v>40868.219814814816</v>
      </c>
      <c r="M1569" t="b">
        <v>1</v>
      </c>
      <c r="N1569">
        <v>150</v>
      </c>
      <c r="O1569" t="b">
        <v>1</v>
      </c>
      <c r="P1569" t="s">
        <v>8269</v>
      </c>
      <c r="Q1569" s="5">
        <f>(E1569/D1569)</f>
        <v>1.0410165</v>
      </c>
      <c r="R1569" s="12">
        <f>ROUND((E1569/N1569),2)</f>
        <v>138.80000000000001</v>
      </c>
      <c r="S1569" t="str">
        <f>LEFT(P1569,FIND("/",P1569)-1)</f>
        <v>film &amp; video</v>
      </c>
      <c r="T1569" t="str">
        <f>RIGHT(P1569,LEN(P1569)-FIND("/",P1569))</f>
        <v>documentary</v>
      </c>
    </row>
    <row r="1570" spans="1:20" ht="42.75" x14ac:dyDescent="0.4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 s="9">
        <f>(((I1570/60)/60)/24)+DATE(1970,1,1)</f>
        <v>40148.708333333336</v>
      </c>
      <c r="K1570">
        <v>1252908330</v>
      </c>
      <c r="L1570" s="10">
        <f>(((K1570/60)/60)/24)+DATE(1970,1,1)</f>
        <v>40070.253819444442</v>
      </c>
      <c r="M1570" t="b">
        <v>0</v>
      </c>
      <c r="N1570">
        <v>29</v>
      </c>
      <c r="O1570" t="b">
        <v>1</v>
      </c>
      <c r="P1570" t="s">
        <v>8276</v>
      </c>
      <c r="Q1570" s="5">
        <f>(E1570/D1570)</f>
        <v>1.0406666666666666</v>
      </c>
      <c r="R1570" s="12">
        <f>ROUND((E1570/N1570),2)</f>
        <v>53.83</v>
      </c>
      <c r="S1570" t="str">
        <f>LEFT(P1570,FIND("/",P1570)-1)</f>
        <v>music</v>
      </c>
      <c r="T1570" t="str">
        <f>RIGHT(P1570,LEN(P1570)-FIND("/",P1570))</f>
        <v>rock</v>
      </c>
    </row>
    <row r="1571" spans="1:20" ht="42.75" x14ac:dyDescent="0.4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 s="9">
        <f>(((I1571/60)/60)/24)+DATE(1970,1,1)</f>
        <v>42364.013124999998</v>
      </c>
      <c r="K1571">
        <v>1448497134</v>
      </c>
      <c r="L1571" s="10">
        <f>(((K1571/60)/60)/24)+DATE(1970,1,1)</f>
        <v>42334.013124999998</v>
      </c>
      <c r="M1571" t="b">
        <v>0</v>
      </c>
      <c r="N1571">
        <v>78</v>
      </c>
      <c r="O1571" t="b">
        <v>1</v>
      </c>
      <c r="P1571" t="s">
        <v>8274</v>
      </c>
      <c r="Q1571" s="5">
        <f>(E1571/D1571)</f>
        <v>1.0405</v>
      </c>
      <c r="R1571" s="12">
        <f>ROUND((E1571/N1571),2)</f>
        <v>66.7</v>
      </c>
      <c r="S1571" t="str">
        <f>LEFT(P1571,FIND("/",P1571)-1)</f>
        <v>publishing</v>
      </c>
      <c r="T1571" t="str">
        <f>RIGHT(P1571,LEN(P1571)-FIND("/",P1571))</f>
        <v>nonfiction</v>
      </c>
    </row>
    <row r="1572" spans="1:20" ht="57" x14ac:dyDescent="0.4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 s="9">
        <f>(((I1572/60)/60)/24)+DATE(1970,1,1)</f>
        <v>40156.76666666667</v>
      </c>
      <c r="K1572">
        <v>1253726650</v>
      </c>
      <c r="L1572" s="10">
        <f>(((K1572/60)/60)/24)+DATE(1970,1,1)</f>
        <v>40079.725115740745</v>
      </c>
      <c r="M1572" t="b">
        <v>1</v>
      </c>
      <c r="N1572">
        <v>200</v>
      </c>
      <c r="O1572" t="b">
        <v>1</v>
      </c>
      <c r="P1572" t="s">
        <v>8279</v>
      </c>
      <c r="Q1572" s="5">
        <f>(E1572/D1572)</f>
        <v>1.0404266666666666</v>
      </c>
      <c r="R1572" s="12">
        <f>ROUND((E1572/N1572),2)</f>
        <v>78.03</v>
      </c>
      <c r="S1572" t="str">
        <f>LEFT(P1572,FIND("/",P1572)-1)</f>
        <v>music</v>
      </c>
      <c r="T1572" t="str">
        <f>RIGHT(P1572,LEN(P1572)-FIND("/",P1572))</f>
        <v>indie rock</v>
      </c>
    </row>
    <row r="1573" spans="1:20" ht="42.75" x14ac:dyDescent="0.4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 s="9">
        <f>(((I1573/60)/60)/24)+DATE(1970,1,1)</f>
        <v>41736.717847222222</v>
      </c>
      <c r="K1573">
        <v>1395162822</v>
      </c>
      <c r="L1573" s="10">
        <f>(((K1573/60)/60)/24)+DATE(1970,1,1)</f>
        <v>41716.717847222222</v>
      </c>
      <c r="M1573" t="b">
        <v>0</v>
      </c>
      <c r="N1573">
        <v>12</v>
      </c>
      <c r="O1573" t="b">
        <v>1</v>
      </c>
      <c r="P1573" t="s">
        <v>8266</v>
      </c>
      <c r="Q1573" s="5">
        <f>(E1573/D1573)</f>
        <v>1.04</v>
      </c>
      <c r="R1573">
        <f>ROUND((E1573/N1573),2)</f>
        <v>21.67</v>
      </c>
      <c r="S1573" t="str">
        <f>LEFT(P1573,FIND("/",P1573)-1)</f>
        <v>film &amp; video</v>
      </c>
      <c r="T1573" t="str">
        <f>RIGHT(P1573,LEN(P1573)-FIND("/",P1573))</f>
        <v>shorts</v>
      </c>
    </row>
    <row r="1574" spans="1:20" ht="42.75" x14ac:dyDescent="0.4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 s="9">
        <f>(((I1574/60)/60)/24)+DATE(1970,1,1)</f>
        <v>41742.083333333336</v>
      </c>
      <c r="K1574">
        <v>1395277318</v>
      </c>
      <c r="L1574" s="10">
        <f>(((K1574/60)/60)/24)+DATE(1970,1,1)</f>
        <v>41718.043032407404</v>
      </c>
      <c r="M1574" t="b">
        <v>0</v>
      </c>
      <c r="N1574">
        <v>81</v>
      </c>
      <c r="O1574" t="b">
        <v>1</v>
      </c>
      <c r="P1574" t="s">
        <v>8266</v>
      </c>
      <c r="Q1574" s="5">
        <f>(E1574/D1574)</f>
        <v>1.04</v>
      </c>
      <c r="R1574">
        <f>ROUND((E1574/N1574),2)</f>
        <v>64.2</v>
      </c>
      <c r="S1574" t="str">
        <f>LEFT(P1574,FIND("/",P1574)-1)</f>
        <v>film &amp; video</v>
      </c>
      <c r="T1574" t="str">
        <f>RIGHT(P1574,LEN(P1574)-FIND("/",P1574))</f>
        <v>shorts</v>
      </c>
    </row>
    <row r="1575" spans="1:20" ht="28.5" x14ac:dyDescent="0.4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 s="9">
        <f>(((I1575/60)/60)/24)+DATE(1970,1,1)</f>
        <v>40666.673900462964</v>
      </c>
      <c r="K1575">
        <v>1301847025</v>
      </c>
      <c r="L1575" s="10">
        <f>(((K1575/60)/60)/24)+DATE(1970,1,1)</f>
        <v>40636.673900462964</v>
      </c>
      <c r="M1575" t="b">
        <v>0</v>
      </c>
      <c r="N1575">
        <v>27</v>
      </c>
      <c r="O1575" t="b">
        <v>1</v>
      </c>
      <c r="P1575" t="s">
        <v>8276</v>
      </c>
      <c r="Q1575" s="5">
        <f>(E1575/D1575)</f>
        <v>1.04</v>
      </c>
      <c r="R1575" s="12">
        <f>ROUND((E1575/N1575),2)</f>
        <v>38.520000000000003</v>
      </c>
      <c r="S1575" t="str">
        <f>LEFT(P1575,FIND("/",P1575)-1)</f>
        <v>music</v>
      </c>
      <c r="T1575" t="str">
        <f>RIGHT(P1575,LEN(P1575)-FIND("/",P1575))</f>
        <v>rock</v>
      </c>
    </row>
    <row r="1576" spans="1:20" ht="28.5" x14ac:dyDescent="0.4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 s="9">
        <f>(((I1576/60)/60)/24)+DATE(1970,1,1)</f>
        <v>41465.702777777777</v>
      </c>
      <c r="K1576">
        <v>1371569202</v>
      </c>
      <c r="L1576" s="10">
        <f>(((K1576/60)/60)/24)+DATE(1970,1,1)</f>
        <v>41443.643541666665</v>
      </c>
      <c r="M1576" t="b">
        <v>0</v>
      </c>
      <c r="N1576">
        <v>12</v>
      </c>
      <c r="O1576" t="b">
        <v>1</v>
      </c>
      <c r="P1576" t="s">
        <v>8276</v>
      </c>
      <c r="Q1576" s="5">
        <f>(E1576/D1576)</f>
        <v>1.04</v>
      </c>
      <c r="R1576" s="12">
        <f>ROUND((E1576/N1576),2)</f>
        <v>86.67</v>
      </c>
      <c r="S1576" t="str">
        <f>LEFT(P1576,FIND("/",P1576)-1)</f>
        <v>music</v>
      </c>
      <c r="T1576" t="str">
        <f>RIGHT(P1576,LEN(P1576)-FIND("/",P1576))</f>
        <v>rock</v>
      </c>
    </row>
    <row r="1577" spans="1:20" ht="42.75" x14ac:dyDescent="0.4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 s="9">
        <f>(((I1577/60)/60)/24)+DATE(1970,1,1)</f>
        <v>42564.801388888889</v>
      </c>
      <c r="K1577">
        <v>1463253240</v>
      </c>
      <c r="L1577" s="10">
        <f>(((K1577/60)/60)/24)+DATE(1970,1,1)</f>
        <v>42504.801388888889</v>
      </c>
      <c r="M1577" t="b">
        <v>0</v>
      </c>
      <c r="N1577">
        <v>16</v>
      </c>
      <c r="O1577" t="b">
        <v>1</v>
      </c>
      <c r="P1577" t="s">
        <v>8276</v>
      </c>
      <c r="Q1577" s="5">
        <f>(E1577/D1577)</f>
        <v>1.04</v>
      </c>
      <c r="R1577" s="12">
        <f>ROUND((E1577/N1577),2)</f>
        <v>32.5</v>
      </c>
      <c r="S1577" t="str">
        <f>LEFT(P1577,FIND("/",P1577)-1)</f>
        <v>music</v>
      </c>
      <c r="T1577" t="str">
        <f>RIGHT(P1577,LEN(P1577)-FIND("/",P1577))</f>
        <v>rock</v>
      </c>
    </row>
    <row r="1578" spans="1:20" ht="42.75" x14ac:dyDescent="0.4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 s="9">
        <f>(((I1578/60)/60)/24)+DATE(1970,1,1)</f>
        <v>42765.720057870371</v>
      </c>
      <c r="K1578">
        <v>1481908613</v>
      </c>
      <c r="L1578" s="10">
        <f>(((K1578/60)/60)/24)+DATE(1970,1,1)</f>
        <v>42720.720057870371</v>
      </c>
      <c r="M1578" t="b">
        <v>0</v>
      </c>
      <c r="N1578">
        <v>4</v>
      </c>
      <c r="O1578" t="b">
        <v>0</v>
      </c>
      <c r="P1578" t="s">
        <v>8273</v>
      </c>
      <c r="Q1578" s="5">
        <f>(E1578/D1578)</f>
        <v>1.04</v>
      </c>
      <c r="R1578" s="12">
        <f>ROUND((E1578/N1578),2)</f>
        <v>1300</v>
      </c>
      <c r="S1578" t="str">
        <f>LEFT(P1578,FIND("/",P1578)-1)</f>
        <v>technology</v>
      </c>
      <c r="T1578" t="str">
        <f>RIGHT(P1578,LEN(P1578)-FIND("/",P1578))</f>
        <v>wearables</v>
      </c>
    </row>
    <row r="1579" spans="1:20" ht="57" x14ac:dyDescent="0.4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 s="9">
        <f>(((I1579/60)/60)/24)+DATE(1970,1,1)</f>
        <v>42460.660543981481</v>
      </c>
      <c r="K1579">
        <v>1456851071</v>
      </c>
      <c r="L1579" s="10">
        <f>(((K1579/60)/60)/24)+DATE(1970,1,1)</f>
        <v>42430.702210648145</v>
      </c>
      <c r="M1579" t="b">
        <v>0</v>
      </c>
      <c r="N1579">
        <v>11</v>
      </c>
      <c r="O1579" t="b">
        <v>1</v>
      </c>
      <c r="P1579" t="s">
        <v>8276</v>
      </c>
      <c r="Q1579" s="5">
        <f>(E1579/D1579)</f>
        <v>1.04</v>
      </c>
      <c r="R1579" s="12">
        <f>ROUND((E1579/N1579),2)</f>
        <v>47.27</v>
      </c>
      <c r="S1579" t="str">
        <f>LEFT(P1579,FIND("/",P1579)-1)</f>
        <v>music</v>
      </c>
      <c r="T1579" t="str">
        <f>RIGHT(P1579,LEN(P1579)-FIND("/",P1579))</f>
        <v>rock</v>
      </c>
    </row>
    <row r="1580" spans="1:20" ht="42.75" x14ac:dyDescent="0.4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 s="9">
        <f>(((I1580/60)/60)/24)+DATE(1970,1,1)</f>
        <v>40649.165972222225</v>
      </c>
      <c r="K1580">
        <v>1301524585</v>
      </c>
      <c r="L1580" s="10">
        <f>(((K1580/60)/60)/24)+DATE(1970,1,1)</f>
        <v>40632.94195601852</v>
      </c>
      <c r="M1580" t="b">
        <v>0</v>
      </c>
      <c r="N1580">
        <v>45</v>
      </c>
      <c r="O1580" t="b">
        <v>1</v>
      </c>
      <c r="P1580" t="s">
        <v>8279</v>
      </c>
      <c r="Q1580" s="5">
        <f>(E1580/D1580)</f>
        <v>1.04</v>
      </c>
      <c r="R1580" s="12">
        <f>ROUND((E1580/N1580),2)</f>
        <v>57.78</v>
      </c>
      <c r="S1580" t="str">
        <f>LEFT(P1580,FIND("/",P1580)-1)</f>
        <v>music</v>
      </c>
      <c r="T1580" t="str">
        <f>RIGHT(P1580,LEN(P1580)-FIND("/",P1580))</f>
        <v>indie rock</v>
      </c>
    </row>
    <row r="1581" spans="1:20" ht="42.75" x14ac:dyDescent="0.4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 s="9">
        <f>(((I1581/60)/60)/24)+DATE(1970,1,1)</f>
        <v>40224.208333333336</v>
      </c>
      <c r="K1581">
        <v>1263474049</v>
      </c>
      <c r="L1581" s="10">
        <f>(((K1581/60)/60)/24)+DATE(1970,1,1)</f>
        <v>40192.542233796295</v>
      </c>
      <c r="M1581" t="b">
        <v>1</v>
      </c>
      <c r="N1581">
        <v>22</v>
      </c>
      <c r="O1581" t="b">
        <v>1</v>
      </c>
      <c r="P1581" t="s">
        <v>8279</v>
      </c>
      <c r="Q1581" s="5">
        <f>(E1581/D1581)</f>
        <v>1.04</v>
      </c>
      <c r="R1581" s="12">
        <f>ROUND((E1581/N1581),2)</f>
        <v>18.91</v>
      </c>
      <c r="S1581" t="str">
        <f>LEFT(P1581,FIND("/",P1581)-1)</f>
        <v>music</v>
      </c>
      <c r="T1581" t="str">
        <f>RIGHT(P1581,LEN(P1581)-FIND("/",P1581))</f>
        <v>indie rock</v>
      </c>
    </row>
    <row r="1582" spans="1:20" ht="42.75" x14ac:dyDescent="0.45">
      <c r="A1582">
        <v>3149</v>
      </c>
      <c r="B1582" s="3" t="s">
        <v>3149</v>
      </c>
      <c r="C1582" s="3" t="s">
        <v>7259</v>
      </c>
      <c r="D1582">
        <v>1250</v>
      </c>
      <c r="E1582">
        <v>1300</v>
      </c>
      <c r="F1582" t="s">
        <v>8219</v>
      </c>
      <c r="G1582" t="s">
        <v>8224</v>
      </c>
      <c r="H1582" t="s">
        <v>8246</v>
      </c>
      <c r="I1582">
        <v>1354845600</v>
      </c>
      <c r="J1582" s="9">
        <f>(((I1582/60)/60)/24)+DATE(1970,1,1)</f>
        <v>41250.083333333336</v>
      </c>
      <c r="K1582">
        <v>1352766300</v>
      </c>
      <c r="L1582" s="10">
        <f>(((K1582/60)/60)/24)+DATE(1970,1,1)</f>
        <v>41226.017361111109</v>
      </c>
      <c r="M1582" t="b">
        <v>1</v>
      </c>
      <c r="N1582">
        <v>25</v>
      </c>
      <c r="O1582" t="b">
        <v>1</v>
      </c>
      <c r="P1582" t="s">
        <v>8271</v>
      </c>
      <c r="Q1582" s="5">
        <f>(E1582/D1582)</f>
        <v>1.04</v>
      </c>
      <c r="R1582" s="12">
        <f>ROUND((E1582/N1582),2)</f>
        <v>52</v>
      </c>
      <c r="S1582" t="str">
        <f>LEFT(P1582,FIND("/",P1582)-1)</f>
        <v>theater</v>
      </c>
      <c r="T1582" t="str">
        <f>RIGHT(P1582,LEN(P1582)-FIND("/",P1582))</f>
        <v>plays</v>
      </c>
    </row>
    <row r="1583" spans="1:20" ht="57" x14ac:dyDescent="0.45">
      <c r="A1583">
        <v>2840</v>
      </c>
      <c r="B1583" s="3" t="s">
        <v>2840</v>
      </c>
      <c r="C1583" s="3" t="s">
        <v>6950</v>
      </c>
      <c r="D1583">
        <v>2500</v>
      </c>
      <c r="E1583">
        <v>2600</v>
      </c>
      <c r="F1583" t="s">
        <v>8219</v>
      </c>
      <c r="G1583" t="s">
        <v>8225</v>
      </c>
      <c r="H1583" t="s">
        <v>8247</v>
      </c>
      <c r="I1583">
        <v>1426698000</v>
      </c>
      <c r="J1583" s="9">
        <f>(((I1583/60)/60)/24)+DATE(1970,1,1)</f>
        <v>42081.708333333328</v>
      </c>
      <c r="K1583">
        <v>1424825479</v>
      </c>
      <c r="L1583" s="10">
        <f>(((K1583/60)/60)/24)+DATE(1970,1,1)</f>
        <v>42060.035636574074</v>
      </c>
      <c r="M1583" t="b">
        <v>0</v>
      </c>
      <c r="N1583">
        <v>132</v>
      </c>
      <c r="O1583" t="b">
        <v>1</v>
      </c>
      <c r="P1583" t="s">
        <v>8271</v>
      </c>
      <c r="Q1583" s="5">
        <f>(E1583/D1583)</f>
        <v>1.04</v>
      </c>
      <c r="R1583" s="12">
        <f>ROUND((E1583/N1583),2)</f>
        <v>19.7</v>
      </c>
      <c r="S1583" t="str">
        <f>LEFT(P1583,FIND("/",P1583)-1)</f>
        <v>theater</v>
      </c>
      <c r="T1583" t="str">
        <f>RIGHT(P1583,LEN(P1583)-FIND("/",P1583))</f>
        <v>plays</v>
      </c>
    </row>
    <row r="1584" spans="1:20" ht="42.75" x14ac:dyDescent="0.4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 s="9">
        <f>(((I1584/60)/60)/24)+DATE(1970,1,1)</f>
        <v>42351.101759259262</v>
      </c>
      <c r="K1584">
        <v>1447381592</v>
      </c>
      <c r="L1584" s="10">
        <f>(((K1584/60)/60)/24)+DATE(1970,1,1)</f>
        <v>42321.101759259262</v>
      </c>
      <c r="M1584" t="b">
        <v>0</v>
      </c>
      <c r="N1584">
        <v>3</v>
      </c>
      <c r="O1584" t="b">
        <v>1</v>
      </c>
      <c r="P1584" t="s">
        <v>8271</v>
      </c>
      <c r="Q1584" s="5">
        <f>(E1584/D1584)</f>
        <v>1.04</v>
      </c>
      <c r="R1584" s="12">
        <f>ROUND((E1584/N1584),2)</f>
        <v>866.67</v>
      </c>
      <c r="S1584" t="str">
        <f>LEFT(P1584,FIND("/",P1584)-1)</f>
        <v>theater</v>
      </c>
      <c r="T1584" t="str">
        <f>RIGHT(P1584,LEN(P1584)-FIND("/",P1584))</f>
        <v>plays</v>
      </c>
    </row>
    <row r="1585" spans="1:20" ht="42.75" x14ac:dyDescent="0.4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 s="9">
        <f>(((I1585/60)/60)/24)+DATE(1970,1,1)</f>
        <v>41939.125</v>
      </c>
      <c r="K1585">
        <v>1412836990</v>
      </c>
      <c r="L1585" s="10">
        <f>(((K1585/60)/60)/24)+DATE(1970,1,1)</f>
        <v>41921.279976851853</v>
      </c>
      <c r="M1585" t="b">
        <v>0</v>
      </c>
      <c r="N1585">
        <v>6</v>
      </c>
      <c r="O1585" t="b">
        <v>1</v>
      </c>
      <c r="P1585" t="s">
        <v>8271</v>
      </c>
      <c r="Q1585" s="5">
        <f>(E1585/D1585)</f>
        <v>1.04</v>
      </c>
      <c r="R1585" s="12">
        <f>ROUND((E1585/N1585),2)</f>
        <v>52</v>
      </c>
      <c r="S1585" t="str">
        <f>LEFT(P1585,FIND("/",P1585)-1)</f>
        <v>theater</v>
      </c>
      <c r="T1585" t="str">
        <f>RIGHT(P1585,LEN(P1585)-FIND("/",P1585))</f>
        <v>plays</v>
      </c>
    </row>
    <row r="1586" spans="1:20" ht="42.75" x14ac:dyDescent="0.4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 s="9">
        <f>(((I1586/60)/60)/24)+DATE(1970,1,1)</f>
        <v>41806.712893518517</v>
      </c>
      <c r="K1586">
        <v>1400691994</v>
      </c>
      <c r="L1586" s="10">
        <f>(((K1586/60)/60)/24)+DATE(1970,1,1)</f>
        <v>41780.712893518517</v>
      </c>
      <c r="M1586" t="b">
        <v>0</v>
      </c>
      <c r="N1586">
        <v>8</v>
      </c>
      <c r="O1586" t="b">
        <v>1</v>
      </c>
      <c r="P1586" t="s">
        <v>8271</v>
      </c>
      <c r="Q1586" s="5">
        <f>(E1586/D1586)</f>
        <v>1.04</v>
      </c>
      <c r="R1586" s="12">
        <f>ROUND((E1586/N1586),2)</f>
        <v>97.5</v>
      </c>
      <c r="S1586" t="str">
        <f>LEFT(P1586,FIND("/",P1586)-1)</f>
        <v>theater</v>
      </c>
      <c r="T1586" t="str">
        <f>RIGHT(P1586,LEN(P1586)-FIND("/",P1586))</f>
        <v>plays</v>
      </c>
    </row>
    <row r="1587" spans="1:20" ht="42.75" x14ac:dyDescent="0.4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 s="9">
        <f>(((I1587/60)/60)/24)+DATE(1970,1,1)</f>
        <v>41861.665972222225</v>
      </c>
      <c r="K1587">
        <v>1404833442</v>
      </c>
      <c r="L1587" s="10">
        <f>(((K1587/60)/60)/24)+DATE(1970,1,1)</f>
        <v>41828.646319444444</v>
      </c>
      <c r="M1587" t="b">
        <v>0</v>
      </c>
      <c r="N1587">
        <v>9</v>
      </c>
      <c r="O1587" t="b">
        <v>1</v>
      </c>
      <c r="P1587" t="s">
        <v>8271</v>
      </c>
      <c r="Q1587" s="5">
        <f>(E1587/D1587)</f>
        <v>1.04</v>
      </c>
      <c r="R1587" s="12">
        <f>ROUND((E1587/N1587),2)</f>
        <v>57.78</v>
      </c>
      <c r="S1587" t="str">
        <f>LEFT(P1587,FIND("/",P1587)-1)</f>
        <v>theater</v>
      </c>
      <c r="T1587" t="str">
        <f>RIGHT(P1587,LEN(P1587)-FIND("/",P1587))</f>
        <v>plays</v>
      </c>
    </row>
    <row r="1588" spans="1:20" ht="42.75" x14ac:dyDescent="0.4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 s="9">
        <f>(((I1588/60)/60)/24)+DATE(1970,1,1)</f>
        <v>42725.493402777778</v>
      </c>
      <c r="K1588">
        <v>1477133430</v>
      </c>
      <c r="L1588" s="10">
        <f>(((K1588/60)/60)/24)+DATE(1970,1,1)</f>
        <v>42665.451736111107</v>
      </c>
      <c r="M1588" t="b">
        <v>0</v>
      </c>
      <c r="N1588">
        <v>9</v>
      </c>
      <c r="O1588" t="b">
        <v>1</v>
      </c>
      <c r="P1588" t="s">
        <v>8271</v>
      </c>
      <c r="Q1588" s="5">
        <f>(E1588/D1588)</f>
        <v>1.04</v>
      </c>
      <c r="R1588" s="12">
        <f>ROUND((E1588/N1588),2)</f>
        <v>26</v>
      </c>
      <c r="S1588" t="str">
        <f>LEFT(P1588,FIND("/",P1588)-1)</f>
        <v>theater</v>
      </c>
      <c r="T1588" t="str">
        <f>RIGHT(P1588,LEN(P1588)-FIND("/",P1588))</f>
        <v>plays</v>
      </c>
    </row>
    <row r="1589" spans="1:20" ht="28.5" x14ac:dyDescent="0.4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 s="9">
        <f>(((I1589/60)/60)/24)+DATE(1970,1,1)</f>
        <v>42455.693750000006</v>
      </c>
      <c r="K1589">
        <v>1456421940</v>
      </c>
      <c r="L1589" s="10">
        <f>(((K1589/60)/60)/24)+DATE(1970,1,1)</f>
        <v>42425.735416666663</v>
      </c>
      <c r="M1589" t="b">
        <v>0</v>
      </c>
      <c r="N1589">
        <v>115</v>
      </c>
      <c r="O1589" t="b">
        <v>1</v>
      </c>
      <c r="P1589" t="s">
        <v>8305</v>
      </c>
      <c r="Q1589" s="5">
        <f>(E1589/D1589)</f>
        <v>1.0398000000000001</v>
      </c>
      <c r="R1589" s="12">
        <f>ROUND((E1589/N1589),2)</f>
        <v>135.63</v>
      </c>
      <c r="S1589" t="str">
        <f>LEFT(P1589,FIND("/",P1589)-1)</f>
        <v>theater</v>
      </c>
      <c r="T1589" t="str">
        <f>RIGHT(P1589,LEN(P1589)-FIND("/",P1589))</f>
        <v>musical</v>
      </c>
    </row>
    <row r="1590" spans="1:20" ht="42.75" x14ac:dyDescent="0.4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 s="9">
        <f>(((I1590/60)/60)/24)+DATE(1970,1,1)</f>
        <v>41698.606469907405</v>
      </c>
      <c r="K1590">
        <v>1391005999</v>
      </c>
      <c r="L1590" s="10">
        <f>(((K1590/60)/60)/24)+DATE(1970,1,1)</f>
        <v>41668.606469907405</v>
      </c>
      <c r="M1590" t="b">
        <v>0</v>
      </c>
      <c r="N1590">
        <v>65</v>
      </c>
      <c r="O1590" t="b">
        <v>1</v>
      </c>
      <c r="P1590" t="s">
        <v>8269</v>
      </c>
      <c r="Q1590" s="5">
        <f>(E1590/D1590)</f>
        <v>1.0397333333333334</v>
      </c>
      <c r="R1590" s="12">
        <f>ROUND((E1590/N1590),2)</f>
        <v>239.94</v>
      </c>
      <c r="S1590" t="str">
        <f>LEFT(P1590,FIND("/",P1590)-1)</f>
        <v>film &amp; video</v>
      </c>
      <c r="T1590" t="str">
        <f>RIGHT(P1590,LEN(P1590)-FIND("/",P1590))</f>
        <v>documentary</v>
      </c>
    </row>
    <row r="1591" spans="1:20" ht="42.75" x14ac:dyDescent="0.4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 s="9">
        <f>(((I1591/60)/60)/24)+DATE(1970,1,1)</f>
        <v>42469.734409722223</v>
      </c>
      <c r="K1591">
        <v>1455043053</v>
      </c>
      <c r="L1591" s="10">
        <f>(((K1591/60)/60)/24)+DATE(1970,1,1)</f>
        <v>42409.776076388895</v>
      </c>
      <c r="M1591" t="b">
        <v>0</v>
      </c>
      <c r="N1591">
        <v>273</v>
      </c>
      <c r="O1591" t="b">
        <v>1</v>
      </c>
      <c r="P1591" t="s">
        <v>8285</v>
      </c>
      <c r="Q1591" s="5">
        <f>(E1591/D1591)</f>
        <v>1.0395714285714286</v>
      </c>
      <c r="R1591" s="12">
        <f>ROUND((E1591/N1591),2)</f>
        <v>79.97</v>
      </c>
      <c r="S1591" t="str">
        <f>LEFT(P1591,FIND("/",P1591)-1)</f>
        <v>photography</v>
      </c>
      <c r="T1591" t="str">
        <f>RIGHT(P1591,LEN(P1591)-FIND("/",P1591))</f>
        <v>photobooks</v>
      </c>
    </row>
    <row r="1592" spans="1:20" ht="42.75" x14ac:dyDescent="0.4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 s="9">
        <f>(((I1592/60)/60)/24)+DATE(1970,1,1)</f>
        <v>42468.786122685182</v>
      </c>
      <c r="K1592">
        <v>1457553121</v>
      </c>
      <c r="L1592" s="10">
        <f>(((K1592/60)/60)/24)+DATE(1970,1,1)</f>
        <v>42438.827789351853</v>
      </c>
      <c r="M1592" t="b">
        <v>1</v>
      </c>
      <c r="N1592">
        <v>29</v>
      </c>
      <c r="O1592" t="b">
        <v>1</v>
      </c>
      <c r="P1592" t="s">
        <v>8269</v>
      </c>
      <c r="Q1592" s="5">
        <f>(E1592/D1592)</f>
        <v>1.0394285714285714</v>
      </c>
      <c r="R1592" s="12">
        <f>ROUND((E1592/N1592),2)</f>
        <v>125.45</v>
      </c>
      <c r="S1592" t="str">
        <f>LEFT(P1592,FIND("/",P1592)-1)</f>
        <v>film &amp; video</v>
      </c>
      <c r="T1592" t="str">
        <f>RIGHT(P1592,LEN(P1592)-FIND("/",P1592))</f>
        <v>documentary</v>
      </c>
    </row>
    <row r="1593" spans="1:20" ht="57" x14ac:dyDescent="0.4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 s="9">
        <f>(((I1593/60)/60)/24)+DATE(1970,1,1)</f>
        <v>40422.155555555553</v>
      </c>
      <c r="K1593">
        <v>1279651084</v>
      </c>
      <c r="L1593" s="10">
        <f>(((K1593/60)/60)/24)+DATE(1970,1,1)</f>
        <v>40379.776435185187</v>
      </c>
      <c r="M1593" t="b">
        <v>0</v>
      </c>
      <c r="N1593">
        <v>229</v>
      </c>
      <c r="O1593" t="b">
        <v>1</v>
      </c>
      <c r="P1593" t="s">
        <v>8269</v>
      </c>
      <c r="Q1593" s="5">
        <f>(E1593/D1593)</f>
        <v>1.0390027322404372</v>
      </c>
      <c r="R1593" s="12">
        <f>ROUND((E1593/N1593),2)</f>
        <v>56.46</v>
      </c>
      <c r="S1593" t="str">
        <f>LEFT(P1593,FIND("/",P1593)-1)</f>
        <v>film &amp; video</v>
      </c>
      <c r="T1593" t="str">
        <f>RIGHT(P1593,LEN(P1593)-FIND("/",P1593))</f>
        <v>documentary</v>
      </c>
    </row>
    <row r="1594" spans="1:20" ht="28.5" x14ac:dyDescent="0.4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 s="9">
        <f>(((I1594/60)/60)/24)+DATE(1970,1,1)</f>
        <v>41858.515127314815</v>
      </c>
      <c r="K1594">
        <v>1404822107</v>
      </c>
      <c r="L1594" s="10">
        <f>(((K1594/60)/60)/24)+DATE(1970,1,1)</f>
        <v>41828.515127314815</v>
      </c>
      <c r="M1594" t="b">
        <v>0</v>
      </c>
      <c r="N1594">
        <v>150</v>
      </c>
      <c r="O1594" t="b">
        <v>1</v>
      </c>
      <c r="P1594" t="s">
        <v>8265</v>
      </c>
      <c r="Q1594" s="5">
        <f>(E1594/D1594)</f>
        <v>1.0389999999999999</v>
      </c>
      <c r="R1594">
        <f>ROUND((E1594/N1594),2)</f>
        <v>69.27</v>
      </c>
      <c r="S1594" t="str">
        <f>LEFT(P1594,FIND("/",P1594)-1)</f>
        <v>film &amp; video</v>
      </c>
      <c r="T1594" t="str">
        <f>RIGHT(P1594,LEN(P1594)-FIND("/",P1594))</f>
        <v>television</v>
      </c>
    </row>
    <row r="1595" spans="1:20" ht="42.75" x14ac:dyDescent="0.4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 s="9">
        <f>(((I1595/60)/60)/24)+DATE(1970,1,1)</f>
        <v>42750.041435185187</v>
      </c>
      <c r="K1595">
        <v>1479257980</v>
      </c>
      <c r="L1595" s="10">
        <f>(((K1595/60)/60)/24)+DATE(1970,1,1)</f>
        <v>42690.041435185187</v>
      </c>
      <c r="M1595" t="b">
        <v>0</v>
      </c>
      <c r="N1595">
        <v>54</v>
      </c>
      <c r="O1595" t="b">
        <v>1</v>
      </c>
      <c r="P1595" t="s">
        <v>8271</v>
      </c>
      <c r="Q1595" s="5">
        <f>(E1595/D1595)</f>
        <v>1.0389999999999999</v>
      </c>
      <c r="R1595" s="12">
        <f>ROUND((E1595/N1595),2)</f>
        <v>96.2</v>
      </c>
      <c r="S1595" t="str">
        <f>LEFT(P1595,FIND("/",P1595)-1)</f>
        <v>theater</v>
      </c>
      <c r="T1595" t="str">
        <f>RIGHT(P1595,LEN(P1595)-FIND("/",P1595))</f>
        <v>plays</v>
      </c>
    </row>
    <row r="1596" spans="1:20" ht="42.75" x14ac:dyDescent="0.4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 s="9">
        <f>(((I1596/60)/60)/24)+DATE(1970,1,1)</f>
        <v>41591.249305555553</v>
      </c>
      <c r="K1596">
        <v>1381430646</v>
      </c>
      <c r="L1596" s="10">
        <f>(((K1596/60)/60)/24)+DATE(1970,1,1)</f>
        <v>41557.780624999999</v>
      </c>
      <c r="M1596" t="b">
        <v>0</v>
      </c>
      <c r="N1596">
        <v>128</v>
      </c>
      <c r="O1596" t="b">
        <v>1</v>
      </c>
      <c r="P1596" t="s">
        <v>8276</v>
      </c>
      <c r="Q1596" s="5">
        <f>(E1596/D1596)</f>
        <v>1.0386666666666666</v>
      </c>
      <c r="R1596" s="12">
        <f>ROUND((E1596/N1596),2)</f>
        <v>60.86</v>
      </c>
      <c r="S1596" t="str">
        <f>LEFT(P1596,FIND("/",P1596)-1)</f>
        <v>music</v>
      </c>
      <c r="T1596" t="str">
        <f>RIGHT(P1596,LEN(P1596)-FIND("/",P1596))</f>
        <v>rock</v>
      </c>
    </row>
    <row r="1597" spans="1:20" ht="42.75" x14ac:dyDescent="0.4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 s="9">
        <f>(((I1597/60)/60)/24)+DATE(1970,1,1)</f>
        <v>42103.957569444443</v>
      </c>
      <c r="K1597">
        <v>1426028334</v>
      </c>
      <c r="L1597" s="10">
        <f>(((K1597/60)/60)/24)+DATE(1970,1,1)</f>
        <v>42073.957569444443</v>
      </c>
      <c r="M1597" t="b">
        <v>1</v>
      </c>
      <c r="N1597">
        <v>343</v>
      </c>
      <c r="O1597" t="b">
        <v>1</v>
      </c>
      <c r="P1597" t="s">
        <v>8288</v>
      </c>
      <c r="Q1597" s="5">
        <f>(E1597/D1597)</f>
        <v>1.03840625</v>
      </c>
      <c r="R1597" s="12">
        <f>ROUND((E1597/N1597),2)</f>
        <v>96.88</v>
      </c>
      <c r="S1597" t="str">
        <f>LEFT(P1597,FIND("/",P1597)-1)</f>
        <v>publishing</v>
      </c>
      <c r="T1597" t="str">
        <f>RIGHT(P1597,LEN(P1597)-FIND("/",P1597))</f>
        <v>radio &amp; podcasts</v>
      </c>
    </row>
    <row r="1598" spans="1:20" ht="42.75" x14ac:dyDescent="0.4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 s="9">
        <f>(((I1598/60)/60)/24)+DATE(1970,1,1)</f>
        <v>40762.842245370368</v>
      </c>
      <c r="K1598">
        <v>1310155970</v>
      </c>
      <c r="L1598" s="10">
        <f>(((K1598/60)/60)/24)+DATE(1970,1,1)</f>
        <v>40732.842245370368</v>
      </c>
      <c r="M1598" t="b">
        <v>0</v>
      </c>
      <c r="N1598">
        <v>73</v>
      </c>
      <c r="O1598" t="b">
        <v>1</v>
      </c>
      <c r="P1598" t="s">
        <v>8269</v>
      </c>
      <c r="Q1598" s="5">
        <f>(E1598/D1598)</f>
        <v>1.0381199999999999</v>
      </c>
      <c r="R1598" s="12">
        <f>ROUND((E1598/N1598),2)</f>
        <v>711.04</v>
      </c>
      <c r="S1598" t="str">
        <f>LEFT(P1598,FIND("/",P1598)-1)</f>
        <v>film &amp; video</v>
      </c>
      <c r="T1598" t="str">
        <f>RIGHT(P1598,LEN(P1598)-FIND("/",P1598))</f>
        <v>documentary</v>
      </c>
    </row>
    <row r="1599" spans="1:20" ht="42.75" x14ac:dyDescent="0.45">
      <c r="A1599">
        <v>1637</v>
      </c>
      <c r="B1599" s="3" t="s">
        <v>1638</v>
      </c>
      <c r="C1599" s="3" t="s">
        <v>5747</v>
      </c>
      <c r="D1599">
        <v>500</v>
      </c>
      <c r="E1599">
        <v>519</v>
      </c>
      <c r="F1599" t="s">
        <v>8219</v>
      </c>
      <c r="G1599" t="s">
        <v>8224</v>
      </c>
      <c r="H1599" t="s">
        <v>8246</v>
      </c>
      <c r="I1599">
        <v>1262302740</v>
      </c>
      <c r="J1599" s="9">
        <f>(((I1599/60)/60)/24)+DATE(1970,1,1)</f>
        <v>40178.98541666667</v>
      </c>
      <c r="K1599">
        <v>1257444140</v>
      </c>
      <c r="L1599" s="10">
        <f>(((K1599/60)/60)/24)+DATE(1970,1,1)</f>
        <v>40122.751620370371</v>
      </c>
      <c r="M1599" t="b">
        <v>0</v>
      </c>
      <c r="N1599">
        <v>15</v>
      </c>
      <c r="O1599" t="b">
        <v>1</v>
      </c>
      <c r="P1599" t="s">
        <v>8276</v>
      </c>
      <c r="Q1599" s="5">
        <f>(E1599/D1599)</f>
        <v>1.038</v>
      </c>
      <c r="R1599" s="12">
        <f>ROUND((E1599/N1599),2)</f>
        <v>34.6</v>
      </c>
      <c r="S1599" t="str">
        <f>LEFT(P1599,FIND("/",P1599)-1)</f>
        <v>music</v>
      </c>
      <c r="T1599" t="str">
        <f>RIGHT(P1599,LEN(P1599)-FIND("/",P1599))</f>
        <v>rock</v>
      </c>
    </row>
    <row r="1600" spans="1:20" ht="42.75" x14ac:dyDescent="0.45">
      <c r="A1600">
        <v>1244</v>
      </c>
      <c r="B1600" s="3" t="s">
        <v>1245</v>
      </c>
      <c r="C1600" s="3" t="s">
        <v>5354</v>
      </c>
      <c r="D1600">
        <v>2000</v>
      </c>
      <c r="E1600">
        <v>2076</v>
      </c>
      <c r="F1600" t="s">
        <v>8219</v>
      </c>
      <c r="G1600" t="s">
        <v>8224</v>
      </c>
      <c r="H1600" t="s">
        <v>8246</v>
      </c>
      <c r="I1600">
        <v>1366664400</v>
      </c>
      <c r="J1600" s="9">
        <f>(((I1600/60)/60)/24)+DATE(1970,1,1)</f>
        <v>41386.875</v>
      </c>
      <c r="K1600">
        <v>1363981723</v>
      </c>
      <c r="L1600" s="10">
        <f>(((K1600/60)/60)/24)+DATE(1970,1,1)</f>
        <v>41355.825497685182</v>
      </c>
      <c r="M1600" t="b">
        <v>1</v>
      </c>
      <c r="N1600">
        <v>45</v>
      </c>
      <c r="O1600" t="b">
        <v>1</v>
      </c>
      <c r="P1600" t="s">
        <v>8276</v>
      </c>
      <c r="Q1600" s="5">
        <f>(E1600/D1600)</f>
        <v>1.038</v>
      </c>
      <c r="R1600" s="12">
        <f>ROUND((E1600/N1600),2)</f>
        <v>46.13</v>
      </c>
      <c r="S1600" t="str">
        <f>LEFT(P1600,FIND("/",P1600)-1)</f>
        <v>music</v>
      </c>
      <c r="T1600" t="str">
        <f>RIGHT(P1600,LEN(P1600)-FIND("/",P1600))</f>
        <v>rock</v>
      </c>
    </row>
    <row r="1601" spans="1:20" ht="42.75" x14ac:dyDescent="0.4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 s="9">
        <f>(((I1601/60)/60)/24)+DATE(1970,1,1)</f>
        <v>40817.125</v>
      </c>
      <c r="K1601">
        <v>1314577097</v>
      </c>
      <c r="L1601" s="10">
        <f>(((K1601/60)/60)/24)+DATE(1970,1,1)</f>
        <v>40784.012696759259</v>
      </c>
      <c r="M1601" t="b">
        <v>0</v>
      </c>
      <c r="N1601">
        <v>86</v>
      </c>
      <c r="O1601" t="b">
        <v>1</v>
      </c>
      <c r="P1601" t="s">
        <v>8279</v>
      </c>
      <c r="Q1601" s="5">
        <f>(E1601/D1601)</f>
        <v>1.038</v>
      </c>
      <c r="R1601" s="12">
        <f>ROUND((E1601/N1601),2)</f>
        <v>90.52</v>
      </c>
      <c r="S1601" t="str">
        <f>LEFT(P1601,FIND("/",P1601)-1)</f>
        <v>music</v>
      </c>
      <c r="T1601" t="str">
        <f>RIGHT(P1601,LEN(P1601)-FIND("/",P1601))</f>
        <v>indie rock</v>
      </c>
    </row>
    <row r="1602" spans="1:20" ht="42.75" x14ac:dyDescent="0.4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 s="9">
        <f>(((I1602/60)/60)/24)+DATE(1970,1,1)</f>
        <v>42173.461122685185</v>
      </c>
      <c r="K1602">
        <v>1432033441</v>
      </c>
      <c r="L1602" s="10">
        <f>(((K1602/60)/60)/24)+DATE(1970,1,1)</f>
        <v>42143.461122685185</v>
      </c>
      <c r="M1602" t="b">
        <v>0</v>
      </c>
      <c r="N1602">
        <v>45</v>
      </c>
      <c r="O1602" t="b">
        <v>1</v>
      </c>
      <c r="P1602" t="s">
        <v>8271</v>
      </c>
      <c r="Q1602" s="5">
        <f>(E1602/D1602)</f>
        <v>1.038</v>
      </c>
      <c r="R1602" s="12">
        <f>ROUND((E1602/N1602),2)</f>
        <v>34.6</v>
      </c>
      <c r="S1602" t="str">
        <f>LEFT(P1602,FIND("/",P1602)-1)</f>
        <v>theater</v>
      </c>
      <c r="T1602" t="str">
        <f>RIGHT(P1602,LEN(P1602)-FIND("/",P1602))</f>
        <v>plays</v>
      </c>
    </row>
    <row r="1603" spans="1:20" ht="42.75" x14ac:dyDescent="0.4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 s="9">
        <f>(((I1603/60)/60)/24)+DATE(1970,1,1)</f>
        <v>41658.833680555559</v>
      </c>
      <c r="K1603">
        <v>1387569630</v>
      </c>
      <c r="L1603" s="10">
        <f>(((K1603/60)/60)/24)+DATE(1970,1,1)</f>
        <v>41628.833680555559</v>
      </c>
      <c r="M1603" t="b">
        <v>0</v>
      </c>
      <c r="N1603">
        <v>52</v>
      </c>
      <c r="O1603" t="b">
        <v>1</v>
      </c>
      <c r="P1603" t="s">
        <v>8276</v>
      </c>
      <c r="Q1603" s="5">
        <f>(E1603/D1603)</f>
        <v>1.03775</v>
      </c>
      <c r="R1603" s="12">
        <f>ROUND((E1603/N1603),2)</f>
        <v>79.83</v>
      </c>
      <c r="S1603" t="str">
        <f>LEFT(P1603,FIND("/",P1603)-1)</f>
        <v>music</v>
      </c>
      <c r="T1603" t="str">
        <f>RIGHT(P1603,LEN(P1603)-FIND("/",P1603))</f>
        <v>rock</v>
      </c>
    </row>
    <row r="1604" spans="1:20" x14ac:dyDescent="0.4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 s="9">
        <f>(((I1604/60)/60)/24)+DATE(1970,1,1)</f>
        <v>41974.832696759258</v>
      </c>
      <c r="K1604">
        <v>1414781945</v>
      </c>
      <c r="L1604" s="10">
        <f>(((K1604/60)/60)/24)+DATE(1970,1,1)</f>
        <v>41943.791030092594</v>
      </c>
      <c r="M1604" t="b">
        <v>0</v>
      </c>
      <c r="N1604">
        <v>78</v>
      </c>
      <c r="O1604" t="b">
        <v>1</v>
      </c>
      <c r="P1604" t="s">
        <v>8300</v>
      </c>
      <c r="Q1604" s="5">
        <f>(E1604/D1604)</f>
        <v>1.03775</v>
      </c>
      <c r="R1604" s="12">
        <f>ROUND((E1604/N1604),2)</f>
        <v>266.08999999999997</v>
      </c>
      <c r="S1604" t="str">
        <f>LEFT(P1604,FIND("/",P1604)-1)</f>
        <v>music</v>
      </c>
      <c r="T1604" t="str">
        <f>RIGHT(P1604,LEN(P1604)-FIND("/",P1604))</f>
        <v>classical music</v>
      </c>
    </row>
    <row r="1605" spans="1:20" ht="42.75" x14ac:dyDescent="0.4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 s="9">
        <f>(((I1605/60)/60)/24)+DATE(1970,1,1)</f>
        <v>42241.628611111111</v>
      </c>
      <c r="K1605">
        <v>1437923112</v>
      </c>
      <c r="L1605" s="10">
        <f>(((K1605/60)/60)/24)+DATE(1970,1,1)</f>
        <v>42211.628611111111</v>
      </c>
      <c r="M1605" t="b">
        <v>0</v>
      </c>
      <c r="N1605">
        <v>140</v>
      </c>
      <c r="O1605" t="b">
        <v>1</v>
      </c>
      <c r="P1605" t="s">
        <v>8285</v>
      </c>
      <c r="Q1605" s="5">
        <f>(E1605/D1605)</f>
        <v>1.0376666666666667</v>
      </c>
      <c r="R1605" s="12">
        <f>ROUND((E1605/N1605),2)</f>
        <v>111.18</v>
      </c>
      <c r="S1605" t="str">
        <f>LEFT(P1605,FIND("/",P1605)-1)</f>
        <v>photography</v>
      </c>
      <c r="T1605" t="str">
        <f>RIGHT(P1605,LEN(P1605)-FIND("/",P1605))</f>
        <v>photobooks</v>
      </c>
    </row>
    <row r="1606" spans="1:20" ht="85.5" x14ac:dyDescent="0.4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 s="9">
        <f>(((I1606/60)/60)/24)+DATE(1970,1,1)</f>
        <v>41772.166666666664</v>
      </c>
      <c r="K1606">
        <v>1398983245</v>
      </c>
      <c r="L1606" s="10">
        <f>(((K1606/60)/60)/24)+DATE(1970,1,1)</f>
        <v>41760.935706018521</v>
      </c>
      <c r="M1606" t="b">
        <v>0</v>
      </c>
      <c r="N1606">
        <v>39</v>
      </c>
      <c r="O1606" t="b">
        <v>1</v>
      </c>
      <c r="P1606" t="s">
        <v>8271</v>
      </c>
      <c r="Q1606" s="5">
        <f>(E1606/D1606)</f>
        <v>1.0376000000000001</v>
      </c>
      <c r="R1606" s="12">
        <f>ROUND((E1606/N1606),2)</f>
        <v>66.510000000000005</v>
      </c>
      <c r="S1606" t="str">
        <f>LEFT(P1606,FIND("/",P1606)-1)</f>
        <v>theater</v>
      </c>
      <c r="T1606" t="str">
        <f>RIGHT(P1606,LEN(P1606)-FIND("/",P1606))</f>
        <v>plays</v>
      </c>
    </row>
    <row r="1607" spans="1:20" ht="42.75" x14ac:dyDescent="0.4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 s="9">
        <f>(((I1607/60)/60)/24)+DATE(1970,1,1)</f>
        <v>41279.749085648145</v>
      </c>
      <c r="K1607">
        <v>1354816721</v>
      </c>
      <c r="L1607" s="10">
        <f>(((K1607/60)/60)/24)+DATE(1970,1,1)</f>
        <v>41249.749085648145</v>
      </c>
      <c r="M1607" t="b">
        <v>0</v>
      </c>
      <c r="N1607">
        <v>49</v>
      </c>
      <c r="O1607" t="b">
        <v>1</v>
      </c>
      <c r="P1607" t="s">
        <v>8274</v>
      </c>
      <c r="Q1607" s="5">
        <f>(E1607/D1607)</f>
        <v>1.0375000000000001</v>
      </c>
      <c r="R1607" s="12">
        <f>ROUND((E1607/N1607),2)</f>
        <v>42.35</v>
      </c>
      <c r="S1607" t="str">
        <f>LEFT(P1607,FIND("/",P1607)-1)</f>
        <v>publishing</v>
      </c>
      <c r="T1607" t="str">
        <f>RIGHT(P1607,LEN(P1607)-FIND("/",P1607))</f>
        <v>nonfiction</v>
      </c>
    </row>
    <row r="1608" spans="1:20" ht="28.5" x14ac:dyDescent="0.4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 s="9">
        <f>(((I1608/60)/60)/24)+DATE(1970,1,1)</f>
        <v>42816.648495370369</v>
      </c>
      <c r="K1608">
        <v>1485016430</v>
      </c>
      <c r="L1608" s="10">
        <f>(((K1608/60)/60)/24)+DATE(1970,1,1)</f>
        <v>42756.690162037034</v>
      </c>
      <c r="M1608" t="b">
        <v>0</v>
      </c>
      <c r="N1608">
        <v>45</v>
      </c>
      <c r="O1608" t="b">
        <v>0</v>
      </c>
      <c r="P1608" t="s">
        <v>8303</v>
      </c>
      <c r="Q1608" s="5">
        <f>(E1608/D1608)</f>
        <v>1.0375000000000001</v>
      </c>
      <c r="R1608" s="12">
        <f>ROUND((E1608/N1608),2)</f>
        <v>922.22</v>
      </c>
      <c r="S1608" t="str">
        <f>LEFT(P1608,FIND("/",P1608)-1)</f>
        <v>theater</v>
      </c>
      <c r="T1608" t="str">
        <f>RIGHT(P1608,LEN(P1608)-FIND("/",P1608))</f>
        <v>spaces</v>
      </c>
    </row>
    <row r="1609" spans="1:20" ht="42.75" x14ac:dyDescent="0.4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 s="9">
        <f>(((I1609/60)/60)/24)+DATE(1970,1,1)</f>
        <v>42056.920428240745</v>
      </c>
      <c r="K1609">
        <v>1421964325</v>
      </c>
      <c r="L1609" s="10">
        <f>(((K1609/60)/60)/24)+DATE(1970,1,1)</f>
        <v>42026.920428240745</v>
      </c>
      <c r="M1609" t="b">
        <v>0</v>
      </c>
      <c r="N1609">
        <v>46</v>
      </c>
      <c r="O1609" t="b">
        <v>1</v>
      </c>
      <c r="P1609" t="s">
        <v>8271</v>
      </c>
      <c r="Q1609" s="5">
        <f>(E1609/D1609)</f>
        <v>1.0375000000000001</v>
      </c>
      <c r="R1609" s="12">
        <f>ROUND((E1609/N1609),2)</f>
        <v>27.07</v>
      </c>
      <c r="S1609" t="str">
        <f>LEFT(P1609,FIND("/",P1609)-1)</f>
        <v>theater</v>
      </c>
      <c r="T1609" t="str">
        <f>RIGHT(P1609,LEN(P1609)-FIND("/",P1609))</f>
        <v>plays</v>
      </c>
    </row>
    <row r="1610" spans="1:20" ht="42.75" x14ac:dyDescent="0.4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 s="9">
        <f>(((I1610/60)/60)/24)+DATE(1970,1,1)</f>
        <v>42793.207638888889</v>
      </c>
      <c r="K1610">
        <v>1486661793</v>
      </c>
      <c r="L1610" s="10">
        <f>(((K1610/60)/60)/24)+DATE(1970,1,1)</f>
        <v>42775.733715277776</v>
      </c>
      <c r="M1610" t="b">
        <v>0</v>
      </c>
      <c r="N1610">
        <v>115</v>
      </c>
      <c r="O1610" t="b">
        <v>1</v>
      </c>
      <c r="P1610" t="s">
        <v>8303</v>
      </c>
      <c r="Q1610" s="5">
        <f>(E1610/D1610)</f>
        <v>1.0373000000000001</v>
      </c>
      <c r="R1610" s="12">
        <f>ROUND((E1610/N1610),2)</f>
        <v>90.2</v>
      </c>
      <c r="S1610" t="str">
        <f>LEFT(P1610,FIND("/",P1610)-1)</f>
        <v>theater</v>
      </c>
      <c r="T1610" t="str">
        <f>RIGHT(P1610,LEN(P1610)-FIND("/",P1610))</f>
        <v>spaces</v>
      </c>
    </row>
    <row r="1611" spans="1:20" ht="42.75" x14ac:dyDescent="0.4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 s="9">
        <f>(((I1611/60)/60)/24)+DATE(1970,1,1)</f>
        <v>41137.053067129629</v>
      </c>
      <c r="K1611">
        <v>1342487785</v>
      </c>
      <c r="L1611" s="10">
        <f>(((K1611/60)/60)/24)+DATE(1970,1,1)</f>
        <v>41107.053067129629</v>
      </c>
      <c r="M1611" t="b">
        <v>1</v>
      </c>
      <c r="N1611">
        <v>96</v>
      </c>
      <c r="O1611" t="b">
        <v>1</v>
      </c>
      <c r="P1611" t="s">
        <v>8269</v>
      </c>
      <c r="Q1611" s="5">
        <f>(E1611/D1611)</f>
        <v>1.0371999999999999</v>
      </c>
      <c r="R1611" s="12">
        <f>ROUND((E1611/N1611),2)</f>
        <v>54.02</v>
      </c>
      <c r="S1611" t="str">
        <f>LEFT(P1611,FIND("/",P1611)-1)</f>
        <v>film &amp; video</v>
      </c>
      <c r="T1611" t="str">
        <f>RIGHT(P1611,LEN(P1611)-FIND("/",P1611))</f>
        <v>documentary</v>
      </c>
    </row>
    <row r="1612" spans="1:20" ht="28.5" x14ac:dyDescent="0.4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 s="9">
        <f>(((I1612/60)/60)/24)+DATE(1970,1,1)</f>
        <v>41563.00335648148</v>
      </c>
      <c r="K1612">
        <v>1380585890</v>
      </c>
      <c r="L1612" s="10">
        <f>(((K1612/60)/60)/24)+DATE(1970,1,1)</f>
        <v>41548.00335648148</v>
      </c>
      <c r="M1612" t="b">
        <v>0</v>
      </c>
      <c r="N1612">
        <v>20</v>
      </c>
      <c r="O1612" t="b">
        <v>1</v>
      </c>
      <c r="P1612" t="s">
        <v>8276</v>
      </c>
      <c r="Q1612" s="5">
        <f>(E1612/D1612)</f>
        <v>1.0366666666666666</v>
      </c>
      <c r="R1612" s="12">
        <f>ROUND((E1612/N1612),2)</f>
        <v>77.75</v>
      </c>
      <c r="S1612" t="str">
        <f>LEFT(P1612,FIND("/",P1612)-1)</f>
        <v>music</v>
      </c>
      <c r="T1612" t="str">
        <f>RIGHT(P1612,LEN(P1612)-FIND("/",P1612))</f>
        <v>rock</v>
      </c>
    </row>
    <row r="1613" spans="1:20" ht="28.5" x14ac:dyDescent="0.4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 s="9">
        <f>(((I1613/60)/60)/24)+DATE(1970,1,1)</f>
        <v>41690.867280092592</v>
      </c>
      <c r="K1613">
        <v>1389041333</v>
      </c>
      <c r="L1613" s="10">
        <f>(((K1613/60)/60)/24)+DATE(1970,1,1)</f>
        <v>41645.867280092592</v>
      </c>
      <c r="M1613" t="b">
        <v>0</v>
      </c>
      <c r="N1613">
        <v>82</v>
      </c>
      <c r="O1613" t="b">
        <v>1</v>
      </c>
      <c r="P1613" t="s">
        <v>8276</v>
      </c>
      <c r="Q1613" s="5">
        <f>(E1613/D1613)</f>
        <v>1.0366666666666666</v>
      </c>
      <c r="R1613" s="12">
        <f>ROUND((E1613/N1613),2)</f>
        <v>75.849999999999994</v>
      </c>
      <c r="S1613" t="str">
        <f>LEFT(P1613,FIND("/",P1613)-1)</f>
        <v>music</v>
      </c>
      <c r="T1613" t="str">
        <f>RIGHT(P1613,LEN(P1613)-FIND("/",P1613))</f>
        <v>rock</v>
      </c>
    </row>
    <row r="1614" spans="1:20" ht="42.75" x14ac:dyDescent="0.4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 s="9">
        <f>(((I1614/60)/60)/24)+DATE(1970,1,1)</f>
        <v>42242.958333333328</v>
      </c>
      <c r="K1614">
        <v>1439122800</v>
      </c>
      <c r="L1614" s="10">
        <f>(((K1614/60)/60)/24)+DATE(1970,1,1)</f>
        <v>42225.513888888891</v>
      </c>
      <c r="M1614" t="b">
        <v>0</v>
      </c>
      <c r="N1614">
        <v>38</v>
      </c>
      <c r="O1614" t="b">
        <v>1</v>
      </c>
      <c r="P1614" t="s">
        <v>8271</v>
      </c>
      <c r="Q1614" s="5">
        <f>(E1614/D1614)</f>
        <v>1.0365</v>
      </c>
      <c r="R1614" s="12">
        <f>ROUND((E1614/N1614),2)</f>
        <v>54.55</v>
      </c>
      <c r="S1614" t="str">
        <f>LEFT(P1614,FIND("/",P1614)-1)</f>
        <v>theater</v>
      </c>
      <c r="T1614" t="str">
        <f>RIGHT(P1614,LEN(P1614)-FIND("/",P1614))</f>
        <v>plays</v>
      </c>
    </row>
    <row r="1615" spans="1:20" ht="42.75" x14ac:dyDescent="0.4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 s="9">
        <f>(((I1615/60)/60)/24)+DATE(1970,1,1)</f>
        <v>42309.166666666672</v>
      </c>
      <c r="K1615">
        <v>1443739388</v>
      </c>
      <c r="L1615" s="10">
        <f>(((K1615/60)/60)/24)+DATE(1970,1,1)</f>
        <v>42278.946620370371</v>
      </c>
      <c r="M1615" t="b">
        <v>1</v>
      </c>
      <c r="N1615">
        <v>498</v>
      </c>
      <c r="O1615" t="b">
        <v>1</v>
      </c>
      <c r="P1615" t="s">
        <v>8269</v>
      </c>
      <c r="Q1615" s="5">
        <f>(E1615/D1615)</f>
        <v>1.036144</v>
      </c>
      <c r="R1615" s="12">
        <f>ROUND((E1615/N1615),2)</f>
        <v>156.05000000000001</v>
      </c>
      <c r="S1615" t="str">
        <f>LEFT(P1615,FIND("/",P1615)-1)</f>
        <v>film &amp; video</v>
      </c>
      <c r="T1615" t="str">
        <f>RIGHT(P1615,LEN(P1615)-FIND("/",P1615))</f>
        <v>documentary</v>
      </c>
    </row>
    <row r="1616" spans="1:20" ht="42.75" x14ac:dyDescent="0.4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 s="9">
        <f>(((I1616/60)/60)/24)+DATE(1970,1,1)</f>
        <v>42493.958333333328</v>
      </c>
      <c r="K1616">
        <v>1459865945</v>
      </c>
      <c r="L1616" s="10">
        <f>(((K1616/60)/60)/24)+DATE(1970,1,1)</f>
        <v>42465.596585648149</v>
      </c>
      <c r="M1616" t="b">
        <v>1</v>
      </c>
      <c r="N1616">
        <v>148</v>
      </c>
      <c r="O1616" t="b">
        <v>1</v>
      </c>
      <c r="P1616" t="s">
        <v>8303</v>
      </c>
      <c r="Q1616" s="5">
        <f>(E1616/D1616)</f>
        <v>1.0358333333333334</v>
      </c>
      <c r="R1616" s="12">
        <f>ROUND((E1616/N1616),2)</f>
        <v>125.98</v>
      </c>
      <c r="S1616" t="str">
        <f>LEFT(P1616,FIND("/",P1616)-1)</f>
        <v>theater</v>
      </c>
      <c r="T1616" t="str">
        <f>RIGHT(P1616,LEN(P1616)-FIND("/",P1616))</f>
        <v>spaces</v>
      </c>
    </row>
    <row r="1617" spans="1:20" ht="42.75" x14ac:dyDescent="0.4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 s="9">
        <f>(((I1617/60)/60)/24)+DATE(1970,1,1)</f>
        <v>42040.290972222225</v>
      </c>
      <c r="K1617">
        <v>1421252084</v>
      </c>
      <c r="L1617" s="10">
        <f>(((K1617/60)/60)/24)+DATE(1970,1,1)</f>
        <v>42018.676898148144</v>
      </c>
      <c r="M1617" t="b">
        <v>0</v>
      </c>
      <c r="N1617">
        <v>76</v>
      </c>
      <c r="O1617" t="b">
        <v>1</v>
      </c>
      <c r="P1617" t="s">
        <v>8271</v>
      </c>
      <c r="Q1617" s="5">
        <f>(E1617/D1617)</f>
        <v>1.0358333333333334</v>
      </c>
      <c r="R1617" s="12">
        <f>ROUND((E1617/N1617),2)</f>
        <v>81.78</v>
      </c>
      <c r="S1617" t="str">
        <f>LEFT(P1617,FIND("/",P1617)-1)</f>
        <v>theater</v>
      </c>
      <c r="T1617" t="str">
        <f>RIGHT(P1617,LEN(P1617)-FIND("/",P1617))</f>
        <v>plays</v>
      </c>
    </row>
    <row r="1618" spans="1:20" ht="57" x14ac:dyDescent="0.4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 s="9">
        <f>(((I1618/60)/60)/24)+DATE(1970,1,1)</f>
        <v>42451.834027777775</v>
      </c>
      <c r="K1618">
        <v>1455446303</v>
      </c>
      <c r="L1618" s="10">
        <f>(((K1618/60)/60)/24)+DATE(1970,1,1)</f>
        <v>42414.44332175926</v>
      </c>
      <c r="M1618" t="b">
        <v>1</v>
      </c>
      <c r="N1618">
        <v>345</v>
      </c>
      <c r="O1618" t="b">
        <v>1</v>
      </c>
      <c r="P1618" t="s">
        <v>8285</v>
      </c>
      <c r="Q1618" s="5">
        <f>(E1618/D1618)</f>
        <v>1.0358125</v>
      </c>
      <c r="R1618" s="12">
        <f>ROUND((E1618/N1618),2)</f>
        <v>48.04</v>
      </c>
      <c r="S1618" t="str">
        <f>LEFT(P1618,FIND("/",P1618)-1)</f>
        <v>photography</v>
      </c>
      <c r="T1618" t="str">
        <f>RIGHT(P1618,LEN(P1618)-FIND("/",P1618))</f>
        <v>photobooks</v>
      </c>
    </row>
    <row r="1619" spans="1:20" ht="42.75" x14ac:dyDescent="0.4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 s="9">
        <f>(((I1619/60)/60)/24)+DATE(1970,1,1)</f>
        <v>41548.165972222225</v>
      </c>
      <c r="K1619">
        <v>1377252857</v>
      </c>
      <c r="L1619" s="10">
        <f>(((K1619/60)/60)/24)+DATE(1970,1,1)</f>
        <v>41509.426585648151</v>
      </c>
      <c r="M1619" t="b">
        <v>0</v>
      </c>
      <c r="N1619">
        <v>13</v>
      </c>
      <c r="O1619" t="b">
        <v>1</v>
      </c>
      <c r="P1619" t="s">
        <v>8300</v>
      </c>
      <c r="Q1619" s="5">
        <f>(E1619/D1619)</f>
        <v>1.0357142857142858</v>
      </c>
      <c r="R1619" s="12">
        <f>ROUND((E1619/N1619),2)</f>
        <v>55.77</v>
      </c>
      <c r="S1619" t="str">
        <f>LEFT(P1619,FIND("/",P1619)-1)</f>
        <v>music</v>
      </c>
      <c r="T1619" t="str">
        <f>RIGHT(P1619,LEN(P1619)-FIND("/",P1619))</f>
        <v>classical music</v>
      </c>
    </row>
    <row r="1620" spans="1:20" ht="42.75" x14ac:dyDescent="0.4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 s="9">
        <f>(((I1620/60)/60)/24)+DATE(1970,1,1)</f>
        <v>42285.022824074069</v>
      </c>
      <c r="K1620">
        <v>1442536372</v>
      </c>
      <c r="L1620" s="10">
        <f>(((K1620/60)/60)/24)+DATE(1970,1,1)</f>
        <v>42265.022824074069</v>
      </c>
      <c r="M1620" t="b">
        <v>0</v>
      </c>
      <c r="N1620">
        <v>78</v>
      </c>
      <c r="O1620" t="b">
        <v>1</v>
      </c>
      <c r="P1620" t="s">
        <v>8271</v>
      </c>
      <c r="Q1620" s="5">
        <f>(E1620/D1620)</f>
        <v>1.0356666666666667</v>
      </c>
      <c r="R1620" s="12">
        <f>ROUND((E1620/N1620),2)</f>
        <v>199.17</v>
      </c>
      <c r="S1620" t="str">
        <f>LEFT(P1620,FIND("/",P1620)-1)</f>
        <v>theater</v>
      </c>
      <c r="T1620" t="str">
        <f>RIGHT(P1620,LEN(P1620)-FIND("/",P1620))</f>
        <v>plays</v>
      </c>
    </row>
    <row r="1621" spans="1:20" ht="42.75" x14ac:dyDescent="0.4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 s="9">
        <f>(((I1621/60)/60)/24)+DATE(1970,1,1)</f>
        <v>40706.166666666664</v>
      </c>
      <c r="K1621">
        <v>1304129088</v>
      </c>
      <c r="L1621" s="10">
        <f>(((K1621/60)/60)/24)+DATE(1970,1,1)</f>
        <v>40663.08666666667</v>
      </c>
      <c r="M1621" t="b">
        <v>0</v>
      </c>
      <c r="N1621">
        <v>87</v>
      </c>
      <c r="O1621" t="b">
        <v>1</v>
      </c>
      <c r="P1621" t="s">
        <v>8276</v>
      </c>
      <c r="Q1621" s="5">
        <f>(E1621/D1621)</f>
        <v>1.0355555555555556</v>
      </c>
      <c r="R1621" s="12">
        <f>ROUND((E1621/N1621),2)</f>
        <v>53.56</v>
      </c>
      <c r="S1621" t="str">
        <f>LEFT(P1621,FIND("/",P1621)-1)</f>
        <v>music</v>
      </c>
      <c r="T1621" t="str">
        <f>RIGHT(P1621,LEN(P1621)-FIND("/",P1621))</f>
        <v>rock</v>
      </c>
    </row>
    <row r="1622" spans="1:20" ht="42.75" x14ac:dyDescent="0.4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 s="9">
        <f>(((I1622/60)/60)/24)+DATE(1970,1,1)</f>
        <v>40794.204375000001</v>
      </c>
      <c r="K1622">
        <v>1312865658</v>
      </c>
      <c r="L1622" s="10">
        <f>(((K1622/60)/60)/24)+DATE(1970,1,1)</f>
        <v>40764.204375000001</v>
      </c>
      <c r="M1622" t="b">
        <v>0</v>
      </c>
      <c r="N1622">
        <v>25</v>
      </c>
      <c r="O1622" t="b">
        <v>1</v>
      </c>
      <c r="P1622" t="s">
        <v>8279</v>
      </c>
      <c r="Q1622" s="5">
        <f>(E1622/D1622)</f>
        <v>1.0353333333333334</v>
      </c>
      <c r="R1622" s="12">
        <f>ROUND((E1622/N1622),2)</f>
        <v>62.12</v>
      </c>
      <c r="S1622" t="str">
        <f>LEFT(P1622,FIND("/",P1622)-1)</f>
        <v>music</v>
      </c>
      <c r="T1622" t="str">
        <f>RIGHT(P1622,LEN(P1622)-FIND("/",P1622))</f>
        <v>indie rock</v>
      </c>
    </row>
    <row r="1623" spans="1:20" ht="42.75" x14ac:dyDescent="0.4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 s="9">
        <f>(((I1623/60)/60)/24)+DATE(1970,1,1)</f>
        <v>42416.249305555553</v>
      </c>
      <c r="K1623">
        <v>1453827436</v>
      </c>
      <c r="L1623" s="10">
        <f>(((K1623/60)/60)/24)+DATE(1970,1,1)</f>
        <v>42395.706435185188</v>
      </c>
      <c r="M1623" t="b">
        <v>0</v>
      </c>
      <c r="N1623">
        <v>52</v>
      </c>
      <c r="O1623" t="b">
        <v>1</v>
      </c>
      <c r="P1623" t="s">
        <v>8305</v>
      </c>
      <c r="Q1623" s="5">
        <f>(E1623/D1623)</f>
        <v>1.0351999999999999</v>
      </c>
      <c r="R1623" s="12">
        <f>ROUND((E1623/N1623),2)</f>
        <v>99.54</v>
      </c>
      <c r="S1623" t="str">
        <f>LEFT(P1623,FIND("/",P1623)-1)</f>
        <v>theater</v>
      </c>
      <c r="T1623" t="str">
        <f>RIGHT(P1623,LEN(P1623)-FIND("/",P1623))</f>
        <v>musical</v>
      </c>
    </row>
    <row r="1624" spans="1:20" ht="42.75" x14ac:dyDescent="0.4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 s="9">
        <f>(((I1624/60)/60)/24)+DATE(1970,1,1)</f>
        <v>41882.730219907404</v>
      </c>
      <c r="K1624">
        <v>1406914291</v>
      </c>
      <c r="L1624" s="10">
        <f>(((K1624/60)/60)/24)+DATE(1970,1,1)</f>
        <v>41852.730219907404</v>
      </c>
      <c r="M1624" t="b">
        <v>1</v>
      </c>
      <c r="N1624">
        <v>54</v>
      </c>
      <c r="O1624" t="b">
        <v>1</v>
      </c>
      <c r="P1624" t="s">
        <v>8276</v>
      </c>
      <c r="Q1624" s="5">
        <f>(E1624/D1624)</f>
        <v>1.0349999999999999</v>
      </c>
      <c r="R1624" s="12">
        <f>ROUND((E1624/N1624),2)</f>
        <v>76.67</v>
      </c>
      <c r="S1624" t="str">
        <f>LEFT(P1624,FIND("/",P1624)-1)</f>
        <v>music</v>
      </c>
      <c r="T1624" t="str">
        <f>RIGHT(P1624,LEN(P1624)-FIND("/",P1624))</f>
        <v>rock</v>
      </c>
    </row>
    <row r="1625" spans="1:20" ht="42.75" x14ac:dyDescent="0.4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 s="9">
        <f>(((I1625/60)/60)/24)+DATE(1970,1,1)</f>
        <v>41848.605057870373</v>
      </c>
      <c r="K1625">
        <v>1404743477</v>
      </c>
      <c r="L1625" s="10">
        <f>(((K1625/60)/60)/24)+DATE(1970,1,1)</f>
        <v>41827.605057870373</v>
      </c>
      <c r="M1625" t="b">
        <v>1</v>
      </c>
      <c r="N1625">
        <v>82</v>
      </c>
      <c r="O1625" t="b">
        <v>1</v>
      </c>
      <c r="P1625" t="s">
        <v>8271</v>
      </c>
      <c r="Q1625" s="5">
        <f>(E1625/D1625)</f>
        <v>1.0349999999999999</v>
      </c>
      <c r="R1625" s="12">
        <f>ROUND((E1625/N1625),2)</f>
        <v>63.11</v>
      </c>
      <c r="S1625" t="str">
        <f>LEFT(P1625,FIND("/",P1625)-1)</f>
        <v>theater</v>
      </c>
      <c r="T1625" t="str">
        <f>RIGHT(P1625,LEN(P1625)-FIND("/",P1625))</f>
        <v>plays</v>
      </c>
    </row>
    <row r="1626" spans="1:20" ht="42.75" x14ac:dyDescent="0.4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 s="9">
        <f>(((I1626/60)/60)/24)+DATE(1970,1,1)</f>
        <v>41876.207638888889</v>
      </c>
      <c r="K1626">
        <v>1407157756</v>
      </c>
      <c r="L1626" s="10">
        <f>(((K1626/60)/60)/24)+DATE(1970,1,1)</f>
        <v>41855.548101851848</v>
      </c>
      <c r="M1626" t="b">
        <v>0</v>
      </c>
      <c r="N1626">
        <v>27</v>
      </c>
      <c r="O1626" t="b">
        <v>1</v>
      </c>
      <c r="P1626" t="s">
        <v>8271</v>
      </c>
      <c r="Q1626" s="5">
        <f>(E1626/D1626)</f>
        <v>1.0349999999999999</v>
      </c>
      <c r="R1626" s="12">
        <f>ROUND((E1626/N1626),2)</f>
        <v>38.33</v>
      </c>
      <c r="S1626" t="str">
        <f>LEFT(P1626,FIND("/",P1626)-1)</f>
        <v>theater</v>
      </c>
      <c r="T1626" t="str">
        <f>RIGHT(P1626,LEN(P1626)-FIND("/",P1626))</f>
        <v>plays</v>
      </c>
    </row>
    <row r="1627" spans="1:20" ht="42.75" x14ac:dyDescent="0.4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 s="9">
        <f>(((I1627/60)/60)/24)+DATE(1970,1,1)</f>
        <v>42705.332638888889</v>
      </c>
      <c r="K1627">
        <v>1478030325</v>
      </c>
      <c r="L1627" s="10">
        <f>(((K1627/60)/60)/24)+DATE(1970,1,1)</f>
        <v>42675.832465277781</v>
      </c>
      <c r="M1627" t="b">
        <v>0</v>
      </c>
      <c r="N1627">
        <v>44</v>
      </c>
      <c r="O1627" t="b">
        <v>1</v>
      </c>
      <c r="P1627" t="s">
        <v>8271</v>
      </c>
      <c r="Q1627" s="5">
        <f>(E1627/D1627)</f>
        <v>1.0349999999999999</v>
      </c>
      <c r="R1627" s="12">
        <f>ROUND((E1627/N1627),2)</f>
        <v>70.569999999999993</v>
      </c>
      <c r="S1627" t="str">
        <f>LEFT(P1627,FIND("/",P1627)-1)</f>
        <v>theater</v>
      </c>
      <c r="T1627" t="str">
        <f>RIGHT(P1627,LEN(P1627)-FIND("/",P1627))</f>
        <v>plays</v>
      </c>
    </row>
    <row r="1628" spans="1:20" ht="42.75" x14ac:dyDescent="0.4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 s="9">
        <f>(((I1628/60)/60)/24)+DATE(1970,1,1)</f>
        <v>42216.373611111107</v>
      </c>
      <c r="K1628">
        <v>1436408308</v>
      </c>
      <c r="L1628" s="10">
        <f>(((K1628/60)/60)/24)+DATE(1970,1,1)</f>
        <v>42194.096157407403</v>
      </c>
      <c r="M1628" t="b">
        <v>0</v>
      </c>
      <c r="N1628">
        <v>24</v>
      </c>
      <c r="O1628" t="b">
        <v>1</v>
      </c>
      <c r="P1628" t="s">
        <v>8271</v>
      </c>
      <c r="Q1628" s="5">
        <f>(E1628/D1628)</f>
        <v>1.0349999999999999</v>
      </c>
      <c r="R1628" s="12">
        <f>ROUND((E1628/N1628),2)</f>
        <v>43.13</v>
      </c>
      <c r="S1628" t="str">
        <f>LEFT(P1628,FIND("/",P1628)-1)</f>
        <v>theater</v>
      </c>
      <c r="T1628" t="str">
        <f>RIGHT(P1628,LEN(P1628)-FIND("/",P1628))</f>
        <v>plays</v>
      </c>
    </row>
    <row r="1629" spans="1:20" ht="42.75" x14ac:dyDescent="0.4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 s="9">
        <f>(((I1629/60)/60)/24)+DATE(1970,1,1)</f>
        <v>42208.772916666669</v>
      </c>
      <c r="K1629">
        <v>1435670452</v>
      </c>
      <c r="L1629" s="10">
        <f>(((K1629/60)/60)/24)+DATE(1970,1,1)</f>
        <v>42185.556157407409</v>
      </c>
      <c r="M1629" t="b">
        <v>0</v>
      </c>
      <c r="N1629">
        <v>28</v>
      </c>
      <c r="O1629" t="b">
        <v>1</v>
      </c>
      <c r="P1629" t="s">
        <v>8271</v>
      </c>
      <c r="Q1629" s="5">
        <f>(E1629/D1629)</f>
        <v>1.0349999999999999</v>
      </c>
      <c r="R1629" s="12">
        <f>ROUND((E1629/N1629),2)</f>
        <v>36.96</v>
      </c>
      <c r="S1629" t="str">
        <f>LEFT(P1629,FIND("/",P1629)-1)</f>
        <v>theater</v>
      </c>
      <c r="T1629" t="str">
        <f>RIGHT(P1629,LEN(P1629)-FIND("/",P1629))</f>
        <v>plays</v>
      </c>
    </row>
    <row r="1630" spans="1:20" ht="28.5" x14ac:dyDescent="0.4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 s="9">
        <f>(((I1630/60)/60)/24)+DATE(1970,1,1)</f>
        <v>41992.166666666672</v>
      </c>
      <c r="K1630">
        <v>1415824513</v>
      </c>
      <c r="L1630" s="10">
        <f>(((K1630/60)/60)/24)+DATE(1970,1,1)</f>
        <v>41955.857789351852</v>
      </c>
      <c r="M1630" t="b">
        <v>1</v>
      </c>
      <c r="N1630">
        <v>167</v>
      </c>
      <c r="O1630" t="b">
        <v>1</v>
      </c>
      <c r="P1630" t="s">
        <v>8285</v>
      </c>
      <c r="Q1630" s="5">
        <f>(E1630/D1630)</f>
        <v>1.0347222222222223</v>
      </c>
      <c r="R1630" s="12">
        <f>ROUND((E1630/N1630),2)</f>
        <v>111.53</v>
      </c>
      <c r="S1630" t="str">
        <f>LEFT(P1630,FIND("/",P1630)-1)</f>
        <v>photography</v>
      </c>
      <c r="T1630" t="str">
        <f>RIGHT(P1630,LEN(P1630)-FIND("/",P1630))</f>
        <v>photobooks</v>
      </c>
    </row>
    <row r="1631" spans="1:20" ht="42.75" x14ac:dyDescent="0.4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 s="9">
        <f>(((I1631/60)/60)/24)+DATE(1970,1,1)</f>
        <v>41813.75</v>
      </c>
      <c r="K1631">
        <v>1401714114</v>
      </c>
      <c r="L1631" s="10">
        <f>(((K1631/60)/60)/24)+DATE(1970,1,1)</f>
        <v>41792.542986111112</v>
      </c>
      <c r="M1631" t="b">
        <v>0</v>
      </c>
      <c r="N1631">
        <v>35</v>
      </c>
      <c r="O1631" t="b">
        <v>1</v>
      </c>
      <c r="P1631" t="s">
        <v>8271</v>
      </c>
      <c r="Q1631" s="5">
        <f>(E1631/D1631)</f>
        <v>1.0346657233816767</v>
      </c>
      <c r="R1631" s="12">
        <f>ROUND((E1631/N1631),2)</f>
        <v>83.57</v>
      </c>
      <c r="S1631" t="str">
        <f>LEFT(P1631,FIND("/",P1631)-1)</f>
        <v>theater</v>
      </c>
      <c r="T1631" t="str">
        <f>RIGHT(P1631,LEN(P1631)-FIND("/",P1631))</f>
        <v>plays</v>
      </c>
    </row>
    <row r="1632" spans="1:20" ht="28.5" x14ac:dyDescent="0.4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 s="9">
        <f>(((I1632/60)/60)/24)+DATE(1970,1,1)</f>
        <v>42575.125196759262</v>
      </c>
      <c r="K1632">
        <v>1466737217</v>
      </c>
      <c r="L1632" s="10">
        <f>(((K1632/60)/60)/24)+DATE(1970,1,1)</f>
        <v>42545.125196759262</v>
      </c>
      <c r="M1632" t="b">
        <v>0</v>
      </c>
      <c r="N1632">
        <v>47</v>
      </c>
      <c r="O1632" t="b">
        <v>1</v>
      </c>
      <c r="P1632" t="s">
        <v>8277</v>
      </c>
      <c r="Q1632" s="5">
        <f>(E1632/D1632)</f>
        <v>1.0344827586206897</v>
      </c>
      <c r="R1632" s="12">
        <f>ROUND((E1632/N1632),2)</f>
        <v>31.91</v>
      </c>
      <c r="S1632" t="str">
        <f>LEFT(P1632,FIND("/",P1632)-1)</f>
        <v>music</v>
      </c>
      <c r="T1632" t="str">
        <f>RIGHT(P1632,LEN(P1632)-FIND("/",P1632))</f>
        <v>metal</v>
      </c>
    </row>
    <row r="1633" spans="1:20" ht="42.75" x14ac:dyDescent="0.4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 s="9">
        <f>(((I1633/60)/60)/24)+DATE(1970,1,1)</f>
        <v>42347.290972222225</v>
      </c>
      <c r="K1633">
        <v>1446683797</v>
      </c>
      <c r="L1633" s="10">
        <f>(((K1633/60)/60)/24)+DATE(1970,1,1)</f>
        <v>42313.02542824074</v>
      </c>
      <c r="M1633" t="b">
        <v>0</v>
      </c>
      <c r="N1633">
        <v>104</v>
      </c>
      <c r="O1633" t="b">
        <v>1</v>
      </c>
      <c r="P1633" t="s">
        <v>8302</v>
      </c>
      <c r="Q1633" s="5">
        <f>(E1633/D1633)</f>
        <v>1.0342857142857143</v>
      </c>
      <c r="R1633" s="12">
        <f>ROUND((E1633/N1633),2)</f>
        <v>174.04</v>
      </c>
      <c r="S1633" t="str">
        <f>LEFT(P1633,FIND("/",P1633)-1)</f>
        <v>technology</v>
      </c>
      <c r="T1633" t="str">
        <f>RIGHT(P1633,LEN(P1633)-FIND("/",P1633))</f>
        <v>makerspaces</v>
      </c>
    </row>
    <row r="1634" spans="1:20" ht="57" x14ac:dyDescent="0.4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 s="9">
        <f>(((I1634/60)/60)/24)+DATE(1970,1,1)</f>
        <v>42190.696793981479</v>
      </c>
      <c r="K1634">
        <v>1433090603</v>
      </c>
      <c r="L1634" s="10">
        <f>(((K1634/60)/60)/24)+DATE(1970,1,1)</f>
        <v>42155.696793981479</v>
      </c>
      <c r="M1634" t="b">
        <v>1</v>
      </c>
      <c r="N1634">
        <v>113</v>
      </c>
      <c r="O1634" t="b">
        <v>1</v>
      </c>
      <c r="P1634" t="s">
        <v>8271</v>
      </c>
      <c r="Q1634" s="5">
        <f>(E1634/D1634)</f>
        <v>1.0342499999999999</v>
      </c>
      <c r="R1634" s="12">
        <f>ROUND((E1634/N1634),2)</f>
        <v>36.61</v>
      </c>
      <c r="S1634" t="str">
        <f>LEFT(P1634,FIND("/",P1634)-1)</f>
        <v>theater</v>
      </c>
      <c r="T1634" t="str">
        <f>RIGHT(P1634,LEN(P1634)-FIND("/",P1634))</f>
        <v>plays</v>
      </c>
    </row>
    <row r="1635" spans="1:20" ht="42.75" x14ac:dyDescent="0.45">
      <c r="A1635">
        <v>3278</v>
      </c>
      <c r="B1635" s="3" t="s">
        <v>3278</v>
      </c>
      <c r="C1635" s="3" t="s">
        <v>7388</v>
      </c>
      <c r="D1635">
        <v>2500</v>
      </c>
      <c r="E1635">
        <v>2585</v>
      </c>
      <c r="F1635" t="s">
        <v>8219</v>
      </c>
      <c r="G1635" t="s">
        <v>8225</v>
      </c>
      <c r="H1635" t="s">
        <v>8247</v>
      </c>
      <c r="I1635">
        <v>1433017303</v>
      </c>
      <c r="J1635" s="9">
        <f>(((I1635/60)/60)/24)+DATE(1970,1,1)</f>
        <v>42154.848414351851</v>
      </c>
      <c r="K1635">
        <v>1430425303</v>
      </c>
      <c r="L1635" s="10">
        <f>(((K1635/60)/60)/24)+DATE(1970,1,1)</f>
        <v>42124.848414351851</v>
      </c>
      <c r="M1635" t="b">
        <v>1</v>
      </c>
      <c r="N1635">
        <v>34</v>
      </c>
      <c r="O1635" t="b">
        <v>1</v>
      </c>
      <c r="P1635" t="s">
        <v>8271</v>
      </c>
      <c r="Q1635" s="5">
        <f>(E1635/D1635)</f>
        <v>1.034</v>
      </c>
      <c r="R1635" s="12">
        <f>ROUND((E1635/N1635),2)</f>
        <v>76.03</v>
      </c>
      <c r="S1635" t="str">
        <f>LEFT(P1635,FIND("/",P1635)-1)</f>
        <v>theater</v>
      </c>
      <c r="T1635" t="str">
        <f>RIGHT(P1635,LEN(P1635)-FIND("/",P1635))</f>
        <v>plays</v>
      </c>
    </row>
    <row r="1636" spans="1:20" ht="42.75" x14ac:dyDescent="0.45">
      <c r="A1636">
        <v>2540</v>
      </c>
      <c r="B1636" s="3" t="s">
        <v>2540</v>
      </c>
      <c r="C1636" s="3" t="s">
        <v>6650</v>
      </c>
      <c r="D1636">
        <v>2500</v>
      </c>
      <c r="E1636">
        <v>2585</v>
      </c>
      <c r="F1636" t="s">
        <v>8219</v>
      </c>
      <c r="G1636" t="s">
        <v>8224</v>
      </c>
      <c r="H1636" t="s">
        <v>8246</v>
      </c>
      <c r="I1636">
        <v>1319904721</v>
      </c>
      <c r="J1636" s="9">
        <f>(((I1636/60)/60)/24)+DATE(1970,1,1)</f>
        <v>40845.675011574072</v>
      </c>
      <c r="K1636">
        <v>1314720721</v>
      </c>
      <c r="L1636" s="10">
        <f>(((K1636/60)/60)/24)+DATE(1970,1,1)</f>
        <v>40785.675011574072</v>
      </c>
      <c r="M1636" t="b">
        <v>0</v>
      </c>
      <c r="N1636">
        <v>27</v>
      </c>
      <c r="O1636" t="b">
        <v>1</v>
      </c>
      <c r="P1636" t="s">
        <v>8300</v>
      </c>
      <c r="Q1636" s="5">
        <f>(E1636/D1636)</f>
        <v>1.034</v>
      </c>
      <c r="R1636" s="12">
        <f>ROUND((E1636/N1636),2)</f>
        <v>95.74</v>
      </c>
      <c r="S1636" t="str">
        <f>LEFT(P1636,FIND("/",P1636)-1)</f>
        <v>music</v>
      </c>
      <c r="T1636" t="str">
        <f>RIGHT(P1636,LEN(P1636)-FIND("/",P1636))</f>
        <v>classical music</v>
      </c>
    </row>
    <row r="1637" spans="1:20" x14ac:dyDescent="0.4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 s="9">
        <f>(((I1637/60)/60)/24)+DATE(1970,1,1)</f>
        <v>42711.35157407407</v>
      </c>
      <c r="K1637">
        <v>1478507176</v>
      </c>
      <c r="L1637" s="10">
        <f>(((K1637/60)/60)/24)+DATE(1970,1,1)</f>
        <v>42681.35157407407</v>
      </c>
      <c r="M1637" t="b">
        <v>0</v>
      </c>
      <c r="N1637">
        <v>50</v>
      </c>
      <c r="O1637" t="b">
        <v>1</v>
      </c>
      <c r="P1637" t="s">
        <v>8271</v>
      </c>
      <c r="Q1637" s="5">
        <f>(E1637/D1637)</f>
        <v>1.0339285714285715</v>
      </c>
      <c r="R1637" s="12">
        <f>ROUND((E1637/N1637),2)</f>
        <v>173.7</v>
      </c>
      <c r="S1637" t="str">
        <f>LEFT(P1637,FIND("/",P1637)-1)</f>
        <v>theater</v>
      </c>
      <c r="T1637" t="str">
        <f>RIGHT(P1637,LEN(P1637)-FIND("/",P1637))</f>
        <v>plays</v>
      </c>
    </row>
    <row r="1638" spans="1:20" ht="42.75" x14ac:dyDescent="0.4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 s="9">
        <f>(((I1638/60)/60)/24)+DATE(1970,1,1)</f>
        <v>42654.165972222225</v>
      </c>
      <c r="K1638">
        <v>1472594585</v>
      </c>
      <c r="L1638" s="10">
        <f>(((K1638/60)/60)/24)+DATE(1970,1,1)</f>
        <v>42612.918807870374</v>
      </c>
      <c r="M1638" t="b">
        <v>0</v>
      </c>
      <c r="N1638">
        <v>114</v>
      </c>
      <c r="O1638" t="b">
        <v>1</v>
      </c>
      <c r="P1638" t="s">
        <v>8271</v>
      </c>
      <c r="Q1638" s="5">
        <f>(E1638/D1638)</f>
        <v>1.0338000000000001</v>
      </c>
      <c r="R1638" s="12">
        <f>ROUND((E1638/N1638),2)</f>
        <v>90.68</v>
      </c>
      <c r="S1638" t="str">
        <f>LEFT(P1638,FIND("/",P1638)-1)</f>
        <v>theater</v>
      </c>
      <c r="T1638" t="str">
        <f>RIGHT(P1638,LEN(P1638)-FIND("/",P1638))</f>
        <v>plays</v>
      </c>
    </row>
    <row r="1639" spans="1:20" ht="42.75" x14ac:dyDescent="0.4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 s="9">
        <f>(((I1639/60)/60)/24)+DATE(1970,1,1)</f>
        <v>41810.915972222225</v>
      </c>
      <c r="K1639">
        <v>1400867283</v>
      </c>
      <c r="L1639" s="10">
        <f>(((K1639/60)/60)/24)+DATE(1970,1,1)</f>
        <v>41782.741701388892</v>
      </c>
      <c r="M1639" t="b">
        <v>1</v>
      </c>
      <c r="N1639">
        <v>145</v>
      </c>
      <c r="O1639" t="b">
        <v>1</v>
      </c>
      <c r="P1639" t="s">
        <v>8285</v>
      </c>
      <c r="Q1639" s="5">
        <f>(E1639/D1639)</f>
        <v>1.033638888888889</v>
      </c>
      <c r="R1639" s="12">
        <f>ROUND((E1639/N1639),2)</f>
        <v>64.16</v>
      </c>
      <c r="S1639" t="str">
        <f>LEFT(P1639,FIND("/",P1639)-1)</f>
        <v>photography</v>
      </c>
      <c r="T1639" t="str">
        <f>RIGHT(P1639,LEN(P1639)-FIND("/",P1639))</f>
        <v>photobooks</v>
      </c>
    </row>
    <row r="1640" spans="1:20" ht="42.75" x14ac:dyDescent="0.4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 s="9">
        <f>(((I1640/60)/60)/24)+DATE(1970,1,1)</f>
        <v>41395.207638888889</v>
      </c>
      <c r="K1640">
        <v>1363960278</v>
      </c>
      <c r="L1640" s="10">
        <f>(((K1640/60)/60)/24)+DATE(1970,1,1)</f>
        <v>41355.577291666668</v>
      </c>
      <c r="M1640" t="b">
        <v>0</v>
      </c>
      <c r="N1640">
        <v>119</v>
      </c>
      <c r="O1640" t="b">
        <v>1</v>
      </c>
      <c r="P1640" t="s">
        <v>8269</v>
      </c>
      <c r="Q1640" s="5">
        <f>(E1640/D1640)</f>
        <v>1.033501</v>
      </c>
      <c r="R1640" s="12">
        <f>ROUND((E1640/N1640),2)</f>
        <v>86.85</v>
      </c>
      <c r="S1640" t="str">
        <f>LEFT(P1640,FIND("/",P1640)-1)</f>
        <v>film &amp; video</v>
      </c>
      <c r="T1640" t="str">
        <f>RIGHT(P1640,LEN(P1640)-FIND("/",P1640))</f>
        <v>documentary</v>
      </c>
    </row>
    <row r="1641" spans="1:20" ht="42.75" x14ac:dyDescent="0.4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 s="9">
        <f>(((I1641/60)/60)/24)+DATE(1970,1,1)</f>
        <v>42158</v>
      </c>
      <c r="K1641">
        <v>1430768800</v>
      </c>
      <c r="L1641" s="10">
        <f>(((K1641/60)/60)/24)+DATE(1970,1,1)</f>
        <v>42128.824074074073</v>
      </c>
      <c r="M1641" t="b">
        <v>0</v>
      </c>
      <c r="N1641">
        <v>30</v>
      </c>
      <c r="O1641" t="b">
        <v>1</v>
      </c>
      <c r="P1641" t="s">
        <v>8305</v>
      </c>
      <c r="Q1641" s="5">
        <f>(E1641/D1641)</f>
        <v>1.0334000000000001</v>
      </c>
      <c r="R1641" s="12">
        <f>ROUND((E1641/N1641),2)</f>
        <v>172.23</v>
      </c>
      <c r="S1641" t="str">
        <f>LEFT(P1641,FIND("/",P1641)-1)</f>
        <v>theater</v>
      </c>
      <c r="T1641" t="str">
        <f>RIGHT(P1641,LEN(P1641)-FIND("/",P1641))</f>
        <v>musical</v>
      </c>
    </row>
    <row r="1642" spans="1:20" ht="42.75" x14ac:dyDescent="0.4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 s="9">
        <f>(((I1642/60)/60)/24)+DATE(1970,1,1)</f>
        <v>40921.27416666667</v>
      </c>
      <c r="K1642">
        <v>1321252488</v>
      </c>
      <c r="L1642" s="10">
        <f>(((K1642/60)/60)/24)+DATE(1970,1,1)</f>
        <v>40861.27416666667</v>
      </c>
      <c r="M1642" t="b">
        <v>0</v>
      </c>
      <c r="N1642">
        <v>35</v>
      </c>
      <c r="O1642" t="b">
        <v>1</v>
      </c>
      <c r="P1642" t="s">
        <v>8266</v>
      </c>
      <c r="Q1642" s="5">
        <f>(E1642/D1642)</f>
        <v>1.0333333333333334</v>
      </c>
      <c r="R1642">
        <f>ROUND((E1642/N1642),2)</f>
        <v>88.57</v>
      </c>
      <c r="S1642" t="str">
        <f>LEFT(P1642,FIND("/",P1642)-1)</f>
        <v>film &amp; video</v>
      </c>
      <c r="T1642" t="str">
        <f>RIGHT(P1642,LEN(P1642)-FIND("/",P1642))</f>
        <v>shorts</v>
      </c>
    </row>
    <row r="1643" spans="1:20" ht="42.75" x14ac:dyDescent="0.4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 s="9">
        <f>(((I1643/60)/60)/24)+DATE(1970,1,1)</f>
        <v>40953.825694444444</v>
      </c>
      <c r="K1643">
        <v>1326972107</v>
      </c>
      <c r="L1643" s="10">
        <f>(((K1643/60)/60)/24)+DATE(1970,1,1)</f>
        <v>40927.473460648151</v>
      </c>
      <c r="M1643" t="b">
        <v>0</v>
      </c>
      <c r="N1643">
        <v>11</v>
      </c>
      <c r="O1643" t="b">
        <v>1</v>
      </c>
      <c r="P1643" t="s">
        <v>8276</v>
      </c>
      <c r="Q1643" s="5">
        <f>(E1643/D1643)</f>
        <v>1.0333333333333334</v>
      </c>
      <c r="R1643" s="12">
        <f>ROUND((E1643/N1643),2)</f>
        <v>28.18</v>
      </c>
      <c r="S1643" t="str">
        <f>LEFT(P1643,FIND("/",P1643)-1)</f>
        <v>music</v>
      </c>
      <c r="T1643" t="str">
        <f>RIGHT(P1643,LEN(P1643)-FIND("/",P1643))</f>
        <v>rock</v>
      </c>
    </row>
    <row r="1644" spans="1:20" x14ac:dyDescent="0.4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 s="9">
        <f>(((I1644/60)/60)/24)+DATE(1970,1,1)</f>
        <v>40976.207638888889</v>
      </c>
      <c r="K1644">
        <v>1329856839</v>
      </c>
      <c r="L1644" s="10">
        <f>(((K1644/60)/60)/24)+DATE(1970,1,1)</f>
        <v>40960.861562500002</v>
      </c>
      <c r="M1644" t="b">
        <v>0</v>
      </c>
      <c r="N1644">
        <v>11</v>
      </c>
      <c r="O1644" t="b">
        <v>1</v>
      </c>
      <c r="P1644" t="s">
        <v>8279</v>
      </c>
      <c r="Q1644" s="5">
        <f>(E1644/D1644)</f>
        <v>1.0333333333333334</v>
      </c>
      <c r="R1644" s="12">
        <f>ROUND((E1644/N1644),2)</f>
        <v>56.36</v>
      </c>
      <c r="S1644" t="str">
        <f>LEFT(P1644,FIND("/",P1644)-1)</f>
        <v>music</v>
      </c>
      <c r="T1644" t="str">
        <f>RIGHT(P1644,LEN(P1644)-FIND("/",P1644))</f>
        <v>indie rock</v>
      </c>
    </row>
    <row r="1645" spans="1:20" ht="28.5" x14ac:dyDescent="0.4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 s="9">
        <f>(((I1645/60)/60)/24)+DATE(1970,1,1)</f>
        <v>42074.99018518519</v>
      </c>
      <c r="K1645">
        <v>1423529152</v>
      </c>
      <c r="L1645" s="10">
        <f>(((K1645/60)/60)/24)+DATE(1970,1,1)</f>
        <v>42045.031851851847</v>
      </c>
      <c r="M1645" t="b">
        <v>0</v>
      </c>
      <c r="N1645">
        <v>17</v>
      </c>
      <c r="O1645" t="b">
        <v>1</v>
      </c>
      <c r="P1645" t="s">
        <v>8295</v>
      </c>
      <c r="Q1645" s="5">
        <f>(E1645/D1645)</f>
        <v>1.0333333333333334</v>
      </c>
      <c r="R1645" s="12">
        <f>ROUND((E1645/N1645),2)</f>
        <v>18.239999999999998</v>
      </c>
      <c r="S1645" t="str">
        <f>LEFT(P1645,FIND("/",P1645)-1)</f>
        <v>technology</v>
      </c>
      <c r="T1645" t="str">
        <f>RIGHT(P1645,LEN(P1645)-FIND("/",P1645))</f>
        <v>hardware</v>
      </c>
    </row>
    <row r="1646" spans="1:20" ht="42.75" x14ac:dyDescent="0.4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 s="9">
        <f>(((I1646/60)/60)/24)+DATE(1970,1,1)</f>
        <v>42342.792662037042</v>
      </c>
      <c r="K1646">
        <v>1446663686</v>
      </c>
      <c r="L1646" s="10">
        <f>(((K1646/60)/60)/24)+DATE(1970,1,1)</f>
        <v>42312.792662037042</v>
      </c>
      <c r="M1646" t="b">
        <v>0</v>
      </c>
      <c r="N1646">
        <v>51</v>
      </c>
      <c r="O1646" t="b">
        <v>1</v>
      </c>
      <c r="P1646" t="s">
        <v>8271</v>
      </c>
      <c r="Q1646" s="5">
        <f>(E1646/D1646)</f>
        <v>1.0333333333333334</v>
      </c>
      <c r="R1646" s="12">
        <f>ROUND((E1646/N1646),2)</f>
        <v>60.78</v>
      </c>
      <c r="S1646" t="str">
        <f>LEFT(P1646,FIND("/",P1646)-1)</f>
        <v>theater</v>
      </c>
      <c r="T1646" t="str">
        <f>RIGHT(P1646,LEN(P1646)-FIND("/",P1646))</f>
        <v>plays</v>
      </c>
    </row>
    <row r="1647" spans="1:20" ht="42.75" x14ac:dyDescent="0.4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 s="9">
        <f>(((I1647/60)/60)/24)+DATE(1970,1,1)</f>
        <v>41721</v>
      </c>
      <c r="K1647">
        <v>1393882717</v>
      </c>
      <c r="L1647" s="10">
        <f>(((K1647/60)/60)/24)+DATE(1970,1,1)</f>
        <v>41701.901817129627</v>
      </c>
      <c r="M1647" t="b">
        <v>0</v>
      </c>
      <c r="N1647">
        <v>108</v>
      </c>
      <c r="O1647" t="b">
        <v>1</v>
      </c>
      <c r="P1647" t="s">
        <v>8266</v>
      </c>
      <c r="Q1647" s="5">
        <f>(E1647/D1647)</f>
        <v>1.0329622222222221</v>
      </c>
      <c r="R1647">
        <f>ROUND((E1647/N1647),2)</f>
        <v>43.04</v>
      </c>
      <c r="S1647" t="str">
        <f>LEFT(P1647,FIND("/",P1647)-1)</f>
        <v>film &amp; video</v>
      </c>
      <c r="T1647" t="str">
        <f>RIGHT(P1647,LEN(P1647)-FIND("/",P1647))</f>
        <v>shorts</v>
      </c>
    </row>
    <row r="1648" spans="1:20" ht="42.75" x14ac:dyDescent="0.4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 s="9">
        <f>(((I1648/60)/60)/24)+DATE(1970,1,1)</f>
        <v>42762.837152777778</v>
      </c>
      <c r="K1648">
        <v>1483646730</v>
      </c>
      <c r="L1648" s="10">
        <f>(((K1648/60)/60)/24)+DATE(1970,1,1)</f>
        <v>42740.837152777778</v>
      </c>
      <c r="M1648" t="b">
        <v>0</v>
      </c>
      <c r="N1648">
        <v>93</v>
      </c>
      <c r="O1648" t="b">
        <v>1</v>
      </c>
      <c r="P1648" t="s">
        <v>8303</v>
      </c>
      <c r="Q1648" s="5">
        <f>(E1648/D1648)</f>
        <v>1.0329411764705883</v>
      </c>
      <c r="R1648" s="12">
        <f>ROUND((E1648/N1648),2)</f>
        <v>94.41</v>
      </c>
      <c r="S1648" t="str">
        <f>LEFT(P1648,FIND("/",P1648)-1)</f>
        <v>theater</v>
      </c>
      <c r="T1648" t="str">
        <f>RIGHT(P1648,LEN(P1648)-FIND("/",P1648))</f>
        <v>spaces</v>
      </c>
    </row>
    <row r="1649" spans="1:20" ht="42.75" x14ac:dyDescent="0.4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 s="9">
        <f>(((I1649/60)/60)/24)+DATE(1970,1,1)</f>
        <v>40828.998599537037</v>
      </c>
      <c r="K1649">
        <v>1315439879</v>
      </c>
      <c r="L1649" s="10">
        <f>(((K1649/60)/60)/24)+DATE(1970,1,1)</f>
        <v>40793.998599537037</v>
      </c>
      <c r="M1649" t="b">
        <v>0</v>
      </c>
      <c r="N1649">
        <v>41</v>
      </c>
      <c r="O1649" t="b">
        <v>1</v>
      </c>
      <c r="P1649" t="s">
        <v>8279</v>
      </c>
      <c r="Q1649" s="5">
        <f>(E1649/D1649)</f>
        <v>1.0325</v>
      </c>
      <c r="R1649" s="12">
        <f>ROUND((E1649/N1649),2)</f>
        <v>50.37</v>
      </c>
      <c r="S1649" t="str">
        <f>LEFT(P1649,FIND("/",P1649)-1)</f>
        <v>music</v>
      </c>
      <c r="T1649" t="str">
        <f>RIGHT(P1649,LEN(P1649)-FIND("/",P1649))</f>
        <v>indie rock</v>
      </c>
    </row>
    <row r="1650" spans="1:20" ht="57" x14ac:dyDescent="0.4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 s="9">
        <f>(((I1650/60)/60)/24)+DATE(1970,1,1)</f>
        <v>41086.168900462959</v>
      </c>
      <c r="K1650">
        <v>1337659393</v>
      </c>
      <c r="L1650" s="10">
        <f>(((K1650/60)/60)/24)+DATE(1970,1,1)</f>
        <v>41051.168900462959</v>
      </c>
      <c r="M1650" t="b">
        <v>1</v>
      </c>
      <c r="N1650">
        <v>447</v>
      </c>
      <c r="O1650" t="b">
        <v>1</v>
      </c>
      <c r="P1650" t="s">
        <v>8269</v>
      </c>
      <c r="Q1650" s="5">
        <f>(E1650/D1650)</f>
        <v>1.0321061999999999</v>
      </c>
      <c r="R1650" s="12">
        <f>ROUND((E1650/N1650),2)</f>
        <v>115.45</v>
      </c>
      <c r="S1650" t="str">
        <f>LEFT(P1650,FIND("/",P1650)-1)</f>
        <v>film &amp; video</v>
      </c>
      <c r="T1650" t="str">
        <f>RIGHT(P1650,LEN(P1650)-FIND("/",P1650))</f>
        <v>documentary</v>
      </c>
    </row>
    <row r="1651" spans="1:20" ht="42.75" x14ac:dyDescent="0.4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 s="9">
        <f>(((I1651/60)/60)/24)+DATE(1970,1,1)</f>
        <v>42552.347812499997</v>
      </c>
      <c r="K1651">
        <v>1464769251</v>
      </c>
      <c r="L1651" s="10">
        <f>(((K1651/60)/60)/24)+DATE(1970,1,1)</f>
        <v>42522.347812499997</v>
      </c>
      <c r="M1651" t="b">
        <v>1</v>
      </c>
      <c r="N1651">
        <v>181</v>
      </c>
      <c r="O1651" t="b">
        <v>1</v>
      </c>
      <c r="P1651" t="s">
        <v>8271</v>
      </c>
      <c r="Q1651" s="5">
        <f>(E1651/D1651)</f>
        <v>1.0320666666666667</v>
      </c>
      <c r="R1651" s="12">
        <f>ROUND((E1651/N1651),2)</f>
        <v>85.53</v>
      </c>
      <c r="S1651" t="str">
        <f>LEFT(P1651,FIND("/",P1651)-1)</f>
        <v>theater</v>
      </c>
      <c r="T1651" t="str">
        <f>RIGHT(P1651,LEN(P1651)-FIND("/",P1651))</f>
        <v>plays</v>
      </c>
    </row>
    <row r="1652" spans="1:20" ht="42.75" x14ac:dyDescent="0.4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 s="9">
        <f>(((I1652/60)/60)/24)+DATE(1970,1,1)</f>
        <v>40559.07708333333</v>
      </c>
      <c r="K1652">
        <v>1293739714</v>
      </c>
      <c r="L1652" s="10">
        <f>(((K1652/60)/60)/24)+DATE(1970,1,1)</f>
        <v>40542.839282407411</v>
      </c>
      <c r="M1652" t="b">
        <v>0</v>
      </c>
      <c r="N1652">
        <v>10</v>
      </c>
      <c r="O1652" t="b">
        <v>1</v>
      </c>
      <c r="P1652" t="s">
        <v>8279</v>
      </c>
      <c r="Q1652" s="5">
        <f>(E1652/D1652)</f>
        <v>1.032</v>
      </c>
      <c r="R1652" s="12">
        <f>ROUND((E1652/N1652),2)</f>
        <v>51.6</v>
      </c>
      <c r="S1652" t="str">
        <f>LEFT(P1652,FIND("/",P1652)-1)</f>
        <v>music</v>
      </c>
      <c r="T1652" t="str">
        <f>RIGHT(P1652,LEN(P1652)-FIND("/",P1652))</f>
        <v>indie rock</v>
      </c>
    </row>
    <row r="1653" spans="1:20" ht="42.75" x14ac:dyDescent="0.4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 s="9">
        <f>(((I1653/60)/60)/24)+DATE(1970,1,1)</f>
        <v>42133.165972222225</v>
      </c>
      <c r="K1653">
        <v>1428585710</v>
      </c>
      <c r="L1653" s="10">
        <f>(((K1653/60)/60)/24)+DATE(1970,1,1)</f>
        <v>42103.556828703702</v>
      </c>
      <c r="M1653" t="b">
        <v>0</v>
      </c>
      <c r="N1653">
        <v>147</v>
      </c>
      <c r="O1653" t="b">
        <v>1</v>
      </c>
      <c r="P1653" t="s">
        <v>8305</v>
      </c>
      <c r="Q1653" s="5">
        <f>(E1653/D1653)</f>
        <v>1.032</v>
      </c>
      <c r="R1653" s="12">
        <f>ROUND((E1653/N1653),2)</f>
        <v>175.51</v>
      </c>
      <c r="S1653" t="str">
        <f>LEFT(P1653,FIND("/",P1653)-1)</f>
        <v>theater</v>
      </c>
      <c r="T1653" t="str">
        <f>RIGHT(P1653,LEN(P1653)-FIND("/",P1653))</f>
        <v>musical</v>
      </c>
    </row>
    <row r="1654" spans="1:20" ht="42.75" x14ac:dyDescent="0.4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 s="9">
        <f>(((I1654/60)/60)/24)+DATE(1970,1,1)</f>
        <v>41801.166666666664</v>
      </c>
      <c r="K1654">
        <v>1401125238</v>
      </c>
      <c r="L1654" s="10">
        <f>(((K1654/60)/60)/24)+DATE(1970,1,1)</f>
        <v>41785.72729166667</v>
      </c>
      <c r="M1654" t="b">
        <v>0</v>
      </c>
      <c r="N1654">
        <v>40</v>
      </c>
      <c r="O1654" t="b">
        <v>1</v>
      </c>
      <c r="P1654" t="s">
        <v>8303</v>
      </c>
      <c r="Q1654" s="5">
        <f>(E1654/D1654)</f>
        <v>1.0317647058823529</v>
      </c>
      <c r="R1654" s="12">
        <f>ROUND((E1654/N1654),2)</f>
        <v>87.7</v>
      </c>
      <c r="S1654" t="str">
        <f>LEFT(P1654,FIND("/",P1654)-1)</f>
        <v>theater</v>
      </c>
      <c r="T1654" t="str">
        <f>RIGHT(P1654,LEN(P1654)-FIND("/",P1654))</f>
        <v>spaces</v>
      </c>
    </row>
    <row r="1655" spans="1:20" ht="42.75" x14ac:dyDescent="0.4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 s="9">
        <f>(((I1655/60)/60)/24)+DATE(1970,1,1)</f>
        <v>42203.970127314817</v>
      </c>
      <c r="K1655">
        <v>1434669419</v>
      </c>
      <c r="L1655" s="10">
        <f>(((K1655/60)/60)/24)+DATE(1970,1,1)</f>
        <v>42173.970127314817</v>
      </c>
      <c r="M1655" t="b">
        <v>0</v>
      </c>
      <c r="N1655">
        <v>58</v>
      </c>
      <c r="O1655" t="b">
        <v>1</v>
      </c>
      <c r="P1655" t="s">
        <v>8271</v>
      </c>
      <c r="Q1655" s="5">
        <f>(E1655/D1655)</f>
        <v>1.0317033333333334</v>
      </c>
      <c r="R1655" s="12">
        <f>ROUND((E1655/N1655),2)</f>
        <v>53.36</v>
      </c>
      <c r="S1655" t="str">
        <f>LEFT(P1655,FIND("/",P1655)-1)</f>
        <v>theater</v>
      </c>
      <c r="T1655" t="str">
        <f>RIGHT(P1655,LEN(P1655)-FIND("/",P1655))</f>
        <v>plays</v>
      </c>
    </row>
    <row r="1656" spans="1:20" ht="42.75" x14ac:dyDescent="0.4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 s="9">
        <f>(((I1656/60)/60)/24)+DATE(1970,1,1)</f>
        <v>41053.07471064815</v>
      </c>
      <c r="K1656">
        <v>1335232055</v>
      </c>
      <c r="L1656" s="10">
        <f>(((K1656/60)/60)/24)+DATE(1970,1,1)</f>
        <v>41023.07471064815</v>
      </c>
      <c r="M1656" t="b">
        <v>0</v>
      </c>
      <c r="N1656">
        <v>36</v>
      </c>
      <c r="O1656" t="b">
        <v>1</v>
      </c>
      <c r="P1656" t="s">
        <v>8279</v>
      </c>
      <c r="Q1656" s="5">
        <f>(E1656/D1656)</f>
        <v>1.0316400000000001</v>
      </c>
      <c r="R1656" s="12">
        <f>ROUND((E1656/N1656),2)</f>
        <v>28.66</v>
      </c>
      <c r="S1656" t="str">
        <f>LEFT(P1656,FIND("/",P1656)-1)</f>
        <v>music</v>
      </c>
      <c r="T1656" t="str">
        <f>RIGHT(P1656,LEN(P1656)-FIND("/",P1656))</f>
        <v>indie rock</v>
      </c>
    </row>
    <row r="1657" spans="1:20" ht="42.75" x14ac:dyDescent="0.4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 s="9">
        <f>(((I1657/60)/60)/24)+DATE(1970,1,1)</f>
        <v>42279.75</v>
      </c>
      <c r="K1657">
        <v>1441120910</v>
      </c>
      <c r="L1657" s="10">
        <f>(((K1657/60)/60)/24)+DATE(1970,1,1)</f>
        <v>42248.640162037031</v>
      </c>
      <c r="M1657" t="b">
        <v>0</v>
      </c>
      <c r="N1657">
        <v>46</v>
      </c>
      <c r="O1657" t="b">
        <v>1</v>
      </c>
      <c r="P1657" t="s">
        <v>8271</v>
      </c>
      <c r="Q1657" s="5">
        <f>(E1657/D1657)</f>
        <v>1.0315000000000001</v>
      </c>
      <c r="R1657" s="12">
        <f>ROUND((E1657/N1657),2)</f>
        <v>44.85</v>
      </c>
      <c r="S1657" t="str">
        <f>LEFT(P1657,FIND("/",P1657)-1)</f>
        <v>theater</v>
      </c>
      <c r="T1657" t="str">
        <f>RIGHT(P1657,LEN(P1657)-FIND("/",P1657))</f>
        <v>plays</v>
      </c>
    </row>
    <row r="1658" spans="1:20" ht="28.5" x14ac:dyDescent="0.4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 s="9">
        <f>(((I1658/60)/60)/24)+DATE(1970,1,1)</f>
        <v>41401.648078703707</v>
      </c>
      <c r="K1658">
        <v>1365348794</v>
      </c>
      <c r="L1658" s="10">
        <f>(((K1658/60)/60)/24)+DATE(1970,1,1)</f>
        <v>41371.648078703707</v>
      </c>
      <c r="M1658" t="b">
        <v>0</v>
      </c>
      <c r="N1658">
        <v>34</v>
      </c>
      <c r="O1658" t="b">
        <v>1</v>
      </c>
      <c r="P1658" t="s">
        <v>8279</v>
      </c>
      <c r="Q1658" s="5">
        <f>(E1658/D1658)</f>
        <v>1.031372549019608</v>
      </c>
      <c r="R1658" s="12">
        <f>ROUND((E1658/N1658),2)</f>
        <v>77.349999999999994</v>
      </c>
      <c r="S1658" t="str">
        <f>LEFT(P1658,FIND("/",P1658)-1)</f>
        <v>music</v>
      </c>
      <c r="T1658" t="str">
        <f>RIGHT(P1658,LEN(P1658)-FIND("/",P1658))</f>
        <v>indie rock</v>
      </c>
    </row>
    <row r="1659" spans="1:20" ht="42.75" x14ac:dyDescent="0.4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 s="9">
        <f>(((I1659/60)/60)/24)+DATE(1970,1,1)</f>
        <v>41935.034108796295</v>
      </c>
      <c r="K1659">
        <v>1411433347</v>
      </c>
      <c r="L1659" s="10">
        <f>(((K1659/60)/60)/24)+DATE(1970,1,1)</f>
        <v>41905.034108796295</v>
      </c>
      <c r="M1659" t="b">
        <v>1</v>
      </c>
      <c r="N1659">
        <v>111</v>
      </c>
      <c r="O1659" t="b">
        <v>1</v>
      </c>
      <c r="P1659" t="s">
        <v>8280</v>
      </c>
      <c r="Q1659" s="5">
        <f>(E1659/D1659)</f>
        <v>1.0309292094387414</v>
      </c>
      <c r="R1659" s="12">
        <f>ROUND((E1659/N1659),2)</f>
        <v>69.67</v>
      </c>
      <c r="S1659" t="str">
        <f>LEFT(P1659,FIND("/",P1659)-1)</f>
        <v>music</v>
      </c>
      <c r="T1659" t="str">
        <f>RIGHT(P1659,LEN(P1659)-FIND("/",P1659))</f>
        <v>electronic music</v>
      </c>
    </row>
    <row r="1660" spans="1:20" ht="42.75" x14ac:dyDescent="0.4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 s="9">
        <f>(((I1660/60)/60)/24)+DATE(1970,1,1)</f>
        <v>41675.961111111108</v>
      </c>
      <c r="K1660">
        <v>1389107062</v>
      </c>
      <c r="L1660" s="10">
        <f>(((K1660/60)/60)/24)+DATE(1970,1,1)</f>
        <v>41646.628032407411</v>
      </c>
      <c r="M1660" t="b">
        <v>0</v>
      </c>
      <c r="N1660">
        <v>271</v>
      </c>
      <c r="O1660" t="b">
        <v>1</v>
      </c>
      <c r="P1660" t="s">
        <v>8269</v>
      </c>
      <c r="Q1660" s="5">
        <f>(E1660/D1660)</f>
        <v>1.0309142857142857</v>
      </c>
      <c r="R1660" s="12">
        <f>ROUND((E1660/N1660),2)</f>
        <v>133.13999999999999</v>
      </c>
      <c r="S1660" t="str">
        <f>LEFT(P1660,FIND("/",P1660)-1)</f>
        <v>film &amp; video</v>
      </c>
      <c r="T1660" t="str">
        <f>RIGHT(P1660,LEN(P1660)-FIND("/",P1660))</f>
        <v>documentary</v>
      </c>
    </row>
    <row r="1661" spans="1:20" ht="42.75" x14ac:dyDescent="0.4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 s="9">
        <f>(((I1661/60)/60)/24)+DATE(1970,1,1)</f>
        <v>42536.625</v>
      </c>
      <c r="K1661">
        <v>1463517521</v>
      </c>
      <c r="L1661" s="10">
        <f>(((K1661/60)/60)/24)+DATE(1970,1,1)</f>
        <v>42507.860196759255</v>
      </c>
      <c r="M1661" t="b">
        <v>1</v>
      </c>
      <c r="N1661">
        <v>267</v>
      </c>
      <c r="O1661" t="b">
        <v>1</v>
      </c>
      <c r="P1661" t="s">
        <v>8269</v>
      </c>
      <c r="Q1661" s="5">
        <f>(E1661/D1661)</f>
        <v>1.03088</v>
      </c>
      <c r="R1661" s="12">
        <f>ROUND((E1661/N1661),2)</f>
        <v>193.05</v>
      </c>
      <c r="S1661" t="str">
        <f>LEFT(P1661,FIND("/",P1661)-1)</f>
        <v>film &amp; video</v>
      </c>
      <c r="T1661" t="str">
        <f>RIGHT(P1661,LEN(P1661)-FIND("/",P1661))</f>
        <v>documentary</v>
      </c>
    </row>
    <row r="1662" spans="1:20" ht="28.5" x14ac:dyDescent="0.4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 s="9">
        <f>(((I1662/60)/60)/24)+DATE(1970,1,1)</f>
        <v>41995.166666666672</v>
      </c>
      <c r="K1662">
        <v>1416555262</v>
      </c>
      <c r="L1662" s="10">
        <f>(((K1662/60)/60)/24)+DATE(1970,1,1)</f>
        <v>41964.315532407403</v>
      </c>
      <c r="M1662" t="b">
        <v>1</v>
      </c>
      <c r="N1662">
        <v>134</v>
      </c>
      <c r="O1662" t="b">
        <v>1</v>
      </c>
      <c r="P1662" t="s">
        <v>8271</v>
      </c>
      <c r="Q1662" s="5">
        <f>(E1662/D1662)</f>
        <v>1.0304098360655738</v>
      </c>
      <c r="R1662" s="12">
        <f>ROUND((E1662/N1662),2)</f>
        <v>93.81</v>
      </c>
      <c r="S1662" t="str">
        <f>LEFT(P1662,FIND("/",P1662)-1)</f>
        <v>theater</v>
      </c>
      <c r="T1662" t="str">
        <f>RIGHT(P1662,LEN(P1662)-FIND("/",P1662))</f>
        <v>plays</v>
      </c>
    </row>
    <row r="1663" spans="1:20" ht="42.75" x14ac:dyDescent="0.4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 s="9">
        <f>(((I1663/60)/60)/24)+DATE(1970,1,1)</f>
        <v>41806.184027777781</v>
      </c>
      <c r="K1663">
        <v>1400474329</v>
      </c>
      <c r="L1663" s="10">
        <f>(((K1663/60)/60)/24)+DATE(1970,1,1)</f>
        <v>41778.193622685183</v>
      </c>
      <c r="M1663" t="b">
        <v>0</v>
      </c>
      <c r="N1663">
        <v>433</v>
      </c>
      <c r="O1663" t="b">
        <v>1</v>
      </c>
      <c r="P1663" t="s">
        <v>8303</v>
      </c>
      <c r="Q1663" s="5">
        <f>(E1663/D1663)</f>
        <v>1.0302899999999999</v>
      </c>
      <c r="R1663" s="12">
        <f>ROUND((E1663/N1663),2)</f>
        <v>118.97</v>
      </c>
      <c r="S1663" t="str">
        <f>LEFT(P1663,FIND("/",P1663)-1)</f>
        <v>theater</v>
      </c>
      <c r="T1663" t="str">
        <f>RIGHT(P1663,LEN(P1663)-FIND("/",P1663))</f>
        <v>spaces</v>
      </c>
    </row>
    <row r="1664" spans="1:20" ht="28.5" x14ac:dyDescent="0.4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 s="9">
        <f>(((I1664/60)/60)/24)+DATE(1970,1,1)</f>
        <v>41621.207638888889</v>
      </c>
      <c r="K1664">
        <v>1384364561</v>
      </c>
      <c r="L1664" s="10">
        <f>(((K1664/60)/60)/24)+DATE(1970,1,1)</f>
        <v>41591.737974537034</v>
      </c>
      <c r="M1664" t="b">
        <v>1</v>
      </c>
      <c r="N1664">
        <v>82</v>
      </c>
      <c r="O1664" t="b">
        <v>1</v>
      </c>
      <c r="P1664" t="s">
        <v>8271</v>
      </c>
      <c r="Q1664" s="5">
        <f>(E1664/D1664)</f>
        <v>1.030125</v>
      </c>
      <c r="R1664" s="12">
        <f>ROUND((E1664/N1664),2)</f>
        <v>100.5</v>
      </c>
      <c r="S1664" t="str">
        <f>LEFT(P1664,FIND("/",P1664)-1)</f>
        <v>theater</v>
      </c>
      <c r="T1664" t="str">
        <f>RIGHT(P1664,LEN(P1664)-FIND("/",P1664))</f>
        <v>plays</v>
      </c>
    </row>
    <row r="1665" spans="1:20" ht="42.75" x14ac:dyDescent="0.45">
      <c r="A1665">
        <v>1831</v>
      </c>
      <c r="B1665" s="3" t="s">
        <v>1832</v>
      </c>
      <c r="C1665" s="3" t="s">
        <v>5941</v>
      </c>
      <c r="D1665">
        <v>1000</v>
      </c>
      <c r="E1665">
        <v>1030</v>
      </c>
      <c r="F1665" t="s">
        <v>8219</v>
      </c>
      <c r="G1665" t="s">
        <v>8224</v>
      </c>
      <c r="H1665" t="s">
        <v>8246</v>
      </c>
      <c r="I1665">
        <v>1336866863</v>
      </c>
      <c r="J1665" s="9">
        <f>(((I1665/60)/60)/24)+DATE(1970,1,1)</f>
        <v>41041.996099537035</v>
      </c>
      <c r="K1665">
        <v>1335570863</v>
      </c>
      <c r="L1665" s="10">
        <f>(((K1665/60)/60)/24)+DATE(1970,1,1)</f>
        <v>41026.996099537035</v>
      </c>
      <c r="M1665" t="b">
        <v>0</v>
      </c>
      <c r="N1665">
        <v>14</v>
      </c>
      <c r="O1665" t="b">
        <v>1</v>
      </c>
      <c r="P1665" t="s">
        <v>8276</v>
      </c>
      <c r="Q1665" s="5">
        <f>(E1665/D1665)</f>
        <v>1.03</v>
      </c>
      <c r="R1665" s="12">
        <f>ROUND((E1665/N1665),2)</f>
        <v>73.569999999999993</v>
      </c>
      <c r="S1665" t="str">
        <f>LEFT(P1665,FIND("/",P1665)-1)</f>
        <v>music</v>
      </c>
      <c r="T1665" t="str">
        <f>RIGHT(P1665,LEN(P1665)-FIND("/",P1665))</f>
        <v>rock</v>
      </c>
    </row>
    <row r="1666" spans="1:20" ht="42.75" x14ac:dyDescent="0.45">
      <c r="A1666">
        <v>348</v>
      </c>
      <c r="B1666" s="3" t="s">
        <v>349</v>
      </c>
      <c r="C1666" s="3" t="s">
        <v>4458</v>
      </c>
      <c r="D1666">
        <v>10000</v>
      </c>
      <c r="E1666">
        <v>10300</v>
      </c>
      <c r="F1666" t="s">
        <v>8219</v>
      </c>
      <c r="G1666" t="s">
        <v>8224</v>
      </c>
      <c r="H1666" t="s">
        <v>8246</v>
      </c>
      <c r="I1666">
        <v>1440165916</v>
      </c>
      <c r="J1666" s="9">
        <f>(((I1666/60)/60)/24)+DATE(1970,1,1)</f>
        <v>42237.58699074074</v>
      </c>
      <c r="K1666">
        <v>1437573916</v>
      </c>
      <c r="L1666" s="10">
        <f>(((K1666/60)/60)/24)+DATE(1970,1,1)</f>
        <v>42207.58699074074</v>
      </c>
      <c r="M1666" t="b">
        <v>1</v>
      </c>
      <c r="N1666">
        <v>119</v>
      </c>
      <c r="O1666" t="b">
        <v>1</v>
      </c>
      <c r="P1666" t="s">
        <v>8269</v>
      </c>
      <c r="Q1666" s="5">
        <f>(E1666/D1666)</f>
        <v>1.03</v>
      </c>
      <c r="R1666" s="12">
        <f>ROUND((E1666/N1666),2)</f>
        <v>86.55</v>
      </c>
      <c r="S1666" t="str">
        <f>LEFT(P1666,FIND("/",P1666)-1)</f>
        <v>film &amp; video</v>
      </c>
      <c r="T1666" t="str">
        <f>RIGHT(P1666,LEN(P1666)-FIND("/",P1666))</f>
        <v>documentary</v>
      </c>
    </row>
    <row r="1667" spans="1:20" ht="42.75" x14ac:dyDescent="0.45">
      <c r="A1667">
        <v>3173</v>
      </c>
      <c r="B1667" s="3" t="s">
        <v>3173</v>
      </c>
      <c r="C1667" s="3" t="s">
        <v>7283</v>
      </c>
      <c r="D1667">
        <v>10000</v>
      </c>
      <c r="E1667">
        <v>10300</v>
      </c>
      <c r="F1667" t="s">
        <v>8219</v>
      </c>
      <c r="G1667" t="s">
        <v>8224</v>
      </c>
      <c r="H1667" t="s">
        <v>8246</v>
      </c>
      <c r="I1667">
        <v>1411765492</v>
      </c>
      <c r="J1667" s="9">
        <f>(((I1667/60)/60)/24)+DATE(1970,1,1)</f>
        <v>41908.878379629627</v>
      </c>
      <c r="K1667">
        <v>1409173492</v>
      </c>
      <c r="L1667" s="10">
        <f>(((K1667/60)/60)/24)+DATE(1970,1,1)</f>
        <v>41878.878379629627</v>
      </c>
      <c r="M1667" t="b">
        <v>1</v>
      </c>
      <c r="N1667">
        <v>74</v>
      </c>
      <c r="O1667" t="b">
        <v>1</v>
      </c>
      <c r="P1667" t="s">
        <v>8271</v>
      </c>
      <c r="Q1667" s="5">
        <f>(E1667/D1667)</f>
        <v>1.03</v>
      </c>
      <c r="R1667" s="12">
        <f>ROUND((E1667/N1667),2)</f>
        <v>139.19</v>
      </c>
      <c r="S1667" t="str">
        <f>LEFT(P1667,FIND("/",P1667)-1)</f>
        <v>theater</v>
      </c>
      <c r="T1667" t="str">
        <f>RIGHT(P1667,LEN(P1667)-FIND("/",P1667))</f>
        <v>plays</v>
      </c>
    </row>
    <row r="1668" spans="1:20" ht="28.5" x14ac:dyDescent="0.45">
      <c r="A1668">
        <v>3264</v>
      </c>
      <c r="B1668" s="3" t="s">
        <v>3264</v>
      </c>
      <c r="C1668" s="3" t="s">
        <v>7374</v>
      </c>
      <c r="D1668">
        <v>2500</v>
      </c>
      <c r="E1668">
        <v>2575</v>
      </c>
      <c r="F1668" t="s">
        <v>8219</v>
      </c>
      <c r="G1668" t="s">
        <v>8224</v>
      </c>
      <c r="H1668" t="s">
        <v>8246</v>
      </c>
      <c r="I1668">
        <v>1422482400</v>
      </c>
      <c r="J1668" s="9">
        <f>(((I1668/60)/60)/24)+DATE(1970,1,1)</f>
        <v>42032.916666666672</v>
      </c>
      <c r="K1668">
        <v>1421089938</v>
      </c>
      <c r="L1668" s="10">
        <f>(((K1668/60)/60)/24)+DATE(1970,1,1)</f>
        <v>42016.800208333334</v>
      </c>
      <c r="M1668" t="b">
        <v>1</v>
      </c>
      <c r="N1668">
        <v>49</v>
      </c>
      <c r="O1668" t="b">
        <v>1</v>
      </c>
      <c r="P1668" t="s">
        <v>8271</v>
      </c>
      <c r="Q1668" s="5">
        <f>(E1668/D1668)</f>
        <v>1.03</v>
      </c>
      <c r="R1668" s="12">
        <f>ROUND((E1668/N1668),2)</f>
        <v>52.55</v>
      </c>
      <c r="S1668" t="str">
        <f>LEFT(P1668,FIND("/",P1668)-1)</f>
        <v>theater</v>
      </c>
      <c r="T1668" t="str">
        <f>RIGHT(P1668,LEN(P1668)-FIND("/",P1668))</f>
        <v>plays</v>
      </c>
    </row>
    <row r="1669" spans="1:20" ht="42.75" x14ac:dyDescent="0.45">
      <c r="A1669">
        <v>3023</v>
      </c>
      <c r="B1669" s="3" t="s">
        <v>3023</v>
      </c>
      <c r="C1669" s="3" t="s">
        <v>7133</v>
      </c>
      <c r="D1669">
        <v>700</v>
      </c>
      <c r="E1669">
        <v>721</v>
      </c>
      <c r="F1669" t="s">
        <v>8219</v>
      </c>
      <c r="G1669" t="s">
        <v>8225</v>
      </c>
      <c r="H1669" t="s">
        <v>8247</v>
      </c>
      <c r="I1669">
        <v>1434039186</v>
      </c>
      <c r="J1669" s="9">
        <f>(((I1669/60)/60)/24)+DATE(1970,1,1)</f>
        <v>42166.675763888896</v>
      </c>
      <c r="K1669">
        <v>1430151186</v>
      </c>
      <c r="L1669" s="10">
        <f>(((K1669/60)/60)/24)+DATE(1970,1,1)</f>
        <v>42121.675763888896</v>
      </c>
      <c r="M1669" t="b">
        <v>0</v>
      </c>
      <c r="N1669">
        <v>6</v>
      </c>
      <c r="O1669" t="b">
        <v>1</v>
      </c>
      <c r="P1669" t="s">
        <v>8303</v>
      </c>
      <c r="Q1669" s="5">
        <f>(E1669/D1669)</f>
        <v>1.03</v>
      </c>
      <c r="R1669" s="12">
        <f>ROUND((E1669/N1669),2)</f>
        <v>120.17</v>
      </c>
      <c r="S1669" t="str">
        <f>LEFT(P1669,FIND("/",P1669)-1)</f>
        <v>theater</v>
      </c>
      <c r="T1669" t="str">
        <f>RIGHT(P1669,LEN(P1669)-FIND("/",P1669))</f>
        <v>spaces</v>
      </c>
    </row>
    <row r="1670" spans="1:20" ht="42.75" x14ac:dyDescent="0.4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 s="9">
        <f>(((I1670/60)/60)/24)+DATE(1970,1,1)</f>
        <v>42156.208333333328</v>
      </c>
      <c r="K1670">
        <v>1430158198</v>
      </c>
      <c r="L1670" s="10">
        <f>(((K1670/60)/60)/24)+DATE(1970,1,1)</f>
        <v>42121.756921296299</v>
      </c>
      <c r="M1670" t="b">
        <v>0</v>
      </c>
      <c r="N1670">
        <v>30</v>
      </c>
      <c r="O1670" t="b">
        <v>1</v>
      </c>
      <c r="P1670" t="s">
        <v>8271</v>
      </c>
      <c r="Q1670" s="5">
        <f>(E1670/D1670)</f>
        <v>1.03</v>
      </c>
      <c r="R1670" s="12">
        <f>ROUND((E1670/N1670),2)</f>
        <v>68.67</v>
      </c>
      <c r="S1670" t="str">
        <f>LEFT(P1670,FIND("/",P1670)-1)</f>
        <v>theater</v>
      </c>
      <c r="T1670" t="str">
        <f>RIGHT(P1670,LEN(P1670)-FIND("/",P1670))</f>
        <v>plays</v>
      </c>
    </row>
    <row r="1671" spans="1:20" ht="42.75" x14ac:dyDescent="0.4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 s="9">
        <f>(((I1671/60)/60)/24)+DATE(1970,1,1)</f>
        <v>42225.666666666672</v>
      </c>
      <c r="K1671">
        <v>1436972472</v>
      </c>
      <c r="L1671" s="10">
        <f>(((K1671/60)/60)/24)+DATE(1970,1,1)</f>
        <v>42200.625833333332</v>
      </c>
      <c r="M1671" t="b">
        <v>0</v>
      </c>
      <c r="N1671">
        <v>36</v>
      </c>
      <c r="O1671" t="b">
        <v>1</v>
      </c>
      <c r="P1671" t="s">
        <v>8271</v>
      </c>
      <c r="Q1671" s="5">
        <f>(E1671/D1671)</f>
        <v>1.03</v>
      </c>
      <c r="R1671" s="12">
        <f>ROUND((E1671/N1671),2)</f>
        <v>57.22</v>
      </c>
      <c r="S1671" t="str">
        <f>LEFT(P1671,FIND("/",P1671)-1)</f>
        <v>theater</v>
      </c>
      <c r="T1671" t="str">
        <f>RIGHT(P1671,LEN(P1671)-FIND("/",P1671))</f>
        <v>plays</v>
      </c>
    </row>
    <row r="1672" spans="1:20" ht="42.75" x14ac:dyDescent="0.4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 s="9">
        <f>(((I1672/60)/60)/24)+DATE(1970,1,1)</f>
        <v>42111</v>
      </c>
      <c r="K1672">
        <v>1426714870</v>
      </c>
      <c r="L1672" s="10">
        <f>(((K1672/60)/60)/24)+DATE(1970,1,1)</f>
        <v>42081.903587962966</v>
      </c>
      <c r="M1672" t="b">
        <v>0</v>
      </c>
      <c r="N1672">
        <v>443</v>
      </c>
      <c r="O1672" t="b">
        <v>1</v>
      </c>
      <c r="P1672" t="s">
        <v>8295</v>
      </c>
      <c r="Q1672" s="5">
        <f>(E1672/D1672)</f>
        <v>1.0299897959183673</v>
      </c>
      <c r="R1672" s="12">
        <f>ROUND((E1672/N1672),2)</f>
        <v>227.85</v>
      </c>
      <c r="S1672" t="str">
        <f>LEFT(P1672,FIND("/",P1672)-1)</f>
        <v>technology</v>
      </c>
      <c r="T1672" t="str">
        <f>RIGHT(P1672,LEN(P1672)-FIND("/",P1672))</f>
        <v>hardware</v>
      </c>
    </row>
    <row r="1673" spans="1:20" ht="42.75" x14ac:dyDescent="0.4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 s="9">
        <f>(((I1673/60)/60)/24)+DATE(1970,1,1)</f>
        <v>41962.352766203709</v>
      </c>
      <c r="K1673">
        <v>1413790079</v>
      </c>
      <c r="L1673" s="10">
        <f>(((K1673/60)/60)/24)+DATE(1970,1,1)</f>
        <v>41932.311099537037</v>
      </c>
      <c r="M1673" t="b">
        <v>0</v>
      </c>
      <c r="N1673">
        <v>162</v>
      </c>
      <c r="O1673" t="b">
        <v>1</v>
      </c>
      <c r="P1673" t="s">
        <v>8271</v>
      </c>
      <c r="Q1673" s="5">
        <f>(E1673/D1673)</f>
        <v>1.0299</v>
      </c>
      <c r="R1673" s="12">
        <f>ROUND((E1673/N1673),2)</f>
        <v>63.57</v>
      </c>
      <c r="S1673" t="str">
        <f>LEFT(P1673,FIND("/",P1673)-1)</f>
        <v>theater</v>
      </c>
      <c r="T1673" t="str">
        <f>RIGHT(P1673,LEN(P1673)-FIND("/",P1673))</f>
        <v>plays</v>
      </c>
    </row>
    <row r="1674" spans="1:20" ht="42.75" x14ac:dyDescent="0.4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 s="9">
        <f>(((I1674/60)/60)/24)+DATE(1970,1,1)</f>
        <v>42495.542905092589</v>
      </c>
      <c r="K1674">
        <v>1459861307</v>
      </c>
      <c r="L1674" s="10">
        <f>(((K1674/60)/60)/24)+DATE(1970,1,1)</f>
        <v>42465.542905092589</v>
      </c>
      <c r="M1674" t="b">
        <v>0</v>
      </c>
      <c r="N1674">
        <v>63</v>
      </c>
      <c r="O1674" t="b">
        <v>1</v>
      </c>
      <c r="P1674" t="s">
        <v>8276</v>
      </c>
      <c r="Q1674" s="5">
        <f>(E1674/D1674)</f>
        <v>1.0297499999999999</v>
      </c>
      <c r="R1674" s="12">
        <f>ROUND((E1674/N1674),2)</f>
        <v>65.38</v>
      </c>
      <c r="S1674" t="str">
        <f>LEFT(P1674,FIND("/",P1674)-1)</f>
        <v>music</v>
      </c>
      <c r="T1674" t="str">
        <f>RIGHT(P1674,LEN(P1674)-FIND("/",P1674))</f>
        <v>rock</v>
      </c>
    </row>
    <row r="1675" spans="1:20" ht="42.75" x14ac:dyDescent="0.4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 s="9">
        <f>(((I1675/60)/60)/24)+DATE(1970,1,1)</f>
        <v>41916.617314814815</v>
      </c>
      <c r="K1675">
        <v>1409669336</v>
      </c>
      <c r="L1675" s="10">
        <f>(((K1675/60)/60)/24)+DATE(1970,1,1)</f>
        <v>41884.617314814815</v>
      </c>
      <c r="M1675" t="b">
        <v>0</v>
      </c>
      <c r="N1675">
        <v>104</v>
      </c>
      <c r="O1675" t="b">
        <v>1</v>
      </c>
      <c r="P1675" t="s">
        <v>8271</v>
      </c>
      <c r="Q1675" s="5">
        <f>(E1675/D1675)</f>
        <v>1.0297033333333332</v>
      </c>
      <c r="R1675" s="12">
        <f>ROUND((E1675/N1675),2)</f>
        <v>297.02999999999997</v>
      </c>
      <c r="S1675" t="str">
        <f>LEFT(P1675,FIND("/",P1675)-1)</f>
        <v>theater</v>
      </c>
      <c r="T1675" t="str">
        <f>RIGHT(P1675,LEN(P1675)-FIND("/",P1675))</f>
        <v>plays</v>
      </c>
    </row>
    <row r="1676" spans="1:20" ht="42.75" x14ac:dyDescent="0.4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 s="9">
        <f>(((I1676/60)/60)/24)+DATE(1970,1,1)</f>
        <v>42342.208333333328</v>
      </c>
      <c r="K1676">
        <v>1445363833</v>
      </c>
      <c r="L1676" s="10">
        <f>(((K1676/60)/60)/24)+DATE(1970,1,1)</f>
        <v>42297.748067129629</v>
      </c>
      <c r="M1676" t="b">
        <v>0</v>
      </c>
      <c r="N1676">
        <v>57</v>
      </c>
      <c r="O1676" t="b">
        <v>1</v>
      </c>
      <c r="P1676" t="s">
        <v>8285</v>
      </c>
      <c r="Q1676" s="5">
        <f>(E1676/D1676)</f>
        <v>1.0294615384615384</v>
      </c>
      <c r="R1676" s="12">
        <f>ROUND((E1676/N1676),2)</f>
        <v>234.79</v>
      </c>
      <c r="S1676" t="str">
        <f>LEFT(P1676,FIND("/",P1676)-1)</f>
        <v>photography</v>
      </c>
      <c r="T1676" t="str">
        <f>RIGHT(P1676,LEN(P1676)-FIND("/",P1676))</f>
        <v>photobooks</v>
      </c>
    </row>
    <row r="1677" spans="1:20" ht="42.75" x14ac:dyDescent="0.4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 s="9">
        <f>(((I1677/60)/60)/24)+DATE(1970,1,1)</f>
        <v>42705.735902777778</v>
      </c>
      <c r="K1677">
        <v>1478018382</v>
      </c>
      <c r="L1677" s="10">
        <f>(((K1677/60)/60)/24)+DATE(1970,1,1)</f>
        <v>42675.694236111114</v>
      </c>
      <c r="M1677" t="b">
        <v>0</v>
      </c>
      <c r="N1677">
        <v>69</v>
      </c>
      <c r="O1677" t="b">
        <v>1</v>
      </c>
      <c r="P1677" t="s">
        <v>8271</v>
      </c>
      <c r="Q1677" s="5">
        <f>(E1677/D1677)</f>
        <v>1.0293749999999999</v>
      </c>
      <c r="R1677" s="12">
        <f>ROUND((E1677/N1677),2)</f>
        <v>23.87</v>
      </c>
      <c r="S1677" t="str">
        <f>LEFT(P1677,FIND("/",P1677)-1)</f>
        <v>theater</v>
      </c>
      <c r="T1677" t="str">
        <f>RIGHT(P1677,LEN(P1677)-FIND("/",P1677))</f>
        <v>plays</v>
      </c>
    </row>
    <row r="1678" spans="1:20" ht="42.75" x14ac:dyDescent="0.4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 s="9">
        <f>(((I1678/60)/60)/24)+DATE(1970,1,1)</f>
        <v>41962.786712962959</v>
      </c>
      <c r="K1678">
        <v>1413827572</v>
      </c>
      <c r="L1678" s="10">
        <f>(((K1678/60)/60)/24)+DATE(1970,1,1)</f>
        <v>41932.745046296295</v>
      </c>
      <c r="M1678" t="b">
        <v>0</v>
      </c>
      <c r="N1678">
        <v>75</v>
      </c>
      <c r="O1678" t="b">
        <v>1</v>
      </c>
      <c r="P1678" t="s">
        <v>8265</v>
      </c>
      <c r="Q1678" s="5">
        <f>(E1678/D1678)</f>
        <v>1.0290999999999999</v>
      </c>
      <c r="R1678">
        <f>ROUND((E1678/N1678),2)</f>
        <v>137.21</v>
      </c>
      <c r="S1678" t="str">
        <f>LEFT(P1678,FIND("/",P1678)-1)</f>
        <v>film &amp; video</v>
      </c>
      <c r="T1678" t="str">
        <f>RIGHT(P1678,LEN(P1678)-FIND("/",P1678))</f>
        <v>television</v>
      </c>
    </row>
    <row r="1679" spans="1:20" ht="42.75" x14ac:dyDescent="0.4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 s="9">
        <f>(((I1679/60)/60)/24)+DATE(1970,1,1)</f>
        <v>41823.165972222225</v>
      </c>
      <c r="K1679">
        <v>1402580818</v>
      </c>
      <c r="L1679" s="10">
        <f>(((K1679/60)/60)/24)+DATE(1970,1,1)</f>
        <v>41802.574282407404</v>
      </c>
      <c r="M1679" t="b">
        <v>0</v>
      </c>
      <c r="N1679">
        <v>199</v>
      </c>
      <c r="O1679" t="b">
        <v>1</v>
      </c>
      <c r="P1679" t="s">
        <v>8271</v>
      </c>
      <c r="Q1679" s="5">
        <f>(E1679/D1679)</f>
        <v>1.0290416666666666</v>
      </c>
      <c r="R1679" s="12">
        <f>ROUND((E1679/N1679),2)</f>
        <v>62.05</v>
      </c>
      <c r="S1679" t="str">
        <f>LEFT(P1679,FIND("/",P1679)-1)</f>
        <v>theater</v>
      </c>
      <c r="T1679" t="str">
        <f>RIGHT(P1679,LEN(P1679)-FIND("/",P1679))</f>
        <v>plays</v>
      </c>
    </row>
    <row r="1680" spans="1:20" ht="28.5" x14ac:dyDescent="0.4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 s="9">
        <f>(((I1680/60)/60)/24)+DATE(1970,1,1)</f>
        <v>42082.739849537036</v>
      </c>
      <c r="K1680">
        <v>1424198723</v>
      </c>
      <c r="L1680" s="10">
        <f>(((K1680/60)/60)/24)+DATE(1970,1,1)</f>
        <v>42052.7815162037</v>
      </c>
      <c r="M1680" t="b">
        <v>0</v>
      </c>
      <c r="N1680">
        <v>61</v>
      </c>
      <c r="O1680" t="b">
        <v>1</v>
      </c>
      <c r="P1680" t="s">
        <v>8285</v>
      </c>
      <c r="Q1680" s="5">
        <f>(E1680/D1680)</f>
        <v>1.0289999999999999</v>
      </c>
      <c r="R1680" s="12">
        <f>ROUND((E1680/N1680),2)</f>
        <v>168.69</v>
      </c>
      <c r="S1680" t="str">
        <f>LEFT(P1680,FIND("/",P1680)-1)</f>
        <v>photography</v>
      </c>
      <c r="T1680" t="str">
        <f>RIGHT(P1680,LEN(P1680)-FIND("/",P1680))</f>
        <v>photobooks</v>
      </c>
    </row>
    <row r="1681" spans="1:20" ht="42.75" x14ac:dyDescent="0.4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 s="9">
        <f>(((I1681/60)/60)/24)+DATE(1970,1,1)</f>
        <v>41572.958449074074</v>
      </c>
      <c r="K1681">
        <v>1380150010</v>
      </c>
      <c r="L1681" s="10">
        <f>(((K1681/60)/60)/24)+DATE(1970,1,1)</f>
        <v>41542.958449074074</v>
      </c>
      <c r="M1681" t="b">
        <v>0</v>
      </c>
      <c r="N1681">
        <v>60</v>
      </c>
      <c r="O1681" t="b">
        <v>1</v>
      </c>
      <c r="P1681" t="s">
        <v>8302</v>
      </c>
      <c r="Q1681" s="5">
        <f>(E1681/D1681)</f>
        <v>1.0289999999999999</v>
      </c>
      <c r="R1681" s="12">
        <f>ROUND((E1681/N1681),2)</f>
        <v>85.75</v>
      </c>
      <c r="S1681" t="str">
        <f>LEFT(P1681,FIND("/",P1681)-1)</f>
        <v>technology</v>
      </c>
      <c r="T1681" t="str">
        <f>RIGHT(P1681,LEN(P1681)-FIND("/",P1681))</f>
        <v>makerspaces</v>
      </c>
    </row>
    <row r="1682" spans="1:20" ht="42.75" x14ac:dyDescent="0.4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 s="9">
        <f>(((I1682/60)/60)/24)+DATE(1970,1,1)</f>
        <v>41879.041666666664</v>
      </c>
      <c r="K1682">
        <v>1406316312</v>
      </c>
      <c r="L1682" s="10">
        <f>(((K1682/60)/60)/24)+DATE(1970,1,1)</f>
        <v>41845.809166666666</v>
      </c>
      <c r="M1682" t="b">
        <v>0</v>
      </c>
      <c r="N1682">
        <v>25</v>
      </c>
      <c r="O1682" t="b">
        <v>1</v>
      </c>
      <c r="P1682" t="s">
        <v>8305</v>
      </c>
      <c r="Q1682" s="5">
        <f>(E1682/D1682)</f>
        <v>1.0287500000000001</v>
      </c>
      <c r="R1682" s="12">
        <f>ROUND((E1682/N1682),2)</f>
        <v>329.2</v>
      </c>
      <c r="S1682" t="str">
        <f>LEFT(P1682,FIND("/",P1682)-1)</f>
        <v>theater</v>
      </c>
      <c r="T1682" t="str">
        <f>RIGHT(P1682,LEN(P1682)-FIND("/",P1682))</f>
        <v>musical</v>
      </c>
    </row>
    <row r="1683" spans="1:20" ht="42.75" x14ac:dyDescent="0.4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 s="9">
        <f>(((I1683/60)/60)/24)+DATE(1970,1,1)</f>
        <v>42716.732407407413</v>
      </c>
      <c r="K1683">
        <v>1479144880</v>
      </c>
      <c r="L1683" s="10">
        <f>(((K1683/60)/60)/24)+DATE(1970,1,1)</f>
        <v>42688.732407407413</v>
      </c>
      <c r="M1683" t="b">
        <v>0</v>
      </c>
      <c r="N1683">
        <v>27</v>
      </c>
      <c r="O1683" t="b">
        <v>1</v>
      </c>
      <c r="P1683" t="s">
        <v>8280</v>
      </c>
      <c r="Q1683" s="5">
        <f>(E1683/D1683)</f>
        <v>1.0286144578313252</v>
      </c>
      <c r="R1683" s="12">
        <f>ROUND((E1683/N1683),2)</f>
        <v>50.59</v>
      </c>
      <c r="S1683" t="str">
        <f>LEFT(P1683,FIND("/",P1683)-1)</f>
        <v>music</v>
      </c>
      <c r="T1683" t="str">
        <f>RIGHT(P1683,LEN(P1683)-FIND("/",P1683))</f>
        <v>electronic music</v>
      </c>
    </row>
    <row r="1684" spans="1:20" ht="42.75" x14ac:dyDescent="0.4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 s="9">
        <f>(((I1684/60)/60)/24)+DATE(1970,1,1)</f>
        <v>42639.442465277782</v>
      </c>
      <c r="K1684">
        <v>1472294229</v>
      </c>
      <c r="L1684" s="10">
        <f>(((K1684/60)/60)/24)+DATE(1970,1,1)</f>
        <v>42609.442465277782</v>
      </c>
      <c r="M1684" t="b">
        <v>0</v>
      </c>
      <c r="N1684">
        <v>27</v>
      </c>
      <c r="O1684" t="b">
        <v>1</v>
      </c>
      <c r="P1684" t="s">
        <v>8271</v>
      </c>
      <c r="Q1684" s="5">
        <f>(E1684/D1684)</f>
        <v>1.0285857142857142</v>
      </c>
      <c r="R1684" s="12">
        <f>ROUND((E1684/N1684),2)</f>
        <v>26.67</v>
      </c>
      <c r="S1684" t="str">
        <f>LEFT(P1684,FIND("/",P1684)-1)</f>
        <v>theater</v>
      </c>
      <c r="T1684" t="str">
        <f>RIGHT(P1684,LEN(P1684)-FIND("/",P1684))</f>
        <v>plays</v>
      </c>
    </row>
    <row r="1685" spans="1:20" ht="42.75" x14ac:dyDescent="0.4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 s="9">
        <f>(((I1685/60)/60)/24)+DATE(1970,1,1)</f>
        <v>41812.65892361111</v>
      </c>
      <c r="K1685">
        <v>1401205731</v>
      </c>
      <c r="L1685" s="10">
        <f>(((K1685/60)/60)/24)+DATE(1970,1,1)</f>
        <v>41786.65892361111</v>
      </c>
      <c r="M1685" t="b">
        <v>0</v>
      </c>
      <c r="N1685">
        <v>60</v>
      </c>
      <c r="O1685" t="b">
        <v>1</v>
      </c>
      <c r="P1685" t="s">
        <v>8266</v>
      </c>
      <c r="Q1685" s="5">
        <f>(E1685/D1685)</f>
        <v>1.0285714285714285</v>
      </c>
      <c r="R1685">
        <f>ROUND((E1685/N1685),2)</f>
        <v>60</v>
      </c>
      <c r="S1685" t="str">
        <f>LEFT(P1685,FIND("/",P1685)-1)</f>
        <v>film &amp; video</v>
      </c>
      <c r="T1685" t="str">
        <f>RIGHT(P1685,LEN(P1685)-FIND("/",P1685))</f>
        <v>shorts</v>
      </c>
    </row>
    <row r="1686" spans="1:20" ht="42.75" x14ac:dyDescent="0.4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 s="9">
        <f>(((I1686/60)/60)/24)+DATE(1970,1,1)</f>
        <v>42818.208599537036</v>
      </c>
      <c r="K1686">
        <v>1487743223</v>
      </c>
      <c r="L1686" s="10">
        <f>(((K1686/60)/60)/24)+DATE(1970,1,1)</f>
        <v>42788.2502662037</v>
      </c>
      <c r="M1686" t="b">
        <v>0</v>
      </c>
      <c r="N1686">
        <v>15</v>
      </c>
      <c r="O1686" t="b">
        <v>0</v>
      </c>
      <c r="P1686" t="s">
        <v>8293</v>
      </c>
      <c r="Q1686" s="5">
        <f>(E1686/D1686)</f>
        <v>1.0285714285714285</v>
      </c>
      <c r="R1686" s="12">
        <f>ROUND((E1686/N1686),2)</f>
        <v>24</v>
      </c>
      <c r="S1686" t="str">
        <f>LEFT(P1686,FIND("/",P1686)-1)</f>
        <v>music</v>
      </c>
      <c r="T1686" t="str">
        <f>RIGHT(P1686,LEN(P1686)-FIND("/",P1686))</f>
        <v>faith</v>
      </c>
    </row>
    <row r="1687" spans="1:20" ht="42.75" x14ac:dyDescent="0.4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 s="9">
        <f>(((I1687/60)/60)/24)+DATE(1970,1,1)</f>
        <v>41559.063252314816</v>
      </c>
      <c r="K1687">
        <v>1378949465</v>
      </c>
      <c r="L1687" s="10">
        <f>(((K1687/60)/60)/24)+DATE(1970,1,1)</f>
        <v>41529.063252314816</v>
      </c>
      <c r="M1687" t="b">
        <v>0</v>
      </c>
      <c r="N1687">
        <v>208</v>
      </c>
      <c r="O1687" t="b">
        <v>1</v>
      </c>
      <c r="P1687" t="s">
        <v>8269</v>
      </c>
      <c r="Q1687" s="5">
        <f>(E1687/D1687)</f>
        <v>1.0285405405405406</v>
      </c>
      <c r="R1687" s="12">
        <f>ROUND((E1687/N1687),2)</f>
        <v>91.48</v>
      </c>
      <c r="S1687" t="str">
        <f>LEFT(P1687,FIND("/",P1687)-1)</f>
        <v>film &amp; video</v>
      </c>
      <c r="T1687" t="str">
        <f>RIGHT(P1687,LEN(P1687)-FIND("/",P1687))</f>
        <v>documentary</v>
      </c>
    </row>
    <row r="1688" spans="1:20" ht="42.75" x14ac:dyDescent="0.4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 s="9">
        <f>(((I1688/60)/60)/24)+DATE(1970,1,1)</f>
        <v>42286</v>
      </c>
      <c r="K1688">
        <v>1442283562</v>
      </c>
      <c r="L1688" s="10">
        <f>(((K1688/60)/60)/24)+DATE(1970,1,1)</f>
        <v>42262.096782407403</v>
      </c>
      <c r="M1688" t="b">
        <v>1</v>
      </c>
      <c r="N1688">
        <v>71</v>
      </c>
      <c r="O1688" t="b">
        <v>1</v>
      </c>
      <c r="P1688" t="s">
        <v>8271</v>
      </c>
      <c r="Q1688" s="5">
        <f>(E1688/D1688)</f>
        <v>1.028375</v>
      </c>
      <c r="R1688" s="12">
        <f>ROUND((E1688/N1688),2)</f>
        <v>115.87</v>
      </c>
      <c r="S1688" t="str">
        <f>LEFT(P1688,FIND("/",P1688)-1)</f>
        <v>theater</v>
      </c>
      <c r="T1688" t="str">
        <f>RIGHT(P1688,LEN(P1688)-FIND("/",P1688))</f>
        <v>plays</v>
      </c>
    </row>
    <row r="1689" spans="1:20" ht="42.75" x14ac:dyDescent="0.4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 s="9">
        <f>(((I1689/60)/60)/24)+DATE(1970,1,1)</f>
        <v>42611.167465277773</v>
      </c>
      <c r="K1689">
        <v>1468987269</v>
      </c>
      <c r="L1689" s="10">
        <f>(((K1689/60)/60)/24)+DATE(1970,1,1)</f>
        <v>42571.167465277773</v>
      </c>
      <c r="M1689" t="b">
        <v>0</v>
      </c>
      <c r="N1689">
        <v>120</v>
      </c>
      <c r="O1689" t="b">
        <v>1</v>
      </c>
      <c r="P1689" t="s">
        <v>8285</v>
      </c>
      <c r="Q1689" s="5">
        <f>(E1689/D1689)</f>
        <v>1.0282909090909091</v>
      </c>
      <c r="R1689" s="12">
        <f>ROUND((E1689/N1689),2)</f>
        <v>47.13</v>
      </c>
      <c r="S1689" t="str">
        <f>LEFT(P1689,FIND("/",P1689)-1)</f>
        <v>photography</v>
      </c>
      <c r="T1689" t="str">
        <f>RIGHT(P1689,LEN(P1689)-FIND("/",P1689))</f>
        <v>photobooks</v>
      </c>
    </row>
    <row r="1690" spans="1:20" ht="42.75" x14ac:dyDescent="0.4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 s="9">
        <f>(((I1690/60)/60)/24)+DATE(1970,1,1)</f>
        <v>41425.708333333336</v>
      </c>
      <c r="K1690">
        <v>1366999870</v>
      </c>
      <c r="L1690" s="10">
        <f>(((K1690/60)/60)/24)+DATE(1970,1,1)</f>
        <v>41390.757754629631</v>
      </c>
      <c r="M1690" t="b">
        <v>0</v>
      </c>
      <c r="N1690">
        <v>37</v>
      </c>
      <c r="O1690" t="b">
        <v>1</v>
      </c>
      <c r="P1690" t="s">
        <v>8300</v>
      </c>
      <c r="Q1690" s="5">
        <f>(E1690/D1690)</f>
        <v>1.0280254777070064</v>
      </c>
      <c r="R1690" s="12">
        <f>ROUND((E1690/N1690),2)</f>
        <v>43.62</v>
      </c>
      <c r="S1690" t="str">
        <f>LEFT(P1690,FIND("/",P1690)-1)</f>
        <v>music</v>
      </c>
      <c r="T1690" t="str">
        <f>RIGHT(P1690,LEN(P1690)-FIND("/",P1690))</f>
        <v>classical music</v>
      </c>
    </row>
    <row r="1691" spans="1:20" ht="28.5" x14ac:dyDescent="0.4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 s="9">
        <f>(((I1691/60)/60)/24)+DATE(1970,1,1)</f>
        <v>41951.417199074072</v>
      </c>
      <c r="K1691">
        <v>1412845246</v>
      </c>
      <c r="L1691" s="10">
        <f>(((K1691/60)/60)/24)+DATE(1970,1,1)</f>
        <v>41921.375532407408</v>
      </c>
      <c r="M1691" t="b">
        <v>0</v>
      </c>
      <c r="N1691">
        <v>78</v>
      </c>
      <c r="O1691" t="b">
        <v>1</v>
      </c>
      <c r="P1691" t="s">
        <v>8271</v>
      </c>
      <c r="Q1691" s="5">
        <f>(E1691/D1691)</f>
        <v>1.028</v>
      </c>
      <c r="R1691" s="12">
        <f>ROUND((E1691/N1691),2)</f>
        <v>39.54</v>
      </c>
      <c r="S1691" t="str">
        <f>LEFT(P1691,FIND("/",P1691)-1)</f>
        <v>theater</v>
      </c>
      <c r="T1691" t="str">
        <f>RIGHT(P1691,LEN(P1691)-FIND("/",P1691))</f>
        <v>plays</v>
      </c>
    </row>
    <row r="1692" spans="1:20" ht="42.75" x14ac:dyDescent="0.4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 s="9">
        <f>(((I1692/60)/60)/24)+DATE(1970,1,1)</f>
        <v>41458.207638888889</v>
      </c>
      <c r="K1692">
        <v>1371491244</v>
      </c>
      <c r="L1692" s="10">
        <f>(((K1692/60)/60)/24)+DATE(1970,1,1)</f>
        <v>41442.741249999999</v>
      </c>
      <c r="M1692" t="b">
        <v>0</v>
      </c>
      <c r="N1692">
        <v>32</v>
      </c>
      <c r="O1692" t="b">
        <v>1</v>
      </c>
      <c r="P1692" t="s">
        <v>8276</v>
      </c>
      <c r="Q1692" s="5">
        <f>(E1692/D1692)</f>
        <v>1.0277927272727272</v>
      </c>
      <c r="R1692" s="12">
        <f>ROUND((E1692/N1692),2)</f>
        <v>88.33</v>
      </c>
      <c r="S1692" t="str">
        <f>LEFT(P1692,FIND("/",P1692)-1)</f>
        <v>music</v>
      </c>
      <c r="T1692" t="str">
        <f>RIGHT(P1692,LEN(P1692)-FIND("/",P1692))</f>
        <v>rock</v>
      </c>
    </row>
    <row r="1693" spans="1:20" ht="42.75" x14ac:dyDescent="0.4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 s="9">
        <f>(((I1693/60)/60)/24)+DATE(1970,1,1)</f>
        <v>42132.916666666672</v>
      </c>
      <c r="K1693">
        <v>1428428515</v>
      </c>
      <c r="L1693" s="10">
        <f>(((K1693/60)/60)/24)+DATE(1970,1,1)</f>
        <v>42101.737442129626</v>
      </c>
      <c r="M1693" t="b">
        <v>1</v>
      </c>
      <c r="N1693">
        <v>80</v>
      </c>
      <c r="O1693" t="b">
        <v>1</v>
      </c>
      <c r="P1693" t="s">
        <v>8269</v>
      </c>
      <c r="Q1693" s="5">
        <f>(E1693/D1693)</f>
        <v>1.0276470588235294</v>
      </c>
      <c r="R1693" s="12">
        <f>ROUND((E1693/N1693),2)</f>
        <v>109.19</v>
      </c>
      <c r="S1693" t="str">
        <f>LEFT(P1693,FIND("/",P1693)-1)</f>
        <v>film &amp; video</v>
      </c>
      <c r="T1693" t="str">
        <f>RIGHT(P1693,LEN(P1693)-FIND("/",P1693))</f>
        <v>documentary</v>
      </c>
    </row>
    <row r="1694" spans="1:20" ht="42.75" x14ac:dyDescent="0.4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 s="9">
        <f>(((I1694/60)/60)/24)+DATE(1970,1,1)</f>
        <v>42525.956631944442</v>
      </c>
      <c r="K1694">
        <v>1462489053</v>
      </c>
      <c r="L1694" s="10">
        <f>(((K1694/60)/60)/24)+DATE(1970,1,1)</f>
        <v>42495.956631944442</v>
      </c>
      <c r="M1694" t="b">
        <v>0</v>
      </c>
      <c r="N1694">
        <v>54</v>
      </c>
      <c r="O1694" t="b">
        <v>1</v>
      </c>
      <c r="P1694" t="s">
        <v>8305</v>
      </c>
      <c r="Q1694" s="5">
        <f>(E1694/D1694)</f>
        <v>1.0276000000000001</v>
      </c>
      <c r="R1694" s="12">
        <f>ROUND((E1694/N1694),2)</f>
        <v>47.57</v>
      </c>
      <c r="S1694" t="str">
        <f>LEFT(P1694,FIND("/",P1694)-1)</f>
        <v>theater</v>
      </c>
      <c r="T1694" t="str">
        <f>RIGHT(P1694,LEN(P1694)-FIND("/",P1694))</f>
        <v>musical</v>
      </c>
    </row>
    <row r="1695" spans="1:20" ht="42.75" x14ac:dyDescent="0.4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 s="9">
        <f>(((I1695/60)/60)/24)+DATE(1970,1,1)</f>
        <v>42206.125</v>
      </c>
      <c r="K1695">
        <v>1436551178</v>
      </c>
      <c r="L1695" s="10">
        <f>(((K1695/60)/60)/24)+DATE(1970,1,1)</f>
        <v>42195.749745370369</v>
      </c>
      <c r="M1695" t="b">
        <v>0</v>
      </c>
      <c r="N1695">
        <v>29</v>
      </c>
      <c r="O1695" t="b">
        <v>1</v>
      </c>
      <c r="P1695" t="s">
        <v>8271</v>
      </c>
      <c r="Q1695" s="5">
        <f>(E1695/D1695)</f>
        <v>1.0275000000000001</v>
      </c>
      <c r="R1695" s="12">
        <f>ROUND((E1695/N1695),2)</f>
        <v>70.86</v>
      </c>
      <c r="S1695" t="str">
        <f>LEFT(P1695,FIND("/",P1695)-1)</f>
        <v>theater</v>
      </c>
      <c r="T1695" t="str">
        <f>RIGHT(P1695,LEN(P1695)-FIND("/",P1695))</f>
        <v>plays</v>
      </c>
    </row>
    <row r="1696" spans="1:20" ht="42.75" x14ac:dyDescent="0.4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 s="9">
        <f>(((I1696/60)/60)/24)+DATE(1970,1,1)</f>
        <v>42063.708333333328</v>
      </c>
      <c r="K1696">
        <v>1422983847</v>
      </c>
      <c r="L1696" s="10">
        <f>(((K1696/60)/60)/24)+DATE(1970,1,1)</f>
        <v>42038.720451388886</v>
      </c>
      <c r="M1696" t="b">
        <v>0</v>
      </c>
      <c r="N1696">
        <v>51</v>
      </c>
      <c r="O1696" t="b">
        <v>1</v>
      </c>
      <c r="P1696" t="s">
        <v>8271</v>
      </c>
      <c r="Q1696" s="5">
        <f>(E1696/D1696)</f>
        <v>1.0275000000000001</v>
      </c>
      <c r="R1696" s="12">
        <f>ROUND((E1696/N1696),2)</f>
        <v>40.29</v>
      </c>
      <c r="S1696" t="str">
        <f>LEFT(P1696,FIND("/",P1696)-1)</f>
        <v>theater</v>
      </c>
      <c r="T1696" t="str">
        <f>RIGHT(P1696,LEN(P1696)-FIND("/",P1696))</f>
        <v>plays</v>
      </c>
    </row>
    <row r="1697" spans="1:20" ht="42.75" x14ac:dyDescent="0.4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 s="9">
        <f>(((I1697/60)/60)/24)+DATE(1970,1,1)</f>
        <v>40989.866666666669</v>
      </c>
      <c r="K1697">
        <v>1329890585</v>
      </c>
      <c r="L1697" s="10">
        <f>(((K1697/60)/60)/24)+DATE(1970,1,1)</f>
        <v>40961.252141203702</v>
      </c>
      <c r="M1697" t="b">
        <v>0</v>
      </c>
      <c r="N1697">
        <v>56</v>
      </c>
      <c r="O1697" t="b">
        <v>1</v>
      </c>
      <c r="P1697" t="s">
        <v>8300</v>
      </c>
      <c r="Q1697" s="5">
        <f>(E1697/D1697)</f>
        <v>1.0273469387755103</v>
      </c>
      <c r="R1697" s="12">
        <f>ROUND((E1697/N1697),2)</f>
        <v>67.42</v>
      </c>
      <c r="S1697" t="str">
        <f>LEFT(P1697,FIND("/",P1697)-1)</f>
        <v>music</v>
      </c>
      <c r="T1697" t="str">
        <f>RIGHT(P1697,LEN(P1697)-FIND("/",P1697))</f>
        <v>classical music</v>
      </c>
    </row>
    <row r="1698" spans="1:20" ht="42.75" x14ac:dyDescent="0.4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 s="9">
        <f>(((I1698/60)/60)/24)+DATE(1970,1,1)</f>
        <v>41015.257222222222</v>
      </c>
      <c r="K1698">
        <v>1333001424</v>
      </c>
      <c r="L1698" s="10">
        <f>(((K1698/60)/60)/24)+DATE(1970,1,1)</f>
        <v>40997.257222222222</v>
      </c>
      <c r="M1698" t="b">
        <v>0</v>
      </c>
      <c r="N1698">
        <v>34</v>
      </c>
      <c r="O1698" t="b">
        <v>1</v>
      </c>
      <c r="P1698" t="s">
        <v>8280</v>
      </c>
      <c r="Q1698" s="5">
        <f>(E1698/D1698)</f>
        <v>1.0272727272727273</v>
      </c>
      <c r="R1698" s="12">
        <f>ROUND((E1698/N1698),2)</f>
        <v>33.24</v>
      </c>
      <c r="S1698" t="str">
        <f>LEFT(P1698,FIND("/",P1698)-1)</f>
        <v>music</v>
      </c>
      <c r="T1698" t="str">
        <f>RIGHT(P1698,LEN(P1698)-FIND("/",P1698))</f>
        <v>electronic music</v>
      </c>
    </row>
    <row r="1699" spans="1:20" ht="42.75" x14ac:dyDescent="0.4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 s="9">
        <f>(((I1699/60)/60)/24)+DATE(1970,1,1)</f>
        <v>41854.708333333336</v>
      </c>
      <c r="K1699">
        <v>1401924769</v>
      </c>
      <c r="L1699" s="10">
        <f>(((K1699/60)/60)/24)+DATE(1970,1,1)</f>
        <v>41794.981122685182</v>
      </c>
      <c r="M1699" t="b">
        <v>0</v>
      </c>
      <c r="N1699">
        <v>77</v>
      </c>
      <c r="O1699" t="b">
        <v>1</v>
      </c>
      <c r="P1699" t="s">
        <v>8276</v>
      </c>
      <c r="Q1699" s="5">
        <f>(E1699/D1699)</f>
        <v>1.0269999999999999</v>
      </c>
      <c r="R1699" s="12">
        <f>ROUND((E1699/N1699),2)</f>
        <v>66.69</v>
      </c>
      <c r="S1699" t="str">
        <f>LEFT(P1699,FIND("/",P1699)-1)</f>
        <v>music</v>
      </c>
      <c r="T1699" t="str">
        <f>RIGHT(P1699,LEN(P1699)-FIND("/",P1699))</f>
        <v>rock</v>
      </c>
    </row>
    <row r="1700" spans="1:20" ht="28.5" x14ac:dyDescent="0.4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 s="9">
        <f>(((I1700/60)/60)/24)+DATE(1970,1,1)</f>
        <v>42445.761493055557</v>
      </c>
      <c r="K1700">
        <v>1455563793</v>
      </c>
      <c r="L1700" s="10">
        <f>(((K1700/60)/60)/24)+DATE(1970,1,1)</f>
        <v>42415.803159722222</v>
      </c>
      <c r="M1700" t="b">
        <v>1</v>
      </c>
      <c r="N1700">
        <v>97</v>
      </c>
      <c r="O1700" t="b">
        <v>1</v>
      </c>
      <c r="P1700" t="s">
        <v>8269</v>
      </c>
      <c r="Q1700" s="5">
        <f>(E1700/D1700)</f>
        <v>1.0269239999999999</v>
      </c>
      <c r="R1700" s="12">
        <f>ROUND((E1700/N1700),2)</f>
        <v>79.400000000000006</v>
      </c>
      <c r="S1700" t="str">
        <f>LEFT(P1700,FIND("/",P1700)-1)</f>
        <v>film &amp; video</v>
      </c>
      <c r="T1700" t="str">
        <f>RIGHT(P1700,LEN(P1700)-FIND("/",P1700))</f>
        <v>documentary</v>
      </c>
    </row>
    <row r="1701" spans="1:20" ht="42.75" x14ac:dyDescent="0.4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 s="9">
        <f>(((I1701/60)/60)/24)+DATE(1970,1,1)</f>
        <v>42155.772812499999</v>
      </c>
      <c r="K1701">
        <v>1430505171</v>
      </c>
      <c r="L1701" s="10">
        <f>(((K1701/60)/60)/24)+DATE(1970,1,1)</f>
        <v>42125.772812499999</v>
      </c>
      <c r="M1701" t="b">
        <v>0</v>
      </c>
      <c r="N1701">
        <v>46</v>
      </c>
      <c r="O1701" t="b">
        <v>1</v>
      </c>
      <c r="P1701" t="s">
        <v>8271</v>
      </c>
      <c r="Q1701" s="5">
        <f>(E1701/D1701)</f>
        <v>1.0266666666666666</v>
      </c>
      <c r="R1701" s="12">
        <f>ROUND((E1701/N1701),2)</f>
        <v>66.959999999999994</v>
      </c>
      <c r="S1701" t="str">
        <f>LEFT(P1701,FIND("/",P1701)-1)</f>
        <v>theater</v>
      </c>
      <c r="T1701" t="str">
        <f>RIGHT(P1701,LEN(P1701)-FIND("/",P1701))</f>
        <v>plays</v>
      </c>
    </row>
    <row r="1702" spans="1:20" ht="42.75" x14ac:dyDescent="0.4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 s="9">
        <f>(((I1702/60)/60)/24)+DATE(1970,1,1)</f>
        <v>42187.652511574073</v>
      </c>
      <c r="K1702">
        <v>1433259577</v>
      </c>
      <c r="L1702" s="10">
        <f>(((K1702/60)/60)/24)+DATE(1970,1,1)</f>
        <v>42157.652511574073</v>
      </c>
      <c r="M1702" t="b">
        <v>0</v>
      </c>
      <c r="N1702">
        <v>78</v>
      </c>
      <c r="O1702" t="b">
        <v>1</v>
      </c>
      <c r="P1702" t="s">
        <v>8271</v>
      </c>
      <c r="Q1702" s="5">
        <f>(E1702/D1702)</f>
        <v>1.0266666666666666</v>
      </c>
      <c r="R1702" s="12">
        <f>ROUND((E1702/N1702),2)</f>
        <v>39.49</v>
      </c>
      <c r="S1702" t="str">
        <f>LEFT(P1702,FIND("/",P1702)-1)</f>
        <v>theater</v>
      </c>
      <c r="T1702" t="str">
        <f>RIGHT(P1702,LEN(P1702)-FIND("/",P1702))</f>
        <v>plays</v>
      </c>
    </row>
    <row r="1703" spans="1:20" ht="42.75" x14ac:dyDescent="0.4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 s="9">
        <f>(((I1703/60)/60)/24)+DATE(1970,1,1)</f>
        <v>42682.488263888896</v>
      </c>
      <c r="K1703">
        <v>1475577786</v>
      </c>
      <c r="L1703" s="10">
        <f>(((K1703/60)/60)/24)+DATE(1970,1,1)</f>
        <v>42647.446597222224</v>
      </c>
      <c r="M1703" t="b">
        <v>1</v>
      </c>
      <c r="N1703">
        <v>337</v>
      </c>
      <c r="O1703" t="b">
        <v>1</v>
      </c>
      <c r="P1703" t="s">
        <v>8269</v>
      </c>
      <c r="Q1703" s="5">
        <f>(E1703/D1703)</f>
        <v>1.0266285714285714</v>
      </c>
      <c r="R1703" s="12">
        <f>ROUND((E1703/N1703),2)</f>
        <v>106.62</v>
      </c>
      <c r="S1703" t="str">
        <f>LEFT(P1703,FIND("/",P1703)-1)</f>
        <v>film &amp; video</v>
      </c>
      <c r="T1703" t="str">
        <f>RIGHT(P1703,LEN(P1703)-FIND("/",P1703))</f>
        <v>documentary</v>
      </c>
    </row>
    <row r="1704" spans="1:20" ht="42.75" x14ac:dyDescent="0.4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 s="9">
        <f>(((I1704/60)/60)/24)+DATE(1970,1,1)</f>
        <v>41823.167187500003</v>
      </c>
      <c r="K1704">
        <v>1401336045</v>
      </c>
      <c r="L1704" s="10">
        <f>(((K1704/60)/60)/24)+DATE(1970,1,1)</f>
        <v>41788.167187500003</v>
      </c>
      <c r="M1704" t="b">
        <v>0</v>
      </c>
      <c r="N1704">
        <v>96</v>
      </c>
      <c r="O1704" t="b">
        <v>1</v>
      </c>
      <c r="P1704" t="s">
        <v>8305</v>
      </c>
      <c r="Q1704" s="5">
        <f>(E1704/D1704)</f>
        <v>1.0265010000000001</v>
      </c>
      <c r="R1704" s="12">
        <f>ROUND((E1704/N1704),2)</f>
        <v>106.93</v>
      </c>
      <c r="S1704" t="str">
        <f>LEFT(P1704,FIND("/",P1704)-1)</f>
        <v>theater</v>
      </c>
      <c r="T1704" t="str">
        <f>RIGHT(P1704,LEN(P1704)-FIND("/",P1704))</f>
        <v>musical</v>
      </c>
    </row>
    <row r="1705" spans="1:20" ht="42.75" x14ac:dyDescent="0.4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 s="9">
        <f>(((I1705/60)/60)/24)+DATE(1970,1,1)</f>
        <v>42489.19430555556</v>
      </c>
      <c r="K1705">
        <v>1458103188</v>
      </c>
      <c r="L1705" s="10">
        <f>(((K1705/60)/60)/24)+DATE(1970,1,1)</f>
        <v>42445.19430555556</v>
      </c>
      <c r="M1705" t="b">
        <v>0</v>
      </c>
      <c r="N1705">
        <v>237</v>
      </c>
      <c r="O1705" t="b">
        <v>1</v>
      </c>
      <c r="P1705" t="s">
        <v>8271</v>
      </c>
      <c r="Q1705" s="5">
        <f>(E1705/D1705)</f>
        <v>1.026467741935484</v>
      </c>
      <c r="R1705" s="12">
        <f>ROUND((E1705/N1705),2)</f>
        <v>134.26</v>
      </c>
      <c r="S1705" t="str">
        <f>LEFT(P1705,FIND("/",P1705)-1)</f>
        <v>theater</v>
      </c>
      <c r="T1705" t="str">
        <f>RIGHT(P1705,LEN(P1705)-FIND("/",P1705))</f>
        <v>plays</v>
      </c>
    </row>
    <row r="1706" spans="1:20" ht="42.75" x14ac:dyDescent="0.4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 s="9">
        <f>(((I1706/60)/60)/24)+DATE(1970,1,1)</f>
        <v>41828.94027777778</v>
      </c>
      <c r="K1706">
        <v>1402266840</v>
      </c>
      <c r="L1706" s="10">
        <f>(((K1706/60)/60)/24)+DATE(1970,1,1)</f>
        <v>41798.94027777778</v>
      </c>
      <c r="M1706" t="b">
        <v>0</v>
      </c>
      <c r="N1706">
        <v>94</v>
      </c>
      <c r="O1706" t="b">
        <v>1</v>
      </c>
      <c r="P1706" t="s">
        <v>8271</v>
      </c>
      <c r="Q1706" s="5">
        <f>(E1706/D1706)</f>
        <v>1.02645125</v>
      </c>
      <c r="R1706" s="12">
        <f>ROUND((E1706/N1706),2)</f>
        <v>87.36</v>
      </c>
      <c r="S1706" t="str">
        <f>LEFT(P1706,FIND("/",P1706)-1)</f>
        <v>theater</v>
      </c>
      <c r="T1706" t="str">
        <f>RIGHT(P1706,LEN(P1706)-FIND("/",P1706))</f>
        <v>plays</v>
      </c>
    </row>
    <row r="1707" spans="1:20" ht="42.75" x14ac:dyDescent="0.4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 s="9">
        <f>(((I1707/60)/60)/24)+DATE(1970,1,1)</f>
        <v>40908.239999999998</v>
      </c>
      <c r="K1707">
        <v>1320122736</v>
      </c>
      <c r="L1707" s="10">
        <f>(((K1707/60)/60)/24)+DATE(1970,1,1)</f>
        <v>40848.198333333334</v>
      </c>
      <c r="M1707" t="b">
        <v>0</v>
      </c>
      <c r="N1707">
        <v>62</v>
      </c>
      <c r="O1707" t="b">
        <v>1</v>
      </c>
      <c r="P1707" t="s">
        <v>8292</v>
      </c>
      <c r="Q1707" s="5">
        <f>(E1707/D1707)</f>
        <v>1.026375</v>
      </c>
      <c r="R1707" s="12">
        <f>ROUND((E1707/N1707),2)</f>
        <v>132.44</v>
      </c>
      <c r="S1707" t="str">
        <f>LEFT(P1707,FIND("/",P1707)-1)</f>
        <v>music</v>
      </c>
      <c r="T1707" t="str">
        <f>RIGHT(P1707,LEN(P1707)-FIND("/",P1707))</f>
        <v>pop</v>
      </c>
    </row>
    <row r="1708" spans="1:20" ht="42.75" x14ac:dyDescent="0.4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 s="9">
        <f>(((I1708/60)/60)/24)+DATE(1970,1,1)</f>
        <v>40875.191423611112</v>
      </c>
      <c r="K1708">
        <v>1319859339</v>
      </c>
      <c r="L1708" s="10">
        <f>(((K1708/60)/60)/24)+DATE(1970,1,1)</f>
        <v>40845.14975694444</v>
      </c>
      <c r="M1708" t="b">
        <v>0</v>
      </c>
      <c r="N1708">
        <v>116</v>
      </c>
      <c r="O1708" t="b">
        <v>1</v>
      </c>
      <c r="P1708" t="s">
        <v>8292</v>
      </c>
      <c r="Q1708" s="5">
        <f>(E1708/D1708)</f>
        <v>1.026375</v>
      </c>
      <c r="R1708" s="12">
        <f>ROUND((E1708/N1708),2)</f>
        <v>70.78</v>
      </c>
      <c r="S1708" t="str">
        <f>LEFT(P1708,FIND("/",P1708)-1)</f>
        <v>music</v>
      </c>
      <c r="T1708" t="str">
        <f>RIGHT(P1708,LEN(P1708)-FIND("/",P1708))</f>
        <v>pop</v>
      </c>
    </row>
    <row r="1709" spans="1:20" ht="28.5" x14ac:dyDescent="0.4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 s="9">
        <f>(((I1709/60)/60)/24)+DATE(1970,1,1)</f>
        <v>42546.165972222225</v>
      </c>
      <c r="K1709">
        <v>1464196414</v>
      </c>
      <c r="L1709" s="10">
        <f>(((K1709/60)/60)/24)+DATE(1970,1,1)</f>
        <v>42515.71775462963</v>
      </c>
      <c r="M1709" t="b">
        <v>0</v>
      </c>
      <c r="N1709">
        <v>83</v>
      </c>
      <c r="O1709" t="b">
        <v>1</v>
      </c>
      <c r="P1709" t="s">
        <v>8276</v>
      </c>
      <c r="Q1709" s="5">
        <f>(E1709/D1709)</f>
        <v>1.0263636363636364</v>
      </c>
      <c r="R1709" s="12">
        <f>ROUND((E1709/N1709),2)</f>
        <v>68.010000000000005</v>
      </c>
      <c r="S1709" t="str">
        <f>LEFT(P1709,FIND("/",P1709)-1)</f>
        <v>music</v>
      </c>
      <c r="T1709" t="str">
        <f>RIGHT(P1709,LEN(P1709)-FIND("/",P1709))</f>
        <v>rock</v>
      </c>
    </row>
    <row r="1710" spans="1:20" ht="42.75" x14ac:dyDescent="0.4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 s="9">
        <f>(((I1710/60)/60)/24)+DATE(1970,1,1)</f>
        <v>42026.782060185185</v>
      </c>
      <c r="K1710">
        <v>1418064370</v>
      </c>
      <c r="L1710" s="10">
        <f>(((K1710/60)/60)/24)+DATE(1970,1,1)</f>
        <v>41981.782060185185</v>
      </c>
      <c r="M1710" t="b">
        <v>1</v>
      </c>
      <c r="N1710">
        <v>46</v>
      </c>
      <c r="O1710" t="b">
        <v>1</v>
      </c>
      <c r="P1710" t="s">
        <v>8285</v>
      </c>
      <c r="Q1710" s="5">
        <f>(E1710/D1710)</f>
        <v>1.0262857142857142</v>
      </c>
      <c r="R1710" s="12">
        <f>ROUND((E1710/N1710),2)</f>
        <v>156.16999999999999</v>
      </c>
      <c r="S1710" t="str">
        <f>LEFT(P1710,FIND("/",P1710)-1)</f>
        <v>photography</v>
      </c>
      <c r="T1710" t="str">
        <f>RIGHT(P1710,LEN(P1710)-FIND("/",P1710))</f>
        <v>photobooks</v>
      </c>
    </row>
    <row r="1711" spans="1:20" ht="42.75" x14ac:dyDescent="0.4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 s="9">
        <f>(((I1711/60)/60)/24)+DATE(1970,1,1)</f>
        <v>41838.548055555555</v>
      </c>
      <c r="K1711">
        <v>1400504952</v>
      </c>
      <c r="L1711" s="10">
        <f>(((K1711/60)/60)/24)+DATE(1970,1,1)</f>
        <v>41778.548055555555</v>
      </c>
      <c r="M1711" t="b">
        <v>0</v>
      </c>
      <c r="N1711">
        <v>36</v>
      </c>
      <c r="O1711" t="b">
        <v>1</v>
      </c>
      <c r="P1711" t="s">
        <v>8303</v>
      </c>
      <c r="Q1711" s="5">
        <f>(E1711/D1711)</f>
        <v>1.0261176470588236</v>
      </c>
      <c r="R1711" s="12">
        <f>ROUND((E1711/N1711),2)</f>
        <v>242.28</v>
      </c>
      <c r="S1711" t="str">
        <f>LEFT(P1711,FIND("/",P1711)-1)</f>
        <v>theater</v>
      </c>
      <c r="T1711" t="str">
        <f>RIGHT(P1711,LEN(P1711)-FIND("/",P1711))</f>
        <v>spaces</v>
      </c>
    </row>
    <row r="1712" spans="1:20" ht="42.75" x14ac:dyDescent="0.4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 s="9">
        <f>(((I1712/60)/60)/24)+DATE(1970,1,1)</f>
        <v>42565.809490740736</v>
      </c>
      <c r="K1712">
        <v>1465932340</v>
      </c>
      <c r="L1712" s="10">
        <f>(((K1712/60)/60)/24)+DATE(1970,1,1)</f>
        <v>42535.809490740736</v>
      </c>
      <c r="M1712" t="b">
        <v>0</v>
      </c>
      <c r="N1712">
        <v>183</v>
      </c>
      <c r="O1712" t="b">
        <v>1</v>
      </c>
      <c r="P1712" t="s">
        <v>8285</v>
      </c>
      <c r="Q1712" s="5">
        <f>(E1712/D1712)</f>
        <v>1.026</v>
      </c>
      <c r="R1712" s="12">
        <f>ROUND((E1712/N1712),2)</f>
        <v>148.57</v>
      </c>
      <c r="S1712" t="str">
        <f>LEFT(P1712,FIND("/",P1712)-1)</f>
        <v>photography</v>
      </c>
      <c r="T1712" t="str">
        <f>RIGHT(P1712,LEN(P1712)-FIND("/",P1712))</f>
        <v>photobooks</v>
      </c>
    </row>
    <row r="1713" spans="1:20" ht="57" x14ac:dyDescent="0.4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 s="9">
        <f>(((I1713/60)/60)/24)+DATE(1970,1,1)</f>
        <v>40364.166666666664</v>
      </c>
      <c r="K1713">
        <v>1273961999</v>
      </c>
      <c r="L1713" s="10">
        <f>(((K1713/60)/60)/24)+DATE(1970,1,1)</f>
        <v>40313.930543981485</v>
      </c>
      <c r="M1713" t="b">
        <v>0</v>
      </c>
      <c r="N1713">
        <v>23</v>
      </c>
      <c r="O1713" t="b">
        <v>1</v>
      </c>
      <c r="P1713" t="s">
        <v>8292</v>
      </c>
      <c r="Q1713" s="5">
        <f>(E1713/D1713)</f>
        <v>1.026</v>
      </c>
      <c r="R1713" s="12">
        <f>ROUND((E1713/N1713),2)</f>
        <v>44.61</v>
      </c>
      <c r="S1713" t="str">
        <f>LEFT(P1713,FIND("/",P1713)-1)</f>
        <v>music</v>
      </c>
      <c r="T1713" t="str">
        <f>RIGHT(P1713,LEN(P1713)-FIND("/",P1713))</f>
        <v>pop</v>
      </c>
    </row>
    <row r="1714" spans="1:20" ht="42.75" x14ac:dyDescent="0.4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 s="9">
        <f>(((I1714/60)/60)/24)+DATE(1970,1,1)</f>
        <v>42806.082349537035</v>
      </c>
      <c r="K1714">
        <v>1486691915</v>
      </c>
      <c r="L1714" s="10">
        <f>(((K1714/60)/60)/24)+DATE(1970,1,1)</f>
        <v>42776.082349537035</v>
      </c>
      <c r="M1714" t="b">
        <v>0</v>
      </c>
      <c r="N1714">
        <v>194</v>
      </c>
      <c r="O1714" t="b">
        <v>1</v>
      </c>
      <c r="P1714" t="s">
        <v>8297</v>
      </c>
      <c r="Q1714" s="5">
        <f>(E1714/D1714)</f>
        <v>1.026</v>
      </c>
      <c r="R1714" s="12">
        <f>ROUND((E1714/N1714),2)</f>
        <v>148.08000000000001</v>
      </c>
      <c r="S1714" t="str">
        <f>LEFT(P1714,FIND("/",P1714)-1)</f>
        <v>games</v>
      </c>
      <c r="T1714" t="str">
        <f>RIGHT(P1714,LEN(P1714)-FIND("/",P1714))</f>
        <v>tabletop games</v>
      </c>
    </row>
    <row r="1715" spans="1:20" ht="42.75" x14ac:dyDescent="0.4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 s="9">
        <f>(((I1715/60)/60)/24)+DATE(1970,1,1)</f>
        <v>41034.72619212963</v>
      </c>
      <c r="K1715">
        <v>1333646743</v>
      </c>
      <c r="L1715" s="10">
        <f>(((K1715/60)/60)/24)+DATE(1970,1,1)</f>
        <v>41004.72619212963</v>
      </c>
      <c r="M1715" t="b">
        <v>1</v>
      </c>
      <c r="N1715">
        <v>64</v>
      </c>
      <c r="O1715" t="b">
        <v>1</v>
      </c>
      <c r="P1715" t="s">
        <v>8279</v>
      </c>
      <c r="Q1715" s="5">
        <f>(E1715/D1715)</f>
        <v>1.026</v>
      </c>
      <c r="R1715" s="12">
        <f>ROUND((E1715/N1715),2)</f>
        <v>40.08</v>
      </c>
      <c r="S1715" t="str">
        <f>LEFT(P1715,FIND("/",P1715)-1)</f>
        <v>music</v>
      </c>
      <c r="T1715" t="str">
        <f>RIGHT(P1715,LEN(P1715)-FIND("/",P1715))</f>
        <v>indie rock</v>
      </c>
    </row>
    <row r="1716" spans="1:20" ht="42.75" x14ac:dyDescent="0.4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 s="9">
        <f>(((I1716/60)/60)/24)+DATE(1970,1,1)</f>
        <v>42321.845138888893</v>
      </c>
      <c r="K1716">
        <v>1445077121</v>
      </c>
      <c r="L1716" s="10">
        <f>(((K1716/60)/60)/24)+DATE(1970,1,1)</f>
        <v>42294.429641203707</v>
      </c>
      <c r="M1716" t="b">
        <v>0</v>
      </c>
      <c r="N1716">
        <v>43</v>
      </c>
      <c r="O1716" t="b">
        <v>1</v>
      </c>
      <c r="P1716" t="s">
        <v>8271</v>
      </c>
      <c r="Q1716" s="5">
        <f>(E1716/D1716)</f>
        <v>1.026</v>
      </c>
      <c r="R1716" s="12">
        <f>ROUND((E1716/N1716),2)</f>
        <v>59.65</v>
      </c>
      <c r="S1716" t="str">
        <f>LEFT(P1716,FIND("/",P1716)-1)</f>
        <v>theater</v>
      </c>
      <c r="T1716" t="str">
        <f>RIGHT(P1716,LEN(P1716)-FIND("/",P1716))</f>
        <v>plays</v>
      </c>
    </row>
    <row r="1717" spans="1:20" ht="28.5" x14ac:dyDescent="0.4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 s="9">
        <f>(((I1717/60)/60)/24)+DATE(1970,1,1)</f>
        <v>42432.249305555553</v>
      </c>
      <c r="K1717">
        <v>1455717790</v>
      </c>
      <c r="L1717" s="10">
        <f>(((K1717/60)/60)/24)+DATE(1970,1,1)</f>
        <v>42417.585532407407</v>
      </c>
      <c r="M1717" t="b">
        <v>0</v>
      </c>
      <c r="N1717">
        <v>33</v>
      </c>
      <c r="O1717" t="b">
        <v>1</v>
      </c>
      <c r="P1717" t="s">
        <v>8271</v>
      </c>
      <c r="Q1717" s="5">
        <f>(E1717/D1717)</f>
        <v>1.026</v>
      </c>
      <c r="R1717" s="12">
        <f>ROUND((E1717/N1717),2)</f>
        <v>77.73</v>
      </c>
      <c r="S1717" t="str">
        <f>LEFT(P1717,FIND("/",P1717)-1)</f>
        <v>theater</v>
      </c>
      <c r="T1717" t="str">
        <f>RIGHT(P1717,LEN(P1717)-FIND("/",P1717))</f>
        <v>plays</v>
      </c>
    </row>
    <row r="1718" spans="1:20" ht="42.75" x14ac:dyDescent="0.4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 s="9">
        <f>(((I1718/60)/60)/24)+DATE(1970,1,1)</f>
        <v>41692.047500000001</v>
      </c>
      <c r="K1718">
        <v>1390439304</v>
      </c>
      <c r="L1718" s="10">
        <f>(((K1718/60)/60)/24)+DATE(1970,1,1)</f>
        <v>41662.047500000001</v>
      </c>
      <c r="M1718" t="b">
        <v>1</v>
      </c>
      <c r="N1718">
        <v>328</v>
      </c>
      <c r="O1718" t="b">
        <v>1</v>
      </c>
      <c r="P1718" t="s">
        <v>8269</v>
      </c>
      <c r="Q1718" s="5">
        <f>(E1718/D1718)</f>
        <v>1.0259199999999999</v>
      </c>
      <c r="R1718" s="12">
        <f>ROUND((E1718/N1718),2)</f>
        <v>78.2</v>
      </c>
      <c r="S1718" t="str">
        <f>LEFT(P1718,FIND("/",P1718)-1)</f>
        <v>film &amp; video</v>
      </c>
      <c r="T1718" t="str">
        <f>RIGHT(P1718,LEN(P1718)-FIND("/",P1718))</f>
        <v>documentary</v>
      </c>
    </row>
    <row r="1719" spans="1:20" ht="42.75" x14ac:dyDescent="0.4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 s="9">
        <f>(((I1719/60)/60)/24)+DATE(1970,1,1)</f>
        <v>41329.878148148149</v>
      </c>
      <c r="K1719">
        <v>1359147872</v>
      </c>
      <c r="L1719" s="10">
        <f>(((K1719/60)/60)/24)+DATE(1970,1,1)</f>
        <v>41299.878148148149</v>
      </c>
      <c r="M1719" t="b">
        <v>0</v>
      </c>
      <c r="N1719">
        <v>59</v>
      </c>
      <c r="O1719" t="b">
        <v>1</v>
      </c>
      <c r="P1719" t="s">
        <v>8274</v>
      </c>
      <c r="Q1719" s="5">
        <f>(E1719/D1719)</f>
        <v>1.0258775877587758</v>
      </c>
      <c r="R1719" s="12">
        <f>ROUND((E1719/N1719),2)</f>
        <v>77.27</v>
      </c>
      <c r="S1719" t="str">
        <f>LEFT(P1719,FIND("/",P1719)-1)</f>
        <v>publishing</v>
      </c>
      <c r="T1719" t="str">
        <f>RIGHT(P1719,LEN(P1719)-FIND("/",P1719))</f>
        <v>nonfiction</v>
      </c>
    </row>
    <row r="1720" spans="1:20" ht="42.75" x14ac:dyDescent="0.4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 s="9">
        <f>(((I1720/60)/60)/24)+DATE(1970,1,1)</f>
        <v>41481.062905092593</v>
      </c>
      <c r="K1720">
        <v>1372210235</v>
      </c>
      <c r="L1720" s="10">
        <f>(((K1720/60)/60)/24)+DATE(1970,1,1)</f>
        <v>41451.062905092593</v>
      </c>
      <c r="M1720" t="b">
        <v>0</v>
      </c>
      <c r="N1720">
        <v>66</v>
      </c>
      <c r="O1720" t="b">
        <v>1</v>
      </c>
      <c r="P1720" t="s">
        <v>8276</v>
      </c>
      <c r="Q1720" s="5">
        <f>(E1720/D1720)</f>
        <v>1.0257499999999999</v>
      </c>
      <c r="R1720" s="12">
        <f>ROUND((E1720/N1720),2)</f>
        <v>62.17</v>
      </c>
      <c r="S1720" t="str">
        <f>LEFT(P1720,FIND("/",P1720)-1)</f>
        <v>music</v>
      </c>
      <c r="T1720" t="str">
        <f>RIGHT(P1720,LEN(P1720)-FIND("/",P1720))</f>
        <v>rock</v>
      </c>
    </row>
    <row r="1721" spans="1:20" ht="42.75" x14ac:dyDescent="0.4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 s="9">
        <f>(((I1721/60)/60)/24)+DATE(1970,1,1)</f>
        <v>42094.536111111112</v>
      </c>
      <c r="K1721">
        <v>1422834819</v>
      </c>
      <c r="L1721" s="10">
        <f>(((K1721/60)/60)/24)+DATE(1970,1,1)</f>
        <v>42036.995590277773</v>
      </c>
      <c r="M1721" t="b">
        <v>0</v>
      </c>
      <c r="N1721">
        <v>27</v>
      </c>
      <c r="O1721" t="b">
        <v>1</v>
      </c>
      <c r="P1721" t="s">
        <v>8271</v>
      </c>
      <c r="Q1721" s="5">
        <f>(E1721/D1721)</f>
        <v>1.0257142857142858</v>
      </c>
      <c r="R1721" s="12">
        <f>ROUND((E1721/N1721),2)</f>
        <v>132.96</v>
      </c>
      <c r="S1721" t="str">
        <f>LEFT(P1721,FIND("/",P1721)-1)</f>
        <v>theater</v>
      </c>
      <c r="T1721" t="str">
        <f>RIGHT(P1721,LEN(P1721)-FIND("/",P1721))</f>
        <v>plays</v>
      </c>
    </row>
    <row r="1722" spans="1:20" ht="42.75" x14ac:dyDescent="0.4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 s="9">
        <f>(((I1722/60)/60)/24)+DATE(1970,1,1)</f>
        <v>42494.958333333328</v>
      </c>
      <c r="K1722">
        <v>1459856860</v>
      </c>
      <c r="L1722" s="10">
        <f>(((K1722/60)/60)/24)+DATE(1970,1,1)</f>
        <v>42465.491435185191</v>
      </c>
      <c r="M1722" t="b">
        <v>0</v>
      </c>
      <c r="N1722">
        <v>89</v>
      </c>
      <c r="O1722" t="b">
        <v>1</v>
      </c>
      <c r="P1722" t="s">
        <v>8271</v>
      </c>
      <c r="Q1722" s="5">
        <f>(E1722/D1722)</f>
        <v>1.0254767441860466</v>
      </c>
      <c r="R1722" s="12">
        <f>ROUND((E1722/N1722),2)</f>
        <v>49.55</v>
      </c>
      <c r="S1722" t="str">
        <f>LEFT(P1722,FIND("/",P1722)-1)</f>
        <v>theater</v>
      </c>
      <c r="T1722" t="str">
        <f>RIGHT(P1722,LEN(P1722)-FIND("/",P1722))</f>
        <v>plays</v>
      </c>
    </row>
    <row r="1723" spans="1:20" ht="57" x14ac:dyDescent="0.4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 s="9">
        <f>(((I1723/60)/60)/24)+DATE(1970,1,1)</f>
        <v>42386.875</v>
      </c>
      <c r="K1723">
        <v>1449359831</v>
      </c>
      <c r="L1723" s="10">
        <f>(((K1723/60)/60)/24)+DATE(1970,1,1)</f>
        <v>42343.998043981483</v>
      </c>
      <c r="M1723" t="b">
        <v>0</v>
      </c>
      <c r="N1723">
        <v>101</v>
      </c>
      <c r="O1723" t="b">
        <v>1</v>
      </c>
      <c r="P1723" t="s">
        <v>8292</v>
      </c>
      <c r="Q1723" s="5">
        <f>(E1723/D1723)</f>
        <v>1.0250632911392406</v>
      </c>
      <c r="R1723" s="12">
        <f>ROUND((E1723/N1723),2)</f>
        <v>80.180000000000007</v>
      </c>
      <c r="S1723" t="str">
        <f>LEFT(P1723,FIND("/",P1723)-1)</f>
        <v>music</v>
      </c>
      <c r="T1723" t="str">
        <f>RIGHT(P1723,LEN(P1723)-FIND("/",P1723))</f>
        <v>pop</v>
      </c>
    </row>
    <row r="1724" spans="1:20" ht="42.75" x14ac:dyDescent="0.4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 s="9">
        <f>(((I1724/60)/60)/24)+DATE(1970,1,1)</f>
        <v>42057.479166666672</v>
      </c>
      <c r="K1724">
        <v>1423320389</v>
      </c>
      <c r="L1724" s="10">
        <f>(((K1724/60)/60)/24)+DATE(1970,1,1)</f>
        <v>42042.615613425922</v>
      </c>
      <c r="M1724" t="b">
        <v>0</v>
      </c>
      <c r="N1724">
        <v>13</v>
      </c>
      <c r="O1724" t="b">
        <v>1</v>
      </c>
      <c r="P1724" t="s">
        <v>8266</v>
      </c>
      <c r="Q1724" s="5">
        <f>(E1724/D1724)</f>
        <v>1.0249999999999999</v>
      </c>
      <c r="R1724">
        <f>ROUND((E1724/N1724),2)</f>
        <v>15.77</v>
      </c>
      <c r="S1724" t="str">
        <f>LEFT(P1724,FIND("/",P1724)-1)</f>
        <v>film &amp; video</v>
      </c>
      <c r="T1724" t="str">
        <f>RIGHT(P1724,LEN(P1724)-FIND("/",P1724))</f>
        <v>shorts</v>
      </c>
    </row>
    <row r="1725" spans="1:20" ht="28.5" x14ac:dyDescent="0.4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 s="9">
        <f>(((I1725/60)/60)/24)+DATE(1970,1,1)</f>
        <v>42741.545196759253</v>
      </c>
      <c r="K1725">
        <v>1481115905</v>
      </c>
      <c r="L1725" s="10">
        <f>(((K1725/60)/60)/24)+DATE(1970,1,1)</f>
        <v>42711.545196759253</v>
      </c>
      <c r="M1725" t="b">
        <v>0</v>
      </c>
      <c r="N1725">
        <v>59</v>
      </c>
      <c r="O1725" t="b">
        <v>1</v>
      </c>
      <c r="P1725" t="s">
        <v>8271</v>
      </c>
      <c r="Q1725" s="5">
        <f>(E1725/D1725)</f>
        <v>1.0249999999999999</v>
      </c>
      <c r="R1725" s="12">
        <f>ROUND((E1725/N1725),2)</f>
        <v>34.75</v>
      </c>
      <c r="S1725" t="str">
        <f>LEFT(P1725,FIND("/",P1725)-1)</f>
        <v>theater</v>
      </c>
      <c r="T1725" t="str">
        <f>RIGHT(P1725,LEN(P1725)-FIND("/",P1725))</f>
        <v>plays</v>
      </c>
    </row>
    <row r="1726" spans="1:20" ht="42.75" x14ac:dyDescent="0.4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 s="9">
        <f>(((I1726/60)/60)/24)+DATE(1970,1,1)</f>
        <v>41715.107858796298</v>
      </c>
      <c r="K1726">
        <v>1391571319</v>
      </c>
      <c r="L1726" s="10">
        <f>(((K1726/60)/60)/24)+DATE(1970,1,1)</f>
        <v>41675.149525462963</v>
      </c>
      <c r="M1726" t="b">
        <v>0</v>
      </c>
      <c r="N1726">
        <v>10</v>
      </c>
      <c r="O1726" t="b">
        <v>1</v>
      </c>
      <c r="P1726" t="s">
        <v>8276</v>
      </c>
      <c r="Q1726" s="5">
        <f>(E1726/D1726)</f>
        <v>1.0249999999999999</v>
      </c>
      <c r="R1726" s="12">
        <f>ROUND((E1726/N1726),2)</f>
        <v>102.5</v>
      </c>
      <c r="S1726" t="str">
        <f>LEFT(P1726,FIND("/",P1726)-1)</f>
        <v>music</v>
      </c>
      <c r="T1726" t="str">
        <f>RIGHT(P1726,LEN(P1726)-FIND("/",P1726))</f>
        <v>rock</v>
      </c>
    </row>
    <row r="1727" spans="1:20" ht="28.5" x14ac:dyDescent="0.4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 s="9">
        <f>(((I1727/60)/60)/24)+DATE(1970,1,1)</f>
        <v>42496.826180555552</v>
      </c>
      <c r="K1727">
        <v>1459972182</v>
      </c>
      <c r="L1727" s="10">
        <f>(((K1727/60)/60)/24)+DATE(1970,1,1)</f>
        <v>42466.826180555552</v>
      </c>
      <c r="M1727" t="b">
        <v>0</v>
      </c>
      <c r="N1727">
        <v>3</v>
      </c>
      <c r="O1727" t="b">
        <v>1</v>
      </c>
      <c r="P1727" t="s">
        <v>8295</v>
      </c>
      <c r="Q1727" s="5">
        <f>(E1727/D1727)</f>
        <v>1.0249999999999999</v>
      </c>
      <c r="R1727" s="12">
        <f>ROUND((E1727/N1727),2)</f>
        <v>205</v>
      </c>
      <c r="S1727" t="str">
        <f>LEFT(P1727,FIND("/",P1727)-1)</f>
        <v>technology</v>
      </c>
      <c r="T1727" t="str">
        <f>RIGHT(P1727,LEN(P1727)-FIND("/",P1727))</f>
        <v>hardware</v>
      </c>
    </row>
    <row r="1728" spans="1:20" ht="42.75" x14ac:dyDescent="0.4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 s="9">
        <f>(((I1728/60)/60)/24)+DATE(1970,1,1)</f>
        <v>42580.701886574068</v>
      </c>
      <c r="K1728">
        <v>1467219043</v>
      </c>
      <c r="L1728" s="10">
        <f>(((K1728/60)/60)/24)+DATE(1970,1,1)</f>
        <v>42550.701886574068</v>
      </c>
      <c r="M1728" t="b">
        <v>0</v>
      </c>
      <c r="N1728">
        <v>20</v>
      </c>
      <c r="O1728" t="b">
        <v>1</v>
      </c>
      <c r="P1728" t="s">
        <v>8271</v>
      </c>
      <c r="Q1728" s="5">
        <f>(E1728/D1728)</f>
        <v>1.0249999999999999</v>
      </c>
      <c r="R1728" s="12">
        <f>ROUND((E1728/N1728),2)</f>
        <v>102.5</v>
      </c>
      <c r="S1728" t="str">
        <f>LEFT(P1728,FIND("/",P1728)-1)</f>
        <v>theater</v>
      </c>
      <c r="T1728" t="str">
        <f>RIGHT(P1728,LEN(P1728)-FIND("/",P1728))</f>
        <v>plays</v>
      </c>
    </row>
    <row r="1729" spans="1:20" ht="42.75" x14ac:dyDescent="0.4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 s="9">
        <f>(((I1729/60)/60)/24)+DATE(1970,1,1)</f>
        <v>42622.166666666672</v>
      </c>
      <c r="K1729">
        <v>1470778559</v>
      </c>
      <c r="L1729" s="10">
        <f>(((K1729/60)/60)/24)+DATE(1970,1,1)</f>
        <v>42591.899988425925</v>
      </c>
      <c r="M1729" t="b">
        <v>0</v>
      </c>
      <c r="N1729">
        <v>28</v>
      </c>
      <c r="O1729" t="b">
        <v>1</v>
      </c>
      <c r="P1729" t="s">
        <v>8271</v>
      </c>
      <c r="Q1729" s="5">
        <f>(E1729/D1729)</f>
        <v>1.0249999999999999</v>
      </c>
      <c r="R1729" s="12">
        <f>ROUND((E1729/N1729),2)</f>
        <v>73.209999999999994</v>
      </c>
      <c r="S1729" t="str">
        <f>LEFT(P1729,FIND("/",P1729)-1)</f>
        <v>theater</v>
      </c>
      <c r="T1729" t="str">
        <f>RIGHT(P1729,LEN(P1729)-FIND("/",P1729))</f>
        <v>plays</v>
      </c>
    </row>
    <row r="1730" spans="1:20" ht="28.5" x14ac:dyDescent="0.4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 s="9">
        <f>(((I1730/60)/60)/24)+DATE(1970,1,1)</f>
        <v>42155.531226851846</v>
      </c>
      <c r="K1730">
        <v>1430052298</v>
      </c>
      <c r="L1730" s="10">
        <f>(((K1730/60)/60)/24)+DATE(1970,1,1)</f>
        <v>42120.531226851846</v>
      </c>
      <c r="M1730" t="b">
        <v>0</v>
      </c>
      <c r="N1730">
        <v>31</v>
      </c>
      <c r="O1730" t="b">
        <v>1</v>
      </c>
      <c r="P1730" t="s">
        <v>8271</v>
      </c>
      <c r="Q1730" s="5">
        <f>(E1730/D1730)</f>
        <v>1.0249999999999999</v>
      </c>
      <c r="R1730" s="12">
        <f>ROUND((E1730/N1730),2)</f>
        <v>66.13</v>
      </c>
      <c r="S1730" t="str">
        <f>LEFT(P1730,FIND("/",P1730)-1)</f>
        <v>theater</v>
      </c>
      <c r="T1730" t="str">
        <f>RIGHT(P1730,LEN(P1730)-FIND("/",P1730))</f>
        <v>plays</v>
      </c>
    </row>
    <row r="1731" spans="1:20" ht="42.75" x14ac:dyDescent="0.4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 s="9">
        <f>(((I1731/60)/60)/24)+DATE(1970,1,1)</f>
        <v>40657.982488425929</v>
      </c>
      <c r="K1731">
        <v>1301787287</v>
      </c>
      <c r="L1731" s="10">
        <f>(((K1731/60)/60)/24)+DATE(1970,1,1)</f>
        <v>40635.982488425929</v>
      </c>
      <c r="M1731" t="b">
        <v>0</v>
      </c>
      <c r="N1731">
        <v>69</v>
      </c>
      <c r="O1731" t="b">
        <v>1</v>
      </c>
      <c r="P1731" t="s">
        <v>8266</v>
      </c>
      <c r="Q1731" s="5">
        <f>(E1731/D1731)</f>
        <v>1.0246666666666666</v>
      </c>
      <c r="R1731">
        <f>ROUND((E1731/N1731),2)</f>
        <v>111.38</v>
      </c>
      <c r="S1731" t="str">
        <f>LEFT(P1731,FIND("/",P1731)-1)</f>
        <v>film &amp; video</v>
      </c>
      <c r="T1731" t="str">
        <f>RIGHT(P1731,LEN(P1731)-FIND("/",P1731))</f>
        <v>shorts</v>
      </c>
    </row>
    <row r="1732" spans="1:20" ht="42.75" x14ac:dyDescent="0.4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 s="9">
        <f>(((I1732/60)/60)/24)+DATE(1970,1,1)</f>
        <v>41265.896203703705</v>
      </c>
      <c r="K1732">
        <v>1351024232</v>
      </c>
      <c r="L1732" s="10">
        <f>(((K1732/60)/60)/24)+DATE(1970,1,1)</f>
        <v>41205.854537037041</v>
      </c>
      <c r="M1732" t="b">
        <v>0</v>
      </c>
      <c r="N1732">
        <v>23</v>
      </c>
      <c r="O1732" t="b">
        <v>1</v>
      </c>
      <c r="P1732" t="s">
        <v>8279</v>
      </c>
      <c r="Q1732" s="5">
        <f>(E1732/D1732)</f>
        <v>1.0246666666666666</v>
      </c>
      <c r="R1732" s="12">
        <f>ROUND((E1732/N1732),2)</f>
        <v>66.83</v>
      </c>
      <c r="S1732" t="str">
        <f>LEFT(P1732,FIND("/",P1732)-1)</f>
        <v>music</v>
      </c>
      <c r="T1732" t="str">
        <f>RIGHT(P1732,LEN(P1732)-FIND("/",P1732))</f>
        <v>indie rock</v>
      </c>
    </row>
    <row r="1733" spans="1:20" ht="42.75" x14ac:dyDescent="0.4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 s="9">
        <f>(((I1733/60)/60)/24)+DATE(1970,1,1)</f>
        <v>41702.875</v>
      </c>
      <c r="K1733">
        <v>1392040806</v>
      </c>
      <c r="L1733" s="10">
        <f>(((K1733/60)/60)/24)+DATE(1970,1,1)</f>
        <v>41680.583402777782</v>
      </c>
      <c r="M1733" t="b">
        <v>0</v>
      </c>
      <c r="N1733">
        <v>183</v>
      </c>
      <c r="O1733" t="b">
        <v>1</v>
      </c>
      <c r="P1733" t="s">
        <v>8279</v>
      </c>
      <c r="Q1733" s="5">
        <f>(E1733/D1733)</f>
        <v>1.0245669291338582</v>
      </c>
      <c r="R1733" s="12">
        <f>ROUND((E1733/N1733),2)</f>
        <v>35.549999999999997</v>
      </c>
      <c r="S1733" t="str">
        <f>LEFT(P1733,FIND("/",P1733)-1)</f>
        <v>music</v>
      </c>
      <c r="T1733" t="str">
        <f>RIGHT(P1733,LEN(P1733)-FIND("/",P1733))</f>
        <v>indie rock</v>
      </c>
    </row>
    <row r="1734" spans="1:20" ht="42.75" x14ac:dyDescent="0.4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 s="9">
        <f>(((I1734/60)/60)/24)+DATE(1970,1,1)</f>
        <v>42155.614895833336</v>
      </c>
      <c r="K1734">
        <v>1430491527</v>
      </c>
      <c r="L1734" s="10">
        <f>(((K1734/60)/60)/24)+DATE(1970,1,1)</f>
        <v>42125.614895833336</v>
      </c>
      <c r="M1734" t="b">
        <v>0</v>
      </c>
      <c r="N1734">
        <v>101</v>
      </c>
      <c r="O1734" t="b">
        <v>1</v>
      </c>
      <c r="P1734" t="s">
        <v>8285</v>
      </c>
      <c r="Q1734" s="5">
        <f>(E1734/D1734)</f>
        <v>1.0245398773006136</v>
      </c>
      <c r="R1734" s="12">
        <f>ROUND((E1734/N1734),2)</f>
        <v>165.35</v>
      </c>
      <c r="S1734" t="str">
        <f>LEFT(P1734,FIND("/",P1734)-1)</f>
        <v>photography</v>
      </c>
      <c r="T1734" t="str">
        <f>RIGHT(P1734,LEN(P1734)-FIND("/",P1734))</f>
        <v>photobooks</v>
      </c>
    </row>
    <row r="1735" spans="1:20" ht="42.75" x14ac:dyDescent="0.4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 s="9">
        <f>(((I1735/60)/60)/24)+DATE(1970,1,1)</f>
        <v>41893.584120370368</v>
      </c>
      <c r="K1735">
        <v>1407852068</v>
      </c>
      <c r="L1735" s="10">
        <f>(((K1735/60)/60)/24)+DATE(1970,1,1)</f>
        <v>41863.584120370368</v>
      </c>
      <c r="M1735" t="b">
        <v>0</v>
      </c>
      <c r="N1735">
        <v>199</v>
      </c>
      <c r="O1735" t="b">
        <v>1</v>
      </c>
      <c r="P1735" t="s">
        <v>8305</v>
      </c>
      <c r="Q1735" s="5">
        <f>(E1735/D1735)</f>
        <v>1.0244597777777777</v>
      </c>
      <c r="R1735" s="12">
        <f>ROUND((E1735/N1735),2)</f>
        <v>231.66</v>
      </c>
      <c r="S1735" t="str">
        <f>LEFT(P1735,FIND("/",P1735)-1)</f>
        <v>theater</v>
      </c>
      <c r="T1735" t="str">
        <f>RIGHT(P1735,LEN(P1735)-FIND("/",P1735))</f>
        <v>musical</v>
      </c>
    </row>
    <row r="1736" spans="1:20" ht="42.75" x14ac:dyDescent="0.4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 s="9">
        <f>(((I1736/60)/60)/24)+DATE(1970,1,1)</f>
        <v>42566.60701388889</v>
      </c>
      <c r="K1736">
        <v>1466001246</v>
      </c>
      <c r="L1736" s="10">
        <f>(((K1736/60)/60)/24)+DATE(1970,1,1)</f>
        <v>42536.60701388889</v>
      </c>
      <c r="M1736" t="b">
        <v>0</v>
      </c>
      <c r="N1736">
        <v>111</v>
      </c>
      <c r="O1736" t="b">
        <v>1</v>
      </c>
      <c r="P1736" t="s">
        <v>8285</v>
      </c>
      <c r="Q1736" s="5">
        <f>(E1736/D1736)</f>
        <v>1.0243783333333334</v>
      </c>
      <c r="R1736" s="12">
        <f>ROUND((E1736/N1736),2)</f>
        <v>55.37</v>
      </c>
      <c r="S1736" t="str">
        <f>LEFT(P1736,FIND("/",P1736)-1)</f>
        <v>photography</v>
      </c>
      <c r="T1736" t="str">
        <f>RIGHT(P1736,LEN(P1736)-FIND("/",P1736))</f>
        <v>photobooks</v>
      </c>
    </row>
    <row r="1737" spans="1:20" ht="42.75" x14ac:dyDescent="0.4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 s="9">
        <f>(((I1737/60)/60)/24)+DATE(1970,1,1)</f>
        <v>42518.905555555553</v>
      </c>
      <c r="K1737">
        <v>1459309704</v>
      </c>
      <c r="L1737" s="10">
        <f>(((K1737/60)/60)/24)+DATE(1970,1,1)</f>
        <v>42459.15861111111</v>
      </c>
      <c r="M1737" t="b">
        <v>0</v>
      </c>
      <c r="N1737">
        <v>42</v>
      </c>
      <c r="O1737" t="b">
        <v>1</v>
      </c>
      <c r="P1737" t="s">
        <v>8271</v>
      </c>
      <c r="Q1737" s="5">
        <f>(E1737/D1737)</f>
        <v>1.0242424242424242</v>
      </c>
      <c r="R1737" s="12">
        <f>ROUND((E1737/N1737),2)</f>
        <v>40.24</v>
      </c>
      <c r="S1737" t="str">
        <f>LEFT(P1737,FIND("/",P1737)-1)</f>
        <v>theater</v>
      </c>
      <c r="T1737" t="str">
        <f>RIGHT(P1737,LEN(P1737)-FIND("/",P1737))</f>
        <v>plays</v>
      </c>
    </row>
    <row r="1738" spans="1:20" ht="42.75" x14ac:dyDescent="0.4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 s="9">
        <f>(((I1738/60)/60)/24)+DATE(1970,1,1)</f>
        <v>42363</v>
      </c>
      <c r="K1738">
        <v>1448400943</v>
      </c>
      <c r="L1738" s="10">
        <f>(((K1738/60)/60)/24)+DATE(1970,1,1)</f>
        <v>42332.89980324074</v>
      </c>
      <c r="M1738" t="b">
        <v>1</v>
      </c>
      <c r="N1738">
        <v>163</v>
      </c>
      <c r="O1738" t="b">
        <v>1</v>
      </c>
      <c r="P1738" t="s">
        <v>8298</v>
      </c>
      <c r="Q1738" s="5">
        <f>(E1738/D1738)</f>
        <v>1.0242285714285715</v>
      </c>
      <c r="R1738" s="12">
        <f>ROUND((E1738/N1738),2)</f>
        <v>219.93</v>
      </c>
      <c r="S1738" t="str">
        <f>LEFT(P1738,FIND("/",P1738)-1)</f>
        <v>food</v>
      </c>
      <c r="T1738" t="str">
        <f>RIGHT(P1738,LEN(P1738)-FIND("/",P1738))</f>
        <v>small batch</v>
      </c>
    </row>
    <row r="1739" spans="1:20" ht="42.75" x14ac:dyDescent="0.4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 s="9">
        <f>(((I1739/60)/60)/24)+DATE(1970,1,1)</f>
        <v>42459.610416666663</v>
      </c>
      <c r="K1739">
        <v>1458647725</v>
      </c>
      <c r="L1739" s="10">
        <f>(((K1739/60)/60)/24)+DATE(1970,1,1)</f>
        <v>42451.496817129635</v>
      </c>
      <c r="M1739" t="b">
        <v>0</v>
      </c>
      <c r="N1739">
        <v>21</v>
      </c>
      <c r="O1739" t="b">
        <v>1</v>
      </c>
      <c r="P1739" t="s">
        <v>8271</v>
      </c>
      <c r="Q1739" s="5">
        <f>(E1739/D1739)</f>
        <v>1.024</v>
      </c>
      <c r="R1739" s="12">
        <f>ROUND((E1739/N1739),2)</f>
        <v>121.9</v>
      </c>
      <c r="S1739" t="str">
        <f>LEFT(P1739,FIND("/",P1739)-1)</f>
        <v>theater</v>
      </c>
      <c r="T1739" t="str">
        <f>RIGHT(P1739,LEN(P1739)-FIND("/",P1739))</f>
        <v>plays</v>
      </c>
    </row>
    <row r="1740" spans="1:20" ht="42.75" x14ac:dyDescent="0.4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 s="9">
        <f>(((I1740/60)/60)/24)+DATE(1970,1,1)</f>
        <v>41830.774826388886</v>
      </c>
      <c r="K1740">
        <v>1403721345</v>
      </c>
      <c r="L1740" s="10">
        <f>(((K1740/60)/60)/24)+DATE(1970,1,1)</f>
        <v>41815.774826388886</v>
      </c>
      <c r="M1740" t="b">
        <v>0</v>
      </c>
      <c r="N1740">
        <v>22</v>
      </c>
      <c r="O1740" t="b">
        <v>1</v>
      </c>
      <c r="P1740" t="s">
        <v>8271</v>
      </c>
      <c r="Q1740" s="5">
        <f>(E1740/D1740)</f>
        <v>1.024</v>
      </c>
      <c r="R1740" s="12">
        <f>ROUND((E1740/N1740),2)</f>
        <v>69.819999999999993</v>
      </c>
      <c r="S1740" t="str">
        <f>LEFT(P1740,FIND("/",P1740)-1)</f>
        <v>theater</v>
      </c>
      <c r="T1740" t="str">
        <f>RIGHT(P1740,LEN(P1740)-FIND("/",P1740))</f>
        <v>plays</v>
      </c>
    </row>
    <row r="1741" spans="1:20" ht="99.75" x14ac:dyDescent="0.4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 s="9">
        <f>(((I1741/60)/60)/24)+DATE(1970,1,1)</f>
        <v>42221.774999999994</v>
      </c>
      <c r="K1741">
        <v>1437236378</v>
      </c>
      <c r="L1741" s="10">
        <f>(((K1741/60)/60)/24)+DATE(1970,1,1)</f>
        <v>42203.680300925931</v>
      </c>
      <c r="M1741" t="b">
        <v>0</v>
      </c>
      <c r="N1741">
        <v>54</v>
      </c>
      <c r="O1741" t="b">
        <v>1</v>
      </c>
      <c r="P1741" t="s">
        <v>8271</v>
      </c>
      <c r="Q1741" s="5">
        <f>(E1741/D1741)</f>
        <v>1.024</v>
      </c>
      <c r="R1741" s="12">
        <f>ROUND((E1741/N1741),2)</f>
        <v>47.41</v>
      </c>
      <c r="S1741" t="str">
        <f>LEFT(P1741,FIND("/",P1741)-1)</f>
        <v>theater</v>
      </c>
      <c r="T1741" t="str">
        <f>RIGHT(P1741,LEN(P1741)-FIND("/",P1741))</f>
        <v>plays</v>
      </c>
    </row>
    <row r="1742" spans="1:20" ht="42.75" x14ac:dyDescent="0.4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 s="9">
        <f>(((I1742/60)/60)/24)+DATE(1970,1,1)</f>
        <v>40706.014456018522</v>
      </c>
      <c r="K1742">
        <v>1302654049</v>
      </c>
      <c r="L1742" s="10">
        <f>(((K1742/60)/60)/24)+DATE(1970,1,1)</f>
        <v>40646.014456018522</v>
      </c>
      <c r="M1742" t="b">
        <v>1</v>
      </c>
      <c r="N1742">
        <v>293</v>
      </c>
      <c r="O1742" t="b">
        <v>1</v>
      </c>
      <c r="P1742" t="s">
        <v>8288</v>
      </c>
      <c r="Q1742" s="5">
        <f>(E1742/D1742)</f>
        <v>1.0236842105263158</v>
      </c>
      <c r="R1742" s="12">
        <f>ROUND((E1742/N1742),2)</f>
        <v>33.19</v>
      </c>
      <c r="S1742" t="str">
        <f>LEFT(P1742,FIND("/",P1742)-1)</f>
        <v>publishing</v>
      </c>
      <c r="T1742" t="str">
        <f>RIGHT(P1742,LEN(P1742)-FIND("/",P1742))</f>
        <v>radio &amp; podcasts</v>
      </c>
    </row>
    <row r="1743" spans="1:20" x14ac:dyDescent="0.4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 s="9">
        <f>(((I1743/60)/60)/24)+DATE(1970,1,1)</f>
        <v>42583.681979166664</v>
      </c>
      <c r="K1743">
        <v>1467476523</v>
      </c>
      <c r="L1743" s="10">
        <f>(((K1743/60)/60)/24)+DATE(1970,1,1)</f>
        <v>42553.681979166664</v>
      </c>
      <c r="M1743" t="b">
        <v>0</v>
      </c>
      <c r="N1743">
        <v>52</v>
      </c>
      <c r="O1743" t="b">
        <v>1</v>
      </c>
      <c r="P1743" t="s">
        <v>8276</v>
      </c>
      <c r="Q1743" s="5">
        <f>(E1743/D1743)</f>
        <v>1.0235000000000001</v>
      </c>
      <c r="R1743" s="12">
        <f>ROUND((E1743/N1743),2)</f>
        <v>196.83</v>
      </c>
      <c r="S1743" t="str">
        <f>LEFT(P1743,FIND("/",P1743)-1)</f>
        <v>music</v>
      </c>
      <c r="T1743" t="str">
        <f>RIGHT(P1743,LEN(P1743)-FIND("/",P1743))</f>
        <v>rock</v>
      </c>
    </row>
    <row r="1744" spans="1:20" ht="42.75" x14ac:dyDescent="0.4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 s="9">
        <f>(((I1744/60)/60)/24)+DATE(1970,1,1)</f>
        <v>42524.875</v>
      </c>
      <c r="K1744">
        <v>1463145938</v>
      </c>
      <c r="L1744" s="10">
        <f>(((K1744/60)/60)/24)+DATE(1970,1,1)</f>
        <v>42503.559467592597</v>
      </c>
      <c r="M1744" t="b">
        <v>1</v>
      </c>
      <c r="N1744">
        <v>39</v>
      </c>
      <c r="O1744" t="b">
        <v>1</v>
      </c>
      <c r="P1744" t="s">
        <v>8271</v>
      </c>
      <c r="Q1744" s="5">
        <f>(E1744/D1744)</f>
        <v>1.0235000000000001</v>
      </c>
      <c r="R1744" s="12">
        <f>ROUND((E1744/N1744),2)</f>
        <v>52.49</v>
      </c>
      <c r="S1744" t="str">
        <f>LEFT(P1744,FIND("/",P1744)-1)</f>
        <v>theater</v>
      </c>
      <c r="T1744" t="str">
        <f>RIGHT(P1744,LEN(P1744)-FIND("/",P1744))</f>
        <v>plays</v>
      </c>
    </row>
    <row r="1745" spans="1:20" ht="42.75" x14ac:dyDescent="0.4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 s="9">
        <f>(((I1745/60)/60)/24)+DATE(1970,1,1)</f>
        <v>42150.165972222225</v>
      </c>
      <c r="K1745">
        <v>1429881667</v>
      </c>
      <c r="L1745" s="10">
        <f>(((K1745/60)/60)/24)+DATE(1970,1,1)</f>
        <v>42118.556331018524</v>
      </c>
      <c r="M1745" t="b">
        <v>0</v>
      </c>
      <c r="N1745">
        <v>97</v>
      </c>
      <c r="O1745" t="b">
        <v>1</v>
      </c>
      <c r="P1745" t="s">
        <v>8271</v>
      </c>
      <c r="Q1745" s="5">
        <f>(E1745/D1745)</f>
        <v>1.0235000000000001</v>
      </c>
      <c r="R1745" s="12">
        <f>ROUND((E1745/N1745),2)</f>
        <v>105.52</v>
      </c>
      <c r="S1745" t="str">
        <f>LEFT(P1745,FIND("/",P1745)-1)</f>
        <v>theater</v>
      </c>
      <c r="T1745" t="str">
        <f>RIGHT(P1745,LEN(P1745)-FIND("/",P1745))</f>
        <v>plays</v>
      </c>
    </row>
    <row r="1746" spans="1:20" ht="28.5" x14ac:dyDescent="0.4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 s="9">
        <f>(((I1746/60)/60)/24)+DATE(1970,1,1)</f>
        <v>42355.207638888889</v>
      </c>
      <c r="K1746">
        <v>1447606884</v>
      </c>
      <c r="L1746" s="10">
        <f>(((K1746/60)/60)/24)+DATE(1970,1,1)</f>
        <v>42323.70930555556</v>
      </c>
      <c r="M1746" t="b">
        <v>1</v>
      </c>
      <c r="N1746">
        <v>37</v>
      </c>
      <c r="O1746" t="b">
        <v>1</v>
      </c>
      <c r="P1746" t="s">
        <v>8271</v>
      </c>
      <c r="Q1746" s="5">
        <f>(E1746/D1746)</f>
        <v>1.0234285714285714</v>
      </c>
      <c r="R1746" s="12">
        <f>ROUND((E1746/N1746),2)</f>
        <v>193.62</v>
      </c>
      <c r="S1746" t="str">
        <f>LEFT(P1746,FIND("/",P1746)-1)</f>
        <v>theater</v>
      </c>
      <c r="T1746" t="str">
        <f>RIGHT(P1746,LEN(P1746)-FIND("/",P1746))</f>
        <v>plays</v>
      </c>
    </row>
    <row r="1747" spans="1:20" ht="28.5" x14ac:dyDescent="0.4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 s="9">
        <f>(((I1747/60)/60)/24)+DATE(1970,1,1)</f>
        <v>41778.208333333336</v>
      </c>
      <c r="K1747">
        <v>1397819938</v>
      </c>
      <c r="L1747" s="10">
        <f>(((K1747/60)/60)/24)+DATE(1970,1,1)</f>
        <v>41747.471504629626</v>
      </c>
      <c r="M1747" t="b">
        <v>0</v>
      </c>
      <c r="N1747">
        <v>26</v>
      </c>
      <c r="O1747" t="b">
        <v>1</v>
      </c>
      <c r="P1747" t="s">
        <v>8305</v>
      </c>
      <c r="Q1747" s="5">
        <f>(E1747/D1747)</f>
        <v>1.0233333333333334</v>
      </c>
      <c r="R1747" s="12">
        <f>ROUND((E1747/N1747),2)</f>
        <v>59.04</v>
      </c>
      <c r="S1747" t="str">
        <f>LEFT(P1747,FIND("/",P1747)-1)</f>
        <v>theater</v>
      </c>
      <c r="T1747" t="str">
        <f>RIGHT(P1747,LEN(P1747)-FIND("/",P1747))</f>
        <v>musical</v>
      </c>
    </row>
    <row r="1748" spans="1:20" ht="42.75" x14ac:dyDescent="0.4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 s="9">
        <f>(((I1748/60)/60)/24)+DATE(1970,1,1)</f>
        <v>42605.130057870367</v>
      </c>
      <c r="K1748">
        <v>1469329637</v>
      </c>
      <c r="L1748" s="10">
        <f>(((K1748/60)/60)/24)+DATE(1970,1,1)</f>
        <v>42575.130057870367</v>
      </c>
      <c r="M1748" t="b">
        <v>0</v>
      </c>
      <c r="N1748">
        <v>93</v>
      </c>
      <c r="O1748" t="b">
        <v>1</v>
      </c>
      <c r="P1748" t="s">
        <v>8271</v>
      </c>
      <c r="Q1748" s="5">
        <f>(E1748/D1748)</f>
        <v>1.023236</v>
      </c>
      <c r="R1748" s="12">
        <f>ROUND((E1748/N1748),2)</f>
        <v>55.01</v>
      </c>
      <c r="S1748" t="str">
        <f>LEFT(P1748,FIND("/",P1748)-1)</f>
        <v>theater</v>
      </c>
      <c r="T1748" t="str">
        <f>RIGHT(P1748,LEN(P1748)-FIND("/",P1748))</f>
        <v>plays</v>
      </c>
    </row>
    <row r="1749" spans="1:20" ht="28.5" x14ac:dyDescent="0.4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 s="9">
        <f>(((I1749/60)/60)/24)+DATE(1970,1,1)</f>
        <v>41256.95721064815</v>
      </c>
      <c r="K1749">
        <v>1352847503</v>
      </c>
      <c r="L1749" s="10">
        <f>(((K1749/60)/60)/24)+DATE(1970,1,1)</f>
        <v>41226.95721064815</v>
      </c>
      <c r="M1749" t="b">
        <v>0</v>
      </c>
      <c r="N1749">
        <v>62</v>
      </c>
      <c r="O1749" t="b">
        <v>1</v>
      </c>
      <c r="P1749" t="s">
        <v>8274</v>
      </c>
      <c r="Q1749" s="5">
        <f>(E1749/D1749)</f>
        <v>1.0232000000000001</v>
      </c>
      <c r="R1749" s="12">
        <f>ROUND((E1749/N1749),2)</f>
        <v>82.52</v>
      </c>
      <c r="S1749" t="str">
        <f>LEFT(P1749,FIND("/",P1749)-1)</f>
        <v>publishing</v>
      </c>
      <c r="T1749" t="str">
        <f>RIGHT(P1749,LEN(P1749)-FIND("/",P1749))</f>
        <v>nonfiction</v>
      </c>
    </row>
    <row r="1750" spans="1:20" ht="42.75" x14ac:dyDescent="0.4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 s="9">
        <f>(((I1750/60)/60)/24)+DATE(1970,1,1)</f>
        <v>42453.560833333337</v>
      </c>
      <c r="K1750">
        <v>1456237656</v>
      </c>
      <c r="L1750" s="10">
        <f>(((K1750/60)/60)/24)+DATE(1970,1,1)</f>
        <v>42423.602500000001</v>
      </c>
      <c r="M1750" t="b">
        <v>0</v>
      </c>
      <c r="N1750">
        <v>124</v>
      </c>
      <c r="O1750" t="b">
        <v>1</v>
      </c>
      <c r="P1750" t="s">
        <v>8298</v>
      </c>
      <c r="Q1750" s="5">
        <f>(E1750/D1750)</f>
        <v>1.0230434782608695</v>
      </c>
      <c r="R1750" s="12">
        <f>ROUND((E1750/N1750),2)</f>
        <v>189.76</v>
      </c>
      <c r="S1750" t="str">
        <f>LEFT(P1750,FIND("/",P1750)-1)</f>
        <v>food</v>
      </c>
      <c r="T1750" t="str">
        <f>RIGHT(P1750,LEN(P1750)-FIND("/",P1750))</f>
        <v>small batch</v>
      </c>
    </row>
    <row r="1751" spans="1:20" ht="42.75" x14ac:dyDescent="0.4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 s="9">
        <f>(((I1751/60)/60)/24)+DATE(1970,1,1)</f>
        <v>42601.165972222225</v>
      </c>
      <c r="K1751">
        <v>1466512683</v>
      </c>
      <c r="L1751" s="10">
        <f>(((K1751/60)/60)/24)+DATE(1970,1,1)</f>
        <v>42542.526423611111</v>
      </c>
      <c r="M1751" t="b">
        <v>0</v>
      </c>
      <c r="N1751">
        <v>323</v>
      </c>
      <c r="O1751" t="b">
        <v>0</v>
      </c>
      <c r="P1751" t="s">
        <v>8273</v>
      </c>
      <c r="Q1751" s="5">
        <f>(E1751/D1751)</f>
        <v>1.02298</v>
      </c>
      <c r="R1751" s="12">
        <f>ROUND((E1751/N1751),2)</f>
        <v>158.36000000000001</v>
      </c>
      <c r="S1751" t="str">
        <f>LEFT(P1751,FIND("/",P1751)-1)</f>
        <v>technology</v>
      </c>
      <c r="T1751" t="str">
        <f>RIGHT(P1751,LEN(P1751)-FIND("/",P1751))</f>
        <v>wearables</v>
      </c>
    </row>
    <row r="1752" spans="1:20" ht="42.75" x14ac:dyDescent="0.4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 s="9">
        <f>(((I1752/60)/60)/24)+DATE(1970,1,1)</f>
        <v>42095.165972222225</v>
      </c>
      <c r="K1752">
        <v>1426002684</v>
      </c>
      <c r="L1752" s="10">
        <f>(((K1752/60)/60)/24)+DATE(1970,1,1)</f>
        <v>42073.660694444443</v>
      </c>
      <c r="M1752" t="b">
        <v>0</v>
      </c>
      <c r="N1752">
        <v>19</v>
      </c>
      <c r="O1752" t="b">
        <v>1</v>
      </c>
      <c r="P1752" t="s">
        <v>8271</v>
      </c>
      <c r="Q1752" s="5">
        <f>(E1752/D1752)</f>
        <v>1.0227272727272727</v>
      </c>
      <c r="R1752" s="12">
        <f>ROUND((E1752/N1752),2)</f>
        <v>59.21</v>
      </c>
      <c r="S1752" t="str">
        <f>LEFT(P1752,FIND("/",P1752)-1)</f>
        <v>theater</v>
      </c>
      <c r="T1752" t="str">
        <f>RIGHT(P1752,LEN(P1752)-FIND("/",P1752))</f>
        <v>plays</v>
      </c>
    </row>
    <row r="1753" spans="1:20" ht="42.75" x14ac:dyDescent="0.4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 s="9">
        <f>(((I1753/60)/60)/24)+DATE(1970,1,1)</f>
        <v>41801.572256944448</v>
      </c>
      <c r="K1753">
        <v>1399902243</v>
      </c>
      <c r="L1753" s="10">
        <f>(((K1753/60)/60)/24)+DATE(1970,1,1)</f>
        <v>41771.572256944448</v>
      </c>
      <c r="M1753" t="b">
        <v>1</v>
      </c>
      <c r="N1753">
        <v>221</v>
      </c>
      <c r="O1753" t="b">
        <v>1</v>
      </c>
      <c r="P1753" t="s">
        <v>8298</v>
      </c>
      <c r="Q1753" s="5">
        <f>(E1753/D1753)</f>
        <v>1.0227200000000001</v>
      </c>
      <c r="R1753" s="12">
        <f>ROUND((E1753/N1753),2)</f>
        <v>115.69</v>
      </c>
      <c r="S1753" t="str">
        <f>LEFT(P1753,FIND("/",P1753)-1)</f>
        <v>food</v>
      </c>
      <c r="T1753" t="str">
        <f>RIGHT(P1753,LEN(P1753)-FIND("/",P1753))</f>
        <v>small batch</v>
      </c>
    </row>
    <row r="1754" spans="1:20" ht="28.5" x14ac:dyDescent="0.4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 s="9">
        <f>(((I1754/60)/60)/24)+DATE(1970,1,1)</f>
        <v>41436.648217592592</v>
      </c>
      <c r="K1754">
        <v>1367940806</v>
      </c>
      <c r="L1754" s="10">
        <f>(((K1754/60)/60)/24)+DATE(1970,1,1)</f>
        <v>41401.648217592592</v>
      </c>
      <c r="M1754" t="b">
        <v>0</v>
      </c>
      <c r="N1754">
        <v>94</v>
      </c>
      <c r="O1754" t="b">
        <v>1</v>
      </c>
      <c r="P1754" t="s">
        <v>8274</v>
      </c>
      <c r="Q1754" s="5">
        <f>(E1754/D1754)</f>
        <v>1.0226</v>
      </c>
      <c r="R1754" s="12">
        <f>ROUND((E1754/N1754),2)</f>
        <v>141.41999999999999</v>
      </c>
      <c r="S1754" t="str">
        <f>LEFT(P1754,FIND("/",P1754)-1)</f>
        <v>publishing</v>
      </c>
      <c r="T1754" t="str">
        <f>RIGHT(P1754,LEN(P1754)-FIND("/",P1754))</f>
        <v>nonfiction</v>
      </c>
    </row>
    <row r="1755" spans="1:20" ht="42.75" x14ac:dyDescent="0.4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 s="9">
        <f>(((I1755/60)/60)/24)+DATE(1970,1,1)</f>
        <v>42452.595891203702</v>
      </c>
      <c r="K1755">
        <v>1454858285</v>
      </c>
      <c r="L1755" s="10">
        <f>(((K1755/60)/60)/24)+DATE(1970,1,1)</f>
        <v>42407.637557870374</v>
      </c>
      <c r="M1755" t="b">
        <v>0</v>
      </c>
      <c r="N1755">
        <v>282</v>
      </c>
      <c r="O1755" t="b">
        <v>1</v>
      </c>
      <c r="P1755" t="s">
        <v>8298</v>
      </c>
      <c r="Q1755" s="5">
        <f>(E1755/D1755)</f>
        <v>1.0225</v>
      </c>
      <c r="R1755" s="12">
        <f>ROUND((E1755/N1755),2)</f>
        <v>108.78</v>
      </c>
      <c r="S1755" t="str">
        <f>LEFT(P1755,FIND("/",P1755)-1)</f>
        <v>food</v>
      </c>
      <c r="T1755" t="str">
        <f>RIGHT(P1755,LEN(P1755)-FIND("/",P1755))</f>
        <v>small batch</v>
      </c>
    </row>
    <row r="1756" spans="1:20" ht="42.75" x14ac:dyDescent="0.4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 s="9">
        <f>(((I1756/60)/60)/24)+DATE(1970,1,1)</f>
        <v>42074.143321759257</v>
      </c>
      <c r="K1756">
        <v>1423455983</v>
      </c>
      <c r="L1756" s="10">
        <f>(((K1756/60)/60)/24)+DATE(1970,1,1)</f>
        <v>42044.184988425928</v>
      </c>
      <c r="M1756" t="b">
        <v>0</v>
      </c>
      <c r="N1756">
        <v>48</v>
      </c>
      <c r="O1756" t="b">
        <v>1</v>
      </c>
      <c r="P1756" t="s">
        <v>8271</v>
      </c>
      <c r="Q1756" s="5">
        <f>(E1756/D1756)</f>
        <v>1.0225</v>
      </c>
      <c r="R1756" s="12">
        <f>ROUND((E1756/N1756),2)</f>
        <v>85.21</v>
      </c>
      <c r="S1756" t="str">
        <f>LEFT(P1756,FIND("/",P1756)-1)</f>
        <v>theater</v>
      </c>
      <c r="T1756" t="str">
        <f>RIGHT(P1756,LEN(P1756)-FIND("/",P1756))</f>
        <v>plays</v>
      </c>
    </row>
    <row r="1757" spans="1:20" ht="42.75" x14ac:dyDescent="0.4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 s="9">
        <f>(((I1757/60)/60)/24)+DATE(1970,1,1)</f>
        <v>42229.365844907406</v>
      </c>
      <c r="K1757">
        <v>1436863609</v>
      </c>
      <c r="L1757" s="10">
        <f>(((K1757/60)/60)/24)+DATE(1970,1,1)</f>
        <v>42199.365844907406</v>
      </c>
      <c r="M1757" t="b">
        <v>1</v>
      </c>
      <c r="N1757">
        <v>450</v>
      </c>
      <c r="O1757" t="b">
        <v>1</v>
      </c>
      <c r="P1757" t="s">
        <v>8295</v>
      </c>
      <c r="Q1757" s="5">
        <f>(E1757/D1757)</f>
        <v>1.0224343076923077</v>
      </c>
      <c r="R1757" s="12">
        <f>ROUND((E1757/N1757),2)</f>
        <v>147.68</v>
      </c>
      <c r="S1757" t="str">
        <f>LEFT(P1757,FIND("/",P1757)-1)</f>
        <v>technology</v>
      </c>
      <c r="T1757" t="str">
        <f>RIGHT(P1757,LEN(P1757)-FIND("/",P1757))</f>
        <v>hardware</v>
      </c>
    </row>
    <row r="1758" spans="1:20" ht="42.75" x14ac:dyDescent="0.4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 s="9">
        <f>(((I1758/60)/60)/24)+DATE(1970,1,1)</f>
        <v>42362.653749999998</v>
      </c>
      <c r="K1758">
        <v>1447515684</v>
      </c>
      <c r="L1758" s="10">
        <f>(((K1758/60)/60)/24)+DATE(1970,1,1)</f>
        <v>42322.653749999998</v>
      </c>
      <c r="M1758" t="b">
        <v>1</v>
      </c>
      <c r="N1758">
        <v>1420</v>
      </c>
      <c r="O1758" t="b">
        <v>1</v>
      </c>
      <c r="P1758" t="s">
        <v>8303</v>
      </c>
      <c r="Q1758" s="5">
        <f>(E1758/D1758)</f>
        <v>1.0224133333333334</v>
      </c>
      <c r="R1758" s="12">
        <f>ROUND((E1758/N1758),2)</f>
        <v>108</v>
      </c>
      <c r="S1758" t="str">
        <f>LEFT(P1758,FIND("/",P1758)-1)</f>
        <v>theater</v>
      </c>
      <c r="T1758" t="str">
        <f>RIGHT(P1758,LEN(P1758)-FIND("/",P1758))</f>
        <v>spaces</v>
      </c>
    </row>
    <row r="1759" spans="1:20" ht="42.75" x14ac:dyDescent="0.4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 s="9">
        <f>(((I1759/60)/60)/24)+DATE(1970,1,1)</f>
        <v>41889.599791666667</v>
      </c>
      <c r="K1759">
        <v>1404915822</v>
      </c>
      <c r="L1759" s="10">
        <f>(((K1759/60)/60)/24)+DATE(1970,1,1)</f>
        <v>41829.599791666667</v>
      </c>
      <c r="M1759" t="b">
        <v>0</v>
      </c>
      <c r="N1759">
        <v>85</v>
      </c>
      <c r="O1759" t="b">
        <v>1</v>
      </c>
      <c r="P1759" t="s">
        <v>8271</v>
      </c>
      <c r="Q1759" s="5">
        <f>(E1759/D1759)</f>
        <v>1.0223636363636364</v>
      </c>
      <c r="R1759" s="12">
        <f>ROUND((E1759/N1759),2)</f>
        <v>66.150000000000006</v>
      </c>
      <c r="S1759" t="str">
        <f>LEFT(P1759,FIND("/",P1759)-1)</f>
        <v>theater</v>
      </c>
      <c r="T1759" t="str">
        <f>RIGHT(P1759,LEN(P1759)-FIND("/",P1759))</f>
        <v>plays</v>
      </c>
    </row>
    <row r="1760" spans="1:20" ht="42.75" x14ac:dyDescent="0.4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 s="9">
        <f>(((I1760/60)/60)/24)+DATE(1970,1,1)</f>
        <v>42322.742719907401</v>
      </c>
      <c r="K1760">
        <v>1444927771</v>
      </c>
      <c r="L1760" s="10">
        <f>(((K1760/60)/60)/24)+DATE(1970,1,1)</f>
        <v>42292.701053240744</v>
      </c>
      <c r="M1760" t="b">
        <v>0</v>
      </c>
      <c r="N1760">
        <v>120</v>
      </c>
      <c r="O1760" t="b">
        <v>1</v>
      </c>
      <c r="P1760" t="s">
        <v>8271</v>
      </c>
      <c r="Q1760" s="5">
        <f>(E1760/D1760)</f>
        <v>1.0223333333333333</v>
      </c>
      <c r="R1760" s="12">
        <f>ROUND((E1760/N1760),2)</f>
        <v>127.79</v>
      </c>
      <c r="S1760" t="str">
        <f>LEFT(P1760,FIND("/",P1760)-1)</f>
        <v>theater</v>
      </c>
      <c r="T1760" t="str">
        <f>RIGHT(P1760,LEN(P1760)-FIND("/",P1760))</f>
        <v>plays</v>
      </c>
    </row>
    <row r="1761" spans="1:20" ht="42.75" x14ac:dyDescent="0.4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 s="9">
        <f>(((I1761/60)/60)/24)+DATE(1970,1,1)</f>
        <v>42766.755787037036</v>
      </c>
      <c r="K1761">
        <v>1482862100</v>
      </c>
      <c r="L1761" s="10">
        <f>(((K1761/60)/60)/24)+DATE(1970,1,1)</f>
        <v>42731.755787037036</v>
      </c>
      <c r="M1761" t="b">
        <v>0</v>
      </c>
      <c r="N1761">
        <v>108</v>
      </c>
      <c r="O1761" t="b">
        <v>1</v>
      </c>
      <c r="P1761" t="s">
        <v>8285</v>
      </c>
      <c r="Q1761" s="5">
        <f>(E1761/D1761)</f>
        <v>1.0223076923076924</v>
      </c>
      <c r="R1761" s="12">
        <f>ROUND((E1761/N1761),2)</f>
        <v>61.53</v>
      </c>
      <c r="S1761" t="str">
        <f>LEFT(P1761,FIND("/",P1761)-1)</f>
        <v>photography</v>
      </c>
      <c r="T1761" t="str">
        <f>RIGHT(P1761,LEN(P1761)-FIND("/",P1761))</f>
        <v>photobooks</v>
      </c>
    </row>
    <row r="1762" spans="1:20" ht="42.75" x14ac:dyDescent="0.4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 s="9">
        <f>(((I1762/60)/60)/24)+DATE(1970,1,1)</f>
        <v>42070.638020833328</v>
      </c>
      <c r="K1762">
        <v>1423149525</v>
      </c>
      <c r="L1762" s="10">
        <f>(((K1762/60)/60)/24)+DATE(1970,1,1)</f>
        <v>42040.638020833328</v>
      </c>
      <c r="M1762" t="b">
        <v>0</v>
      </c>
      <c r="N1762">
        <v>31</v>
      </c>
      <c r="O1762" t="b">
        <v>1</v>
      </c>
      <c r="P1762" t="s">
        <v>8274</v>
      </c>
      <c r="Q1762" s="5">
        <f>(E1762/D1762)</f>
        <v>1.022</v>
      </c>
      <c r="R1762" s="12">
        <f>ROUND((E1762/N1762),2)</f>
        <v>82.42</v>
      </c>
      <c r="S1762" t="str">
        <f>LEFT(P1762,FIND("/",P1762)-1)</f>
        <v>publishing</v>
      </c>
      <c r="T1762" t="str">
        <f>RIGHT(P1762,LEN(P1762)-FIND("/",P1762))</f>
        <v>nonfiction</v>
      </c>
    </row>
    <row r="1763" spans="1:20" ht="42.75" x14ac:dyDescent="0.4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 s="9">
        <f>(((I1763/60)/60)/24)+DATE(1970,1,1)</f>
        <v>41898.875</v>
      </c>
      <c r="K1763">
        <v>1408313438</v>
      </c>
      <c r="L1763" s="10">
        <f>(((K1763/60)/60)/24)+DATE(1970,1,1)</f>
        <v>41868.924050925925</v>
      </c>
      <c r="M1763" t="b">
        <v>1</v>
      </c>
      <c r="N1763">
        <v>70</v>
      </c>
      <c r="O1763" t="b">
        <v>1</v>
      </c>
      <c r="P1763" t="s">
        <v>8271</v>
      </c>
      <c r="Q1763" s="5">
        <f>(E1763/D1763)</f>
        <v>1.0218750000000001</v>
      </c>
      <c r="R1763" s="12">
        <f>ROUND((E1763/N1763),2)</f>
        <v>46.71</v>
      </c>
      <c r="S1763" t="str">
        <f>LEFT(P1763,FIND("/",P1763)-1)</f>
        <v>theater</v>
      </c>
      <c r="T1763" t="str">
        <f>RIGHT(P1763,LEN(P1763)-FIND("/",P1763))</f>
        <v>plays</v>
      </c>
    </row>
    <row r="1764" spans="1:20" ht="28.5" x14ac:dyDescent="0.4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 s="9">
        <f>(((I1764/60)/60)/24)+DATE(1970,1,1)</f>
        <v>42790.574999999997</v>
      </c>
      <c r="K1764">
        <v>1486129680</v>
      </c>
      <c r="L1764" s="10">
        <f>(((K1764/60)/60)/24)+DATE(1970,1,1)</f>
        <v>42769.574999999997</v>
      </c>
      <c r="M1764" t="b">
        <v>0</v>
      </c>
      <c r="N1764">
        <v>112</v>
      </c>
      <c r="O1764" t="b">
        <v>1</v>
      </c>
      <c r="P1764" t="s">
        <v>8271</v>
      </c>
      <c r="Q1764" s="5">
        <f>(E1764/D1764)</f>
        <v>1.0218</v>
      </c>
      <c r="R1764" s="12">
        <f>ROUND((E1764/N1764),2)</f>
        <v>136.85</v>
      </c>
      <c r="S1764" t="str">
        <f>LEFT(P1764,FIND("/",P1764)-1)</f>
        <v>theater</v>
      </c>
      <c r="T1764" t="str">
        <f>RIGHT(P1764,LEN(P1764)-FIND("/",P1764))</f>
        <v>plays</v>
      </c>
    </row>
    <row r="1765" spans="1:20" ht="57" x14ac:dyDescent="0.4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 s="9">
        <f>(((I1765/60)/60)/24)+DATE(1970,1,1)</f>
        <v>41929.5</v>
      </c>
      <c r="K1765">
        <v>1411417602</v>
      </c>
      <c r="L1765" s="10">
        <f>(((K1765/60)/60)/24)+DATE(1970,1,1)</f>
        <v>41904.851875</v>
      </c>
      <c r="M1765" t="b">
        <v>0</v>
      </c>
      <c r="N1765">
        <v>21</v>
      </c>
      <c r="O1765" t="b">
        <v>1</v>
      </c>
      <c r="P1765" t="s">
        <v>8269</v>
      </c>
      <c r="Q1765" s="5">
        <f>(E1765/D1765)</f>
        <v>1.0214714285714286</v>
      </c>
      <c r="R1765" s="12">
        <f>ROUND((E1765/N1765),2)</f>
        <v>68.099999999999994</v>
      </c>
      <c r="S1765" t="str">
        <f>LEFT(P1765,FIND("/",P1765)-1)</f>
        <v>film &amp; video</v>
      </c>
      <c r="T1765" t="str">
        <f>RIGHT(P1765,LEN(P1765)-FIND("/",P1765))</f>
        <v>documentary</v>
      </c>
    </row>
    <row r="1766" spans="1:20" ht="42.75" x14ac:dyDescent="0.4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 s="9">
        <f>(((I1766/60)/60)/24)+DATE(1970,1,1)</f>
        <v>42374.996527777781</v>
      </c>
      <c r="K1766">
        <v>1448823673</v>
      </c>
      <c r="L1766" s="10">
        <f>(((K1766/60)/60)/24)+DATE(1970,1,1)</f>
        <v>42337.792511574073</v>
      </c>
      <c r="M1766" t="b">
        <v>1</v>
      </c>
      <c r="N1766">
        <v>115</v>
      </c>
      <c r="O1766" t="b">
        <v>1</v>
      </c>
      <c r="P1766" t="s">
        <v>8271</v>
      </c>
      <c r="Q1766" s="5">
        <f>(E1766/D1766)</f>
        <v>1.0213333333333334</v>
      </c>
      <c r="R1766" s="12">
        <f>ROUND((E1766/N1766),2)</f>
        <v>106.57</v>
      </c>
      <c r="S1766" t="str">
        <f>LEFT(P1766,FIND("/",P1766)-1)</f>
        <v>theater</v>
      </c>
      <c r="T1766" t="str">
        <f>RIGHT(P1766,LEN(P1766)-FIND("/",P1766))</f>
        <v>plays</v>
      </c>
    </row>
    <row r="1767" spans="1:20" ht="42.75" x14ac:dyDescent="0.4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 s="9">
        <f>(((I1767/60)/60)/24)+DATE(1970,1,1)</f>
        <v>41565.165972222225</v>
      </c>
      <c r="K1767">
        <v>1380477691</v>
      </c>
      <c r="L1767" s="10">
        <f>(((K1767/60)/60)/24)+DATE(1970,1,1)</f>
        <v>41546.75105324074</v>
      </c>
      <c r="M1767" t="b">
        <v>0</v>
      </c>
      <c r="N1767">
        <v>71</v>
      </c>
      <c r="O1767" t="b">
        <v>1</v>
      </c>
      <c r="P1767" t="s">
        <v>8300</v>
      </c>
      <c r="Q1767" s="5">
        <f>(E1767/D1767)</f>
        <v>1.02125</v>
      </c>
      <c r="R1767" s="12">
        <f>ROUND((E1767/N1767),2)</f>
        <v>57.54</v>
      </c>
      <c r="S1767" t="str">
        <f>LEFT(P1767,FIND("/",P1767)-1)</f>
        <v>music</v>
      </c>
      <c r="T1767" t="str">
        <f>RIGHT(P1767,LEN(P1767)-FIND("/",P1767))</f>
        <v>classical music</v>
      </c>
    </row>
    <row r="1768" spans="1:20" ht="42.75" x14ac:dyDescent="0.4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 s="9">
        <f>(((I1768/60)/60)/24)+DATE(1970,1,1)</f>
        <v>41418.021261574075</v>
      </c>
      <c r="K1768">
        <v>1366763437</v>
      </c>
      <c r="L1768" s="10">
        <f>(((K1768/60)/60)/24)+DATE(1970,1,1)</f>
        <v>41388.021261574075</v>
      </c>
      <c r="M1768" t="b">
        <v>0</v>
      </c>
      <c r="N1768">
        <v>174</v>
      </c>
      <c r="O1768" t="b">
        <v>1</v>
      </c>
      <c r="P1768" t="s">
        <v>8276</v>
      </c>
      <c r="Q1768" s="5">
        <f>(E1768/D1768)</f>
        <v>1.0212366666666666</v>
      </c>
      <c r="R1768" s="12">
        <f>ROUND((E1768/N1768),2)</f>
        <v>88.04</v>
      </c>
      <c r="S1768" t="str">
        <f>LEFT(P1768,FIND("/",P1768)-1)</f>
        <v>music</v>
      </c>
      <c r="T1768" t="str">
        <f>RIGHT(P1768,LEN(P1768)-FIND("/",P1768))</f>
        <v>rock</v>
      </c>
    </row>
    <row r="1769" spans="1:20" ht="42.75" x14ac:dyDescent="0.4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 s="9">
        <f>(((I1769/60)/60)/24)+DATE(1970,1,1)</f>
        <v>42348.702094907407</v>
      </c>
      <c r="K1769">
        <v>1447174261</v>
      </c>
      <c r="L1769" s="10">
        <f>(((K1769/60)/60)/24)+DATE(1970,1,1)</f>
        <v>42318.702094907407</v>
      </c>
      <c r="M1769" t="b">
        <v>0</v>
      </c>
      <c r="N1769">
        <v>34</v>
      </c>
      <c r="O1769" t="b">
        <v>1</v>
      </c>
      <c r="P1769" t="s">
        <v>8271</v>
      </c>
      <c r="Q1769" s="5">
        <f>(E1769/D1769)</f>
        <v>1.0209999999999999</v>
      </c>
      <c r="R1769" s="12">
        <f>ROUND((E1769/N1769),2)</f>
        <v>150.15</v>
      </c>
      <c r="S1769" t="str">
        <f>LEFT(P1769,FIND("/",P1769)-1)</f>
        <v>theater</v>
      </c>
      <c r="T1769" t="str">
        <f>RIGHT(P1769,LEN(P1769)-FIND("/",P1769))</f>
        <v>plays</v>
      </c>
    </row>
    <row r="1770" spans="1:20" ht="42.75" x14ac:dyDescent="0.4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 s="9">
        <f>(((I1770/60)/60)/24)+DATE(1970,1,1)</f>
        <v>42142.208333333328</v>
      </c>
      <c r="K1770">
        <v>1429991062</v>
      </c>
      <c r="L1770" s="10">
        <f>(((K1770/60)/60)/24)+DATE(1970,1,1)</f>
        <v>42119.822476851856</v>
      </c>
      <c r="M1770" t="b">
        <v>0</v>
      </c>
      <c r="N1770">
        <v>21</v>
      </c>
      <c r="O1770" t="b">
        <v>1</v>
      </c>
      <c r="P1770" t="s">
        <v>8280</v>
      </c>
      <c r="Q1770" s="5">
        <f>(E1770/D1770)</f>
        <v>1.0209999999999999</v>
      </c>
      <c r="R1770" s="12">
        <f>ROUND((E1770/N1770),2)</f>
        <v>48.62</v>
      </c>
      <c r="S1770" t="str">
        <f>LEFT(P1770,FIND("/",P1770)-1)</f>
        <v>music</v>
      </c>
      <c r="T1770" t="str">
        <f>RIGHT(P1770,LEN(P1770)-FIND("/",P1770))</f>
        <v>electronic music</v>
      </c>
    </row>
    <row r="1771" spans="1:20" ht="42.75" x14ac:dyDescent="0.4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 s="9">
        <f>(((I1771/60)/60)/24)+DATE(1970,1,1)</f>
        <v>42004</v>
      </c>
      <c r="K1771">
        <v>1417132986</v>
      </c>
      <c r="L1771" s="10">
        <f>(((K1771/60)/60)/24)+DATE(1970,1,1)</f>
        <v>41971.002152777779</v>
      </c>
      <c r="M1771" t="b">
        <v>1</v>
      </c>
      <c r="N1771">
        <v>184</v>
      </c>
      <c r="O1771" t="b">
        <v>1</v>
      </c>
      <c r="P1771" t="s">
        <v>8271</v>
      </c>
      <c r="Q1771" s="5">
        <f>(E1771/D1771)</f>
        <v>1.0209999999999999</v>
      </c>
      <c r="R1771" s="12">
        <f>ROUND((E1771/N1771),2)</f>
        <v>66.59</v>
      </c>
      <c r="S1771" t="str">
        <f>LEFT(P1771,FIND("/",P1771)-1)</f>
        <v>theater</v>
      </c>
      <c r="T1771" t="str">
        <f>RIGHT(P1771,LEN(P1771)-FIND("/",P1771))</f>
        <v>plays</v>
      </c>
    </row>
    <row r="1772" spans="1:20" ht="42.75" x14ac:dyDescent="0.4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 s="9">
        <f>(((I1772/60)/60)/24)+DATE(1970,1,1)</f>
        <v>42202.757638888885</v>
      </c>
      <c r="K1772">
        <v>1434564660</v>
      </c>
      <c r="L1772" s="10">
        <f>(((K1772/60)/60)/24)+DATE(1970,1,1)</f>
        <v>42172.757638888885</v>
      </c>
      <c r="M1772" t="b">
        <v>1</v>
      </c>
      <c r="N1772">
        <v>288</v>
      </c>
      <c r="O1772" t="b">
        <v>1</v>
      </c>
      <c r="P1772" t="s">
        <v>8271</v>
      </c>
      <c r="Q1772" s="5">
        <f>(E1772/D1772)</f>
        <v>1.0209999999999999</v>
      </c>
      <c r="R1772" s="12">
        <f>ROUND((E1772/N1772),2)</f>
        <v>53.18</v>
      </c>
      <c r="S1772" t="str">
        <f>LEFT(P1772,FIND("/",P1772)-1)</f>
        <v>theater</v>
      </c>
      <c r="T1772" t="str">
        <f>RIGHT(P1772,LEN(P1772)-FIND("/",P1772))</f>
        <v>plays</v>
      </c>
    </row>
    <row r="1773" spans="1:20" ht="28.5" x14ac:dyDescent="0.4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 s="9">
        <f>(((I1773/60)/60)/24)+DATE(1970,1,1)</f>
        <v>42188.765717592592</v>
      </c>
      <c r="K1773">
        <v>1432837358</v>
      </c>
      <c r="L1773" s="10">
        <f>(((K1773/60)/60)/24)+DATE(1970,1,1)</f>
        <v>42152.765717592592</v>
      </c>
      <c r="M1773" t="b">
        <v>0</v>
      </c>
      <c r="N1773">
        <v>17</v>
      </c>
      <c r="O1773" t="b">
        <v>1</v>
      </c>
      <c r="P1773" t="s">
        <v>8271</v>
      </c>
      <c r="Q1773" s="5">
        <f>(E1773/D1773)</f>
        <v>1.0209999999999999</v>
      </c>
      <c r="R1773" s="12">
        <f>ROUND((E1773/N1773),2)</f>
        <v>120.12</v>
      </c>
      <c r="S1773" t="str">
        <f>LEFT(P1773,FIND("/",P1773)-1)</f>
        <v>theater</v>
      </c>
      <c r="T1773" t="str">
        <f>RIGHT(P1773,LEN(P1773)-FIND("/",P1773))</f>
        <v>plays</v>
      </c>
    </row>
    <row r="1774" spans="1:20" ht="42.75" x14ac:dyDescent="0.4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 s="9">
        <f>(((I1774/60)/60)/24)+DATE(1970,1,1)</f>
        <v>42316.702557870376</v>
      </c>
      <c r="K1774">
        <v>1444405901</v>
      </c>
      <c r="L1774" s="10">
        <f>(((K1774/60)/60)/24)+DATE(1970,1,1)</f>
        <v>42286.660891203705</v>
      </c>
      <c r="M1774" t="b">
        <v>0</v>
      </c>
      <c r="N1774">
        <v>64</v>
      </c>
      <c r="O1774" t="b">
        <v>1</v>
      </c>
      <c r="P1774" t="s">
        <v>8265</v>
      </c>
      <c r="Q1774" s="5">
        <f>(E1774/D1774)</f>
        <v>1.0209523809523811</v>
      </c>
      <c r="R1774">
        <f>ROUND((E1774/N1774),2)</f>
        <v>83.75</v>
      </c>
      <c r="S1774" t="str">
        <f>LEFT(P1774,FIND("/",P1774)-1)</f>
        <v>film &amp; video</v>
      </c>
      <c r="T1774" t="str">
        <f>RIGHT(P1774,LEN(P1774)-FIND("/",P1774))</f>
        <v>television</v>
      </c>
    </row>
    <row r="1775" spans="1:20" ht="42.75" x14ac:dyDescent="0.4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 s="9">
        <f>(((I1775/60)/60)/24)+DATE(1970,1,1)</f>
        <v>42156.097222222219</v>
      </c>
      <c r="K1775">
        <v>1429312694</v>
      </c>
      <c r="L1775" s="10">
        <f>(((K1775/60)/60)/24)+DATE(1970,1,1)</f>
        <v>42111.970995370371</v>
      </c>
      <c r="M1775" t="b">
        <v>1</v>
      </c>
      <c r="N1775">
        <v>285</v>
      </c>
      <c r="O1775" t="b">
        <v>1</v>
      </c>
      <c r="P1775" t="s">
        <v>8269</v>
      </c>
      <c r="Q1775" s="5">
        <f>(E1775/D1775)</f>
        <v>1.0208358208955224</v>
      </c>
      <c r="R1775" s="12">
        <f>ROUND((E1775/N1775),2)</f>
        <v>119.99</v>
      </c>
      <c r="S1775" t="str">
        <f>LEFT(P1775,FIND("/",P1775)-1)</f>
        <v>film &amp; video</v>
      </c>
      <c r="T1775" t="str">
        <f>RIGHT(P1775,LEN(P1775)-FIND("/",P1775))</f>
        <v>documentary</v>
      </c>
    </row>
    <row r="1776" spans="1:20" ht="42.75" x14ac:dyDescent="0.4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 s="9">
        <f>(((I1776/60)/60)/24)+DATE(1970,1,1)</f>
        <v>41955.94835648148</v>
      </c>
      <c r="K1776">
        <v>1413236738</v>
      </c>
      <c r="L1776" s="10">
        <f>(((K1776/60)/60)/24)+DATE(1970,1,1)</f>
        <v>41925.906689814816</v>
      </c>
      <c r="M1776" t="b">
        <v>0</v>
      </c>
      <c r="N1776">
        <v>29</v>
      </c>
      <c r="O1776" t="b">
        <v>1</v>
      </c>
      <c r="P1776" t="s">
        <v>8279</v>
      </c>
      <c r="Q1776" s="5">
        <f>(E1776/D1776)</f>
        <v>1.0208333333333333</v>
      </c>
      <c r="R1776" s="12">
        <f>ROUND((E1776/N1776),2)</f>
        <v>42.24</v>
      </c>
      <c r="S1776" t="str">
        <f>LEFT(P1776,FIND("/",P1776)-1)</f>
        <v>music</v>
      </c>
      <c r="T1776" t="str">
        <f>RIGHT(P1776,LEN(P1776)-FIND("/",P1776))</f>
        <v>indie rock</v>
      </c>
    </row>
    <row r="1777" spans="1:20" ht="42.75" x14ac:dyDescent="0.4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 s="9">
        <f>(((I1777/60)/60)/24)+DATE(1970,1,1)</f>
        <v>41784.564328703702</v>
      </c>
      <c r="K1777">
        <v>1398432758</v>
      </c>
      <c r="L1777" s="10">
        <f>(((K1777/60)/60)/24)+DATE(1970,1,1)</f>
        <v>41754.564328703702</v>
      </c>
      <c r="M1777" t="b">
        <v>0</v>
      </c>
      <c r="N1777">
        <v>32</v>
      </c>
      <c r="O1777" t="b">
        <v>1</v>
      </c>
      <c r="P1777" t="s">
        <v>8305</v>
      </c>
      <c r="Q1777" s="5">
        <f>(E1777/D1777)</f>
        <v>1.02069375</v>
      </c>
      <c r="R1777" s="12">
        <f>ROUND((E1777/N1777),2)</f>
        <v>255.17</v>
      </c>
      <c r="S1777" t="str">
        <f>LEFT(P1777,FIND("/",P1777)-1)</f>
        <v>theater</v>
      </c>
      <c r="T1777" t="str">
        <f>RIGHT(P1777,LEN(P1777)-FIND("/",P1777))</f>
        <v>musical</v>
      </c>
    </row>
    <row r="1778" spans="1:20" ht="28.5" x14ac:dyDescent="0.4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 s="9">
        <f>(((I1778/60)/60)/24)+DATE(1970,1,1)</f>
        <v>42411.686840277776</v>
      </c>
      <c r="K1778">
        <v>1452616143</v>
      </c>
      <c r="L1778" s="10">
        <f>(((K1778/60)/60)/24)+DATE(1970,1,1)</f>
        <v>42381.686840277776</v>
      </c>
      <c r="M1778" t="b">
        <v>1</v>
      </c>
      <c r="N1778">
        <v>59</v>
      </c>
      <c r="O1778" t="b">
        <v>1</v>
      </c>
      <c r="P1778" t="s">
        <v>8303</v>
      </c>
      <c r="Q1778" s="5">
        <f>(E1778/D1778)</f>
        <v>1.0206</v>
      </c>
      <c r="R1778" s="12">
        <f>ROUND((E1778/N1778),2)</f>
        <v>86.49</v>
      </c>
      <c r="S1778" t="str">
        <f>LEFT(P1778,FIND("/",P1778)-1)</f>
        <v>theater</v>
      </c>
      <c r="T1778" t="str">
        <f>RIGHT(P1778,LEN(P1778)-FIND("/",P1778))</f>
        <v>spaces</v>
      </c>
    </row>
    <row r="1779" spans="1:20" ht="42.75" x14ac:dyDescent="0.4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 s="9">
        <f>(((I1779/60)/60)/24)+DATE(1970,1,1)</f>
        <v>41949.249305555553</v>
      </c>
      <c r="K1779">
        <v>1413432331</v>
      </c>
      <c r="L1779" s="10">
        <f>(((K1779/60)/60)/24)+DATE(1970,1,1)</f>
        <v>41928.170497685183</v>
      </c>
      <c r="M1779" t="b">
        <v>0</v>
      </c>
      <c r="N1779">
        <v>23</v>
      </c>
      <c r="O1779" t="b">
        <v>1</v>
      </c>
      <c r="P1779" t="s">
        <v>8271</v>
      </c>
      <c r="Q1779" s="5">
        <f>(E1779/D1779)</f>
        <v>1.0205</v>
      </c>
      <c r="R1779" s="12">
        <f>ROUND((E1779/N1779),2)</f>
        <v>88.74</v>
      </c>
      <c r="S1779" t="str">
        <f>LEFT(P1779,FIND("/",P1779)-1)</f>
        <v>theater</v>
      </c>
      <c r="T1779" t="str">
        <f>RIGHT(P1779,LEN(P1779)-FIND("/",P1779))</f>
        <v>plays</v>
      </c>
    </row>
    <row r="1780" spans="1:20" ht="28.5" x14ac:dyDescent="0.4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 s="9">
        <f>(((I1780/60)/60)/24)+DATE(1970,1,1)</f>
        <v>41973.794699074075</v>
      </c>
      <c r="K1780">
        <v>1414778662</v>
      </c>
      <c r="L1780" s="10">
        <f>(((K1780/60)/60)/24)+DATE(1970,1,1)</f>
        <v>41943.753032407411</v>
      </c>
      <c r="M1780" t="b">
        <v>0</v>
      </c>
      <c r="N1780">
        <v>63</v>
      </c>
      <c r="O1780" t="b">
        <v>1</v>
      </c>
      <c r="P1780" t="s">
        <v>8271</v>
      </c>
      <c r="Q1780" s="5">
        <f>(E1780/D1780)</f>
        <v>1.0204444444444445</v>
      </c>
      <c r="R1780" s="12">
        <f>ROUND((E1780/N1780),2)</f>
        <v>72.89</v>
      </c>
      <c r="S1780" t="str">
        <f>LEFT(P1780,FIND("/",P1780)-1)</f>
        <v>theater</v>
      </c>
      <c r="T1780" t="str">
        <f>RIGHT(P1780,LEN(P1780)-FIND("/",P1780))</f>
        <v>plays</v>
      </c>
    </row>
    <row r="1781" spans="1:20" ht="42.75" x14ac:dyDescent="0.4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 s="9">
        <f>(((I1781/60)/60)/24)+DATE(1970,1,1)</f>
        <v>42745.208333333328</v>
      </c>
      <c r="K1781">
        <v>1479932713</v>
      </c>
      <c r="L1781" s="10">
        <f>(((K1781/60)/60)/24)+DATE(1970,1,1)</f>
        <v>42697.850844907407</v>
      </c>
      <c r="M1781" t="b">
        <v>1</v>
      </c>
      <c r="N1781">
        <v>216</v>
      </c>
      <c r="O1781" t="b">
        <v>1</v>
      </c>
      <c r="P1781" t="s">
        <v>8271</v>
      </c>
      <c r="Q1781" s="5">
        <f>(E1781/D1781)</f>
        <v>1.0203333333333333</v>
      </c>
      <c r="R1781" s="12">
        <f>ROUND((E1781/N1781),2)</f>
        <v>141.71</v>
      </c>
      <c r="S1781" t="str">
        <f>LEFT(P1781,FIND("/",P1781)-1)</f>
        <v>theater</v>
      </c>
      <c r="T1781" t="str">
        <f>RIGHT(P1781,LEN(P1781)-FIND("/",P1781))</f>
        <v>plays</v>
      </c>
    </row>
    <row r="1782" spans="1:20" ht="42.75" x14ac:dyDescent="0.4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 s="9">
        <f>(((I1782/60)/60)/24)+DATE(1970,1,1)</f>
        <v>42082.610416666663</v>
      </c>
      <c r="K1782">
        <v>1424414350</v>
      </c>
      <c r="L1782" s="10">
        <f>(((K1782/60)/60)/24)+DATE(1970,1,1)</f>
        <v>42055.277199074073</v>
      </c>
      <c r="M1782" t="b">
        <v>0</v>
      </c>
      <c r="N1782">
        <v>13</v>
      </c>
      <c r="O1782" t="b">
        <v>1</v>
      </c>
      <c r="P1782" t="s">
        <v>8271</v>
      </c>
      <c r="Q1782" s="5">
        <f>(E1782/D1782)</f>
        <v>1.0203333333333333</v>
      </c>
      <c r="R1782" s="12">
        <f>ROUND((E1782/N1782),2)</f>
        <v>235.46</v>
      </c>
      <c r="S1782" t="str">
        <f>LEFT(P1782,FIND("/",P1782)-1)</f>
        <v>theater</v>
      </c>
      <c r="T1782" t="str">
        <f>RIGHT(P1782,LEN(P1782)-FIND("/",P1782))</f>
        <v>plays</v>
      </c>
    </row>
    <row r="1783" spans="1:20" ht="42.75" x14ac:dyDescent="0.4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 s="9">
        <f>(((I1783/60)/60)/24)+DATE(1970,1,1)</f>
        <v>41957.125</v>
      </c>
      <c r="K1783">
        <v>1413308545</v>
      </c>
      <c r="L1783" s="10">
        <f>(((K1783/60)/60)/24)+DATE(1970,1,1)</f>
        <v>41926.73778935185</v>
      </c>
      <c r="M1783" t="b">
        <v>1</v>
      </c>
      <c r="N1783">
        <v>524</v>
      </c>
      <c r="O1783" t="b">
        <v>1</v>
      </c>
      <c r="P1783" t="s">
        <v>8269</v>
      </c>
      <c r="Q1783" s="5">
        <f>(E1783/D1783)</f>
        <v>1.0202863333333334</v>
      </c>
      <c r="R1783" s="12">
        <f>ROUND((E1783/N1783),2)</f>
        <v>58.41</v>
      </c>
      <c r="S1783" t="str">
        <f>LEFT(P1783,FIND("/",P1783)-1)</f>
        <v>film &amp; video</v>
      </c>
      <c r="T1783" t="str">
        <f>RIGHT(P1783,LEN(P1783)-FIND("/",P1783))</f>
        <v>documentary</v>
      </c>
    </row>
    <row r="1784" spans="1:20" ht="42.75" x14ac:dyDescent="0.4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 s="9">
        <f>(((I1784/60)/60)/24)+DATE(1970,1,1)</f>
        <v>42216.855879629627</v>
      </c>
      <c r="K1784">
        <v>1435782748</v>
      </c>
      <c r="L1784" s="10">
        <f>(((K1784/60)/60)/24)+DATE(1970,1,1)</f>
        <v>42186.855879629627</v>
      </c>
      <c r="M1784" t="b">
        <v>0</v>
      </c>
      <c r="N1784">
        <v>20</v>
      </c>
      <c r="O1784" t="b">
        <v>1</v>
      </c>
      <c r="P1784" t="s">
        <v>8271</v>
      </c>
      <c r="Q1784" s="5">
        <f>(E1784/D1784)</f>
        <v>1.0202500000000001</v>
      </c>
      <c r="R1784" s="12">
        <f>ROUND((E1784/N1784),2)</f>
        <v>204.05</v>
      </c>
      <c r="S1784" t="str">
        <f>LEFT(P1784,FIND("/",P1784)-1)</f>
        <v>theater</v>
      </c>
      <c r="T1784" t="str">
        <f>RIGHT(P1784,LEN(P1784)-FIND("/",P1784))</f>
        <v>plays</v>
      </c>
    </row>
    <row r="1785" spans="1:20" ht="28.5" x14ac:dyDescent="0.4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 s="9">
        <f>(((I1785/60)/60)/24)+DATE(1970,1,1)</f>
        <v>40459.836435185185</v>
      </c>
      <c r="K1785">
        <v>1283976268</v>
      </c>
      <c r="L1785" s="10">
        <f>(((K1785/60)/60)/24)+DATE(1970,1,1)</f>
        <v>40429.836435185185</v>
      </c>
      <c r="M1785" t="b">
        <v>0</v>
      </c>
      <c r="N1785">
        <v>19</v>
      </c>
      <c r="O1785" t="b">
        <v>1</v>
      </c>
      <c r="P1785" t="s">
        <v>8274</v>
      </c>
      <c r="Q1785" s="5">
        <f>(E1785/D1785)</f>
        <v>1.02</v>
      </c>
      <c r="R1785" s="12">
        <f>ROUND((E1785/N1785),2)</f>
        <v>134.21</v>
      </c>
      <c r="S1785" t="str">
        <f>LEFT(P1785,FIND("/",P1785)-1)</f>
        <v>publishing</v>
      </c>
      <c r="T1785" t="str">
        <f>RIGHT(P1785,LEN(P1785)-FIND("/",P1785))</f>
        <v>nonfiction</v>
      </c>
    </row>
    <row r="1786" spans="1:20" ht="42.75" x14ac:dyDescent="0.4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 s="9">
        <f>(((I1786/60)/60)/24)+DATE(1970,1,1)</f>
        <v>41759.208333333336</v>
      </c>
      <c r="K1786">
        <v>1396371612</v>
      </c>
      <c r="L1786" s="10">
        <f>(((K1786/60)/60)/24)+DATE(1970,1,1)</f>
        <v>41730.708472222221</v>
      </c>
      <c r="M1786" t="b">
        <v>1</v>
      </c>
      <c r="N1786">
        <v>100</v>
      </c>
      <c r="O1786" t="b">
        <v>1</v>
      </c>
      <c r="P1786" t="s">
        <v>8301</v>
      </c>
      <c r="Q1786" s="5">
        <f>(E1786/D1786)</f>
        <v>1.02</v>
      </c>
      <c r="R1786" s="12">
        <f>ROUND((E1786/N1786),2)</f>
        <v>107.1</v>
      </c>
      <c r="S1786" t="str">
        <f>LEFT(P1786,FIND("/",P1786)-1)</f>
        <v>technology</v>
      </c>
      <c r="T1786" t="str">
        <f>RIGHT(P1786,LEN(P1786)-FIND("/",P1786))</f>
        <v>space exploration</v>
      </c>
    </row>
    <row r="1787" spans="1:20" ht="42.75" x14ac:dyDescent="0.4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 s="9">
        <f>(((I1787/60)/60)/24)+DATE(1970,1,1)</f>
        <v>41908.065972222219</v>
      </c>
      <c r="K1787">
        <v>1409275671</v>
      </c>
      <c r="L1787" s="10">
        <f>(((K1787/60)/60)/24)+DATE(1970,1,1)</f>
        <v>41880.061006944445</v>
      </c>
      <c r="M1787" t="b">
        <v>0</v>
      </c>
      <c r="N1787">
        <v>87</v>
      </c>
      <c r="O1787" t="b">
        <v>1</v>
      </c>
      <c r="P1787" t="s">
        <v>8271</v>
      </c>
      <c r="Q1787" s="5">
        <f>(E1787/D1787)</f>
        <v>1.02</v>
      </c>
      <c r="R1787" s="12">
        <f>ROUND((E1787/N1787),2)</f>
        <v>58.62</v>
      </c>
      <c r="S1787" t="str">
        <f>LEFT(P1787,FIND("/",P1787)-1)</f>
        <v>theater</v>
      </c>
      <c r="T1787" t="str">
        <f>RIGHT(P1787,LEN(P1787)-FIND("/",P1787))</f>
        <v>plays</v>
      </c>
    </row>
    <row r="1788" spans="1:20" ht="42.75" x14ac:dyDescent="0.4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 s="9">
        <f>(((I1788/60)/60)/24)+DATE(1970,1,1)</f>
        <v>42488.249305555553</v>
      </c>
      <c r="K1788">
        <v>1459411371</v>
      </c>
      <c r="L1788" s="10">
        <f>(((K1788/60)/60)/24)+DATE(1970,1,1)</f>
        <v>42460.335312499999</v>
      </c>
      <c r="M1788" t="b">
        <v>0</v>
      </c>
      <c r="N1788">
        <v>34</v>
      </c>
      <c r="O1788" t="b">
        <v>1</v>
      </c>
      <c r="P1788" t="s">
        <v>8271</v>
      </c>
      <c r="Q1788" s="5">
        <f>(E1788/D1788)</f>
        <v>1.02</v>
      </c>
      <c r="R1788" s="12">
        <f>ROUND((E1788/N1788),2)</f>
        <v>99</v>
      </c>
      <c r="S1788" t="str">
        <f>LEFT(P1788,FIND("/",P1788)-1)</f>
        <v>theater</v>
      </c>
      <c r="T1788" t="str">
        <f>RIGHT(P1788,LEN(P1788)-FIND("/",P1788))</f>
        <v>plays</v>
      </c>
    </row>
    <row r="1789" spans="1:20" ht="42.75" x14ac:dyDescent="0.4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 s="9">
        <f>(((I1789/60)/60)/24)+DATE(1970,1,1)</f>
        <v>42251.394363425927</v>
      </c>
      <c r="K1789">
        <v>1438939673</v>
      </c>
      <c r="L1789" s="10">
        <f>(((K1789/60)/60)/24)+DATE(1970,1,1)</f>
        <v>42223.394363425927</v>
      </c>
      <c r="M1789" t="b">
        <v>0</v>
      </c>
      <c r="N1789">
        <v>42</v>
      </c>
      <c r="O1789" t="b">
        <v>1</v>
      </c>
      <c r="P1789" t="s">
        <v>8271</v>
      </c>
      <c r="Q1789" s="5">
        <f>(E1789/D1789)</f>
        <v>1.02</v>
      </c>
      <c r="R1789" s="12">
        <f>ROUND((E1789/N1789),2)</f>
        <v>24.29</v>
      </c>
      <c r="S1789" t="str">
        <f>LEFT(P1789,FIND("/",P1789)-1)</f>
        <v>theater</v>
      </c>
      <c r="T1789" t="str">
        <f>RIGHT(P1789,LEN(P1789)-FIND("/",P1789))</f>
        <v>plays</v>
      </c>
    </row>
    <row r="1790" spans="1:20" ht="42.75" x14ac:dyDescent="0.4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 s="9">
        <f>(((I1790/60)/60)/24)+DATE(1970,1,1)</f>
        <v>42214.708333333328</v>
      </c>
      <c r="K1790">
        <v>1435585497</v>
      </c>
      <c r="L1790" s="10">
        <f>(((K1790/60)/60)/24)+DATE(1970,1,1)</f>
        <v>42184.572881944448</v>
      </c>
      <c r="M1790" t="b">
        <v>0</v>
      </c>
      <c r="N1790">
        <v>64</v>
      </c>
      <c r="O1790" t="b">
        <v>1</v>
      </c>
      <c r="P1790" t="s">
        <v>8271</v>
      </c>
      <c r="Q1790" s="5">
        <f>(E1790/D1790)</f>
        <v>1.0196000000000001</v>
      </c>
      <c r="R1790" s="12">
        <f>ROUND((E1790/N1790),2)</f>
        <v>39.83</v>
      </c>
      <c r="S1790" t="str">
        <f>LEFT(P1790,FIND("/",P1790)-1)</f>
        <v>theater</v>
      </c>
      <c r="T1790" t="str">
        <f>RIGHT(P1790,LEN(P1790)-FIND("/",P1790))</f>
        <v>plays</v>
      </c>
    </row>
    <row r="1791" spans="1:20" ht="42.75" x14ac:dyDescent="0.4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 s="9">
        <f>(((I1791/60)/60)/24)+DATE(1970,1,1)</f>
        <v>41948.731944444444</v>
      </c>
      <c r="K1791">
        <v>1412611498</v>
      </c>
      <c r="L1791" s="10">
        <f>(((K1791/60)/60)/24)+DATE(1970,1,1)</f>
        <v>41918.670115740737</v>
      </c>
      <c r="M1791" t="b">
        <v>1</v>
      </c>
      <c r="N1791">
        <v>67</v>
      </c>
      <c r="O1791" t="b">
        <v>1</v>
      </c>
      <c r="P1791" t="s">
        <v>8298</v>
      </c>
      <c r="Q1791" s="5">
        <f>(E1791/D1791)</f>
        <v>1.0195000000000001</v>
      </c>
      <c r="R1791" s="12">
        <f>ROUND((E1791/N1791),2)</f>
        <v>60.87</v>
      </c>
      <c r="S1791" t="str">
        <f>LEFT(P1791,FIND("/",P1791)-1)</f>
        <v>food</v>
      </c>
      <c r="T1791" t="str">
        <f>RIGHT(P1791,LEN(P1791)-FIND("/",P1791))</f>
        <v>small batch</v>
      </c>
    </row>
    <row r="1792" spans="1:20" ht="28.5" x14ac:dyDescent="0.4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 s="9">
        <f>(((I1792/60)/60)/24)+DATE(1970,1,1)</f>
        <v>42306.167361111111</v>
      </c>
      <c r="K1792">
        <v>1443029206</v>
      </c>
      <c r="L1792" s="10">
        <f>(((K1792/60)/60)/24)+DATE(1970,1,1)</f>
        <v>42270.7269212963</v>
      </c>
      <c r="M1792" t="b">
        <v>0</v>
      </c>
      <c r="N1792">
        <v>55</v>
      </c>
      <c r="O1792" t="b">
        <v>1</v>
      </c>
      <c r="P1792" t="s">
        <v>8271</v>
      </c>
      <c r="Q1792" s="5">
        <f>(E1792/D1792)</f>
        <v>1.0193333333333334</v>
      </c>
      <c r="R1792" s="12">
        <f>ROUND((E1792/N1792),2)</f>
        <v>55.6</v>
      </c>
      <c r="S1792" t="str">
        <f>LEFT(P1792,FIND("/",P1792)-1)</f>
        <v>theater</v>
      </c>
      <c r="T1792" t="str">
        <f>RIGHT(P1792,LEN(P1792)-FIND("/",P1792))</f>
        <v>plays</v>
      </c>
    </row>
    <row r="1793" spans="1:20" ht="42.75" x14ac:dyDescent="0.4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 s="9">
        <f>(((I1793/60)/60)/24)+DATE(1970,1,1)</f>
        <v>41829.330312500002</v>
      </c>
      <c r="K1793">
        <v>1401436539</v>
      </c>
      <c r="L1793" s="10">
        <f>(((K1793/60)/60)/24)+DATE(1970,1,1)</f>
        <v>41789.330312500002</v>
      </c>
      <c r="M1793" t="b">
        <v>0</v>
      </c>
      <c r="N1793">
        <v>99</v>
      </c>
      <c r="O1793" t="b">
        <v>1</v>
      </c>
      <c r="P1793" t="s">
        <v>8274</v>
      </c>
      <c r="Q1793" s="5">
        <f>(E1793/D1793)</f>
        <v>1.0192000000000001</v>
      </c>
      <c r="R1793" s="12">
        <f>ROUND((E1793/N1793),2)</f>
        <v>51.47</v>
      </c>
      <c r="S1793" t="str">
        <f>LEFT(P1793,FIND("/",P1793)-1)</f>
        <v>publishing</v>
      </c>
      <c r="T1793" t="str">
        <f>RIGHT(P1793,LEN(P1793)-FIND("/",P1793))</f>
        <v>nonfiction</v>
      </c>
    </row>
    <row r="1794" spans="1:20" ht="42.75" x14ac:dyDescent="0.4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 s="9">
        <f>(((I1794/60)/60)/24)+DATE(1970,1,1)</f>
        <v>42666.868518518517</v>
      </c>
      <c r="K1794">
        <v>1474663840</v>
      </c>
      <c r="L1794" s="10">
        <f>(((K1794/60)/60)/24)+DATE(1970,1,1)</f>
        <v>42636.868518518517</v>
      </c>
      <c r="M1794" t="b">
        <v>0</v>
      </c>
      <c r="N1794">
        <v>118</v>
      </c>
      <c r="O1794" t="b">
        <v>1</v>
      </c>
      <c r="P1794" t="s">
        <v>8285</v>
      </c>
      <c r="Q1794" s="5">
        <f>(E1794/D1794)</f>
        <v>1.0190833333333333</v>
      </c>
      <c r="R1794" s="12">
        <f>ROUND((E1794/N1794),2)</f>
        <v>103.64</v>
      </c>
      <c r="S1794" t="str">
        <f>LEFT(P1794,FIND("/",P1794)-1)</f>
        <v>photography</v>
      </c>
      <c r="T1794" t="str">
        <f>RIGHT(P1794,LEN(P1794)-FIND("/",P1794))</f>
        <v>photobooks</v>
      </c>
    </row>
    <row r="1795" spans="1:20" ht="42.75" x14ac:dyDescent="0.4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 s="9">
        <f>(((I1795/60)/60)/24)+DATE(1970,1,1)</f>
        <v>41414.02847222222</v>
      </c>
      <c r="K1795">
        <v>1366381877</v>
      </c>
      <c r="L1795" s="10">
        <f>(((K1795/60)/60)/24)+DATE(1970,1,1)</f>
        <v>41383.605057870373</v>
      </c>
      <c r="M1795" t="b">
        <v>0</v>
      </c>
      <c r="N1795">
        <v>68</v>
      </c>
      <c r="O1795" t="b">
        <v>1</v>
      </c>
      <c r="P1795" t="s">
        <v>8274</v>
      </c>
      <c r="Q1795" s="5">
        <f>(E1795/D1795)</f>
        <v>1.0190760000000001</v>
      </c>
      <c r="R1795" s="12">
        <f>ROUND((E1795/N1795),2)</f>
        <v>37.47</v>
      </c>
      <c r="S1795" t="str">
        <f>LEFT(P1795,FIND("/",P1795)-1)</f>
        <v>publishing</v>
      </c>
      <c r="T1795" t="str">
        <f>RIGHT(P1795,LEN(P1795)-FIND("/",P1795))</f>
        <v>nonfiction</v>
      </c>
    </row>
    <row r="1796" spans="1:20" ht="42.75" x14ac:dyDescent="0.4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 s="9">
        <f>(((I1796/60)/60)/24)+DATE(1970,1,1)</f>
        <v>42434.041666666672</v>
      </c>
      <c r="K1796">
        <v>1455230214</v>
      </c>
      <c r="L1796" s="10">
        <f>(((K1796/60)/60)/24)+DATE(1970,1,1)</f>
        <v>42411.942291666666</v>
      </c>
      <c r="M1796" t="b">
        <v>0</v>
      </c>
      <c r="N1796">
        <v>13</v>
      </c>
      <c r="O1796" t="b">
        <v>1</v>
      </c>
      <c r="P1796" t="s">
        <v>8271</v>
      </c>
      <c r="Q1796" s="5">
        <f>(E1796/D1796)</f>
        <v>1.019047619047619</v>
      </c>
      <c r="R1796" s="12">
        <f>ROUND((E1796/N1796),2)</f>
        <v>164.62</v>
      </c>
      <c r="S1796" t="str">
        <f>LEFT(P1796,FIND("/",P1796)-1)</f>
        <v>theater</v>
      </c>
      <c r="T1796" t="str">
        <f>RIGHT(P1796,LEN(P1796)-FIND("/",P1796))</f>
        <v>plays</v>
      </c>
    </row>
    <row r="1797" spans="1:20" ht="42.75" x14ac:dyDescent="0.4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 s="9">
        <f>(((I1797/60)/60)/24)+DATE(1970,1,1)</f>
        <v>42119.83289351852</v>
      </c>
      <c r="K1797">
        <v>1427399962</v>
      </c>
      <c r="L1797" s="10">
        <f>(((K1797/60)/60)/24)+DATE(1970,1,1)</f>
        <v>42089.83289351852</v>
      </c>
      <c r="M1797" t="b">
        <v>0</v>
      </c>
      <c r="N1797">
        <v>69</v>
      </c>
      <c r="O1797" t="b">
        <v>1</v>
      </c>
      <c r="P1797" t="s">
        <v>8265</v>
      </c>
      <c r="Q1797" s="5">
        <f>(E1797/D1797)</f>
        <v>1.0189999999999999</v>
      </c>
      <c r="R1797">
        <f>ROUND((E1797/N1797),2)</f>
        <v>221.52</v>
      </c>
      <c r="S1797" t="str">
        <f>LEFT(P1797,FIND("/",P1797)-1)</f>
        <v>film &amp; video</v>
      </c>
      <c r="T1797" t="str">
        <f>RIGHT(P1797,LEN(P1797)-FIND("/",P1797))</f>
        <v>television</v>
      </c>
    </row>
    <row r="1798" spans="1:20" ht="42.75" x14ac:dyDescent="0.4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 s="9">
        <f>(((I1798/60)/60)/24)+DATE(1970,1,1)</f>
        <v>41227.102048611108</v>
      </c>
      <c r="K1798">
        <v>1348536417</v>
      </c>
      <c r="L1798" s="10">
        <f>(((K1798/60)/60)/24)+DATE(1970,1,1)</f>
        <v>41177.060381944444</v>
      </c>
      <c r="M1798" t="b">
        <v>0</v>
      </c>
      <c r="N1798">
        <v>14</v>
      </c>
      <c r="O1798" t="b">
        <v>1</v>
      </c>
      <c r="P1798" t="s">
        <v>8276</v>
      </c>
      <c r="Q1798" s="5">
        <f>(E1798/D1798)</f>
        <v>1.01875</v>
      </c>
      <c r="R1798" s="12">
        <f>ROUND((E1798/N1798),2)</f>
        <v>58.21</v>
      </c>
      <c r="S1798" t="str">
        <f>LEFT(P1798,FIND("/",P1798)-1)</f>
        <v>music</v>
      </c>
      <c r="T1798" t="str">
        <f>RIGHT(P1798,LEN(P1798)-FIND("/",P1798))</f>
        <v>rock</v>
      </c>
    </row>
    <row r="1799" spans="1:20" ht="42.75" x14ac:dyDescent="0.4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 s="9">
        <f>(((I1799/60)/60)/24)+DATE(1970,1,1)</f>
        <v>41991.506168981476</v>
      </c>
      <c r="K1799">
        <v>1416485333</v>
      </c>
      <c r="L1799" s="10">
        <f>(((K1799/60)/60)/24)+DATE(1970,1,1)</f>
        <v>41963.506168981476</v>
      </c>
      <c r="M1799" t="b">
        <v>0</v>
      </c>
      <c r="N1799">
        <v>26</v>
      </c>
      <c r="O1799" t="b">
        <v>1</v>
      </c>
      <c r="P1799" t="s">
        <v>8274</v>
      </c>
      <c r="Q1799" s="5">
        <f>(E1799/D1799)</f>
        <v>1.018723404255319</v>
      </c>
      <c r="R1799" s="12">
        <f>ROUND((E1799/N1799),2)</f>
        <v>230.19</v>
      </c>
      <c r="S1799" t="str">
        <f>LEFT(P1799,FIND("/",P1799)-1)</f>
        <v>publishing</v>
      </c>
      <c r="T1799" t="str">
        <f>RIGHT(P1799,LEN(P1799)-FIND("/",P1799))</f>
        <v>nonfiction</v>
      </c>
    </row>
    <row r="1800" spans="1:20" ht="42.75" x14ac:dyDescent="0.4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 s="9">
        <f>(((I1800/60)/60)/24)+DATE(1970,1,1)</f>
        <v>42223.723912037036</v>
      </c>
      <c r="K1800">
        <v>1436376146</v>
      </c>
      <c r="L1800" s="10">
        <f>(((K1800/60)/60)/24)+DATE(1970,1,1)</f>
        <v>42193.723912037036</v>
      </c>
      <c r="M1800" t="b">
        <v>0</v>
      </c>
      <c r="N1800">
        <v>66</v>
      </c>
      <c r="O1800" t="b">
        <v>1</v>
      </c>
      <c r="P1800" t="s">
        <v>8271</v>
      </c>
      <c r="Q1800" s="5">
        <f>(E1800/D1800)</f>
        <v>1.0186206896551724</v>
      </c>
      <c r="R1800" s="12">
        <f>ROUND((E1800/N1800),2)</f>
        <v>44.76</v>
      </c>
      <c r="S1800" t="str">
        <f>LEFT(P1800,FIND("/",P1800)-1)</f>
        <v>theater</v>
      </c>
      <c r="T1800" t="str">
        <f>RIGHT(P1800,LEN(P1800)-FIND("/",P1800))</f>
        <v>plays</v>
      </c>
    </row>
    <row r="1801" spans="1:20" ht="42.75" x14ac:dyDescent="0.4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 s="9">
        <f>(((I1801/60)/60)/24)+DATE(1970,1,1)</f>
        <v>42643.185416666667</v>
      </c>
      <c r="K1801">
        <v>1473087637</v>
      </c>
      <c r="L1801" s="10">
        <f>(((K1801/60)/60)/24)+DATE(1970,1,1)</f>
        <v>42618.625428240746</v>
      </c>
      <c r="M1801" t="b">
        <v>0</v>
      </c>
      <c r="N1801">
        <v>37</v>
      </c>
      <c r="O1801" t="b">
        <v>1</v>
      </c>
      <c r="P1801" t="s">
        <v>8300</v>
      </c>
      <c r="Q1801" s="5">
        <f>(E1801/D1801)</f>
        <v>1.0185</v>
      </c>
      <c r="R1801" s="12">
        <f>ROUND((E1801/N1801),2)</f>
        <v>165.16</v>
      </c>
      <c r="S1801" t="str">
        <f>LEFT(P1801,FIND("/",P1801)-1)</f>
        <v>music</v>
      </c>
      <c r="T1801" t="str">
        <f>RIGHT(P1801,LEN(P1801)-FIND("/",P1801))</f>
        <v>classical music</v>
      </c>
    </row>
    <row r="1802" spans="1:20" ht="42.75" x14ac:dyDescent="0.4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 s="9">
        <f>(((I1802/60)/60)/24)+DATE(1970,1,1)</f>
        <v>42222.64707175926</v>
      </c>
      <c r="K1802">
        <v>1436283107</v>
      </c>
      <c r="L1802" s="10">
        <f>(((K1802/60)/60)/24)+DATE(1970,1,1)</f>
        <v>42192.64707175926</v>
      </c>
      <c r="M1802" t="b">
        <v>0</v>
      </c>
      <c r="N1802">
        <v>90</v>
      </c>
      <c r="O1802" t="b">
        <v>1</v>
      </c>
      <c r="P1802" t="s">
        <v>8271</v>
      </c>
      <c r="Q1802" s="5">
        <f>(E1802/D1802)</f>
        <v>1.0183333333333333</v>
      </c>
      <c r="R1802" s="12">
        <f>ROUND((E1802/N1802),2)</f>
        <v>33.94</v>
      </c>
      <c r="S1802" t="str">
        <f>LEFT(P1802,FIND("/",P1802)-1)</f>
        <v>theater</v>
      </c>
      <c r="T1802" t="str">
        <f>RIGHT(P1802,LEN(P1802)-FIND("/",P1802))</f>
        <v>plays</v>
      </c>
    </row>
    <row r="1803" spans="1:20" ht="42.75" x14ac:dyDescent="0.4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 s="9">
        <f>(((I1803/60)/60)/24)+DATE(1970,1,1)</f>
        <v>41781.921527777777</v>
      </c>
      <c r="K1803">
        <v>1398342170</v>
      </c>
      <c r="L1803" s="10">
        <f>(((K1803/60)/60)/24)+DATE(1970,1,1)</f>
        <v>41753.515856481477</v>
      </c>
      <c r="M1803" t="b">
        <v>0</v>
      </c>
      <c r="N1803">
        <v>25</v>
      </c>
      <c r="O1803" t="b">
        <v>1</v>
      </c>
      <c r="P1803" t="s">
        <v>8271</v>
      </c>
      <c r="Q1803" s="5">
        <f>(E1803/D1803)</f>
        <v>1.0183333333333333</v>
      </c>
      <c r="R1803" s="12">
        <f>ROUND((E1803/N1803),2)</f>
        <v>61.1</v>
      </c>
      <c r="S1803" t="str">
        <f>LEFT(P1803,FIND("/",P1803)-1)</f>
        <v>theater</v>
      </c>
      <c r="T1803" t="str">
        <f>RIGHT(P1803,LEN(P1803)-FIND("/",P1803))</f>
        <v>plays</v>
      </c>
    </row>
    <row r="1804" spans="1:20" ht="42.75" x14ac:dyDescent="0.4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 s="9">
        <f>(((I1804/60)/60)/24)+DATE(1970,1,1)</f>
        <v>41411.165972222225</v>
      </c>
      <c r="K1804">
        <v>1366028563</v>
      </c>
      <c r="L1804" s="10">
        <f>(((K1804/60)/60)/24)+DATE(1970,1,1)</f>
        <v>41379.515775462962</v>
      </c>
      <c r="M1804" t="b">
        <v>1</v>
      </c>
      <c r="N1804">
        <v>340</v>
      </c>
      <c r="O1804" t="b">
        <v>1</v>
      </c>
      <c r="P1804" t="s">
        <v>8269</v>
      </c>
      <c r="Q1804" s="5">
        <f>(E1804/D1804)</f>
        <v>1.0182857142857142</v>
      </c>
      <c r="R1804" s="12">
        <f>ROUND((E1804/N1804),2)</f>
        <v>104.82</v>
      </c>
      <c r="S1804" t="str">
        <f>LEFT(P1804,FIND("/",P1804)-1)</f>
        <v>film &amp; video</v>
      </c>
      <c r="T1804" t="str">
        <f>RIGHT(P1804,LEN(P1804)-FIND("/",P1804))</f>
        <v>documentary</v>
      </c>
    </row>
    <row r="1805" spans="1:20" ht="42.75" x14ac:dyDescent="0.4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 s="9">
        <f>(((I1805/60)/60)/24)+DATE(1970,1,1)</f>
        <v>42621.15625</v>
      </c>
      <c r="K1805">
        <v>1471701028</v>
      </c>
      <c r="L1805" s="10">
        <f>(((K1805/60)/60)/24)+DATE(1970,1,1)</f>
        <v>42602.576712962968</v>
      </c>
      <c r="M1805" t="b">
        <v>1</v>
      </c>
      <c r="N1805">
        <v>115</v>
      </c>
      <c r="O1805" t="b">
        <v>1</v>
      </c>
      <c r="P1805" t="s">
        <v>8271</v>
      </c>
      <c r="Q1805" s="5">
        <f>(E1805/D1805)</f>
        <v>1.0182500000000001</v>
      </c>
      <c r="R1805" s="12">
        <f>ROUND((E1805/N1805),2)</f>
        <v>177.09</v>
      </c>
      <c r="S1805" t="str">
        <f>LEFT(P1805,FIND("/",P1805)-1)</f>
        <v>theater</v>
      </c>
      <c r="T1805" t="str">
        <f>RIGHT(P1805,LEN(P1805)-FIND("/",P1805))</f>
        <v>plays</v>
      </c>
    </row>
    <row r="1806" spans="1:20" ht="42.75" x14ac:dyDescent="0.4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 s="9">
        <f>(((I1806/60)/60)/24)+DATE(1970,1,1)</f>
        <v>41867.667326388888</v>
      </c>
      <c r="K1806">
        <v>1406390457</v>
      </c>
      <c r="L1806" s="10">
        <f>(((K1806/60)/60)/24)+DATE(1970,1,1)</f>
        <v>41846.667326388888</v>
      </c>
      <c r="M1806" t="b">
        <v>0</v>
      </c>
      <c r="N1806">
        <v>48</v>
      </c>
      <c r="O1806" t="b">
        <v>1</v>
      </c>
      <c r="P1806" t="s">
        <v>8271</v>
      </c>
      <c r="Q1806" s="5">
        <f>(E1806/D1806)</f>
        <v>1.0182500000000001</v>
      </c>
      <c r="R1806" s="12">
        <f>ROUND((E1806/N1806),2)</f>
        <v>84.85</v>
      </c>
      <c r="S1806" t="str">
        <f>LEFT(P1806,FIND("/",P1806)-1)</f>
        <v>theater</v>
      </c>
      <c r="T1806" t="str">
        <f>RIGHT(P1806,LEN(P1806)-FIND("/",P1806))</f>
        <v>plays</v>
      </c>
    </row>
    <row r="1807" spans="1:20" ht="42.75" x14ac:dyDescent="0.4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 s="9">
        <f>(((I1807/60)/60)/24)+DATE(1970,1,1)</f>
        <v>41061.953055555554</v>
      </c>
      <c r="K1807">
        <v>1335567144</v>
      </c>
      <c r="L1807" s="10">
        <f>(((K1807/60)/60)/24)+DATE(1970,1,1)</f>
        <v>41026.953055555554</v>
      </c>
      <c r="M1807" t="b">
        <v>1</v>
      </c>
      <c r="N1807">
        <v>89</v>
      </c>
      <c r="O1807" t="b">
        <v>1</v>
      </c>
      <c r="P1807" t="s">
        <v>8271</v>
      </c>
      <c r="Q1807" s="5">
        <f>(E1807/D1807)</f>
        <v>1.0181818181818181</v>
      </c>
      <c r="R1807" s="12">
        <f>ROUND((E1807/N1807),2)</f>
        <v>62.92</v>
      </c>
      <c r="S1807" t="str">
        <f>LEFT(P1807,FIND("/",P1807)-1)</f>
        <v>theater</v>
      </c>
      <c r="T1807" t="str">
        <f>RIGHT(P1807,LEN(P1807)-FIND("/",P1807))</f>
        <v>plays</v>
      </c>
    </row>
    <row r="1808" spans="1:20" ht="28.5" x14ac:dyDescent="0.4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 s="9">
        <f>(((I1808/60)/60)/24)+DATE(1970,1,1)</f>
        <v>40811.814432870371</v>
      </c>
      <c r="K1808">
        <v>1311795167</v>
      </c>
      <c r="L1808" s="10">
        <f>(((K1808/60)/60)/24)+DATE(1970,1,1)</f>
        <v>40751.814432870371</v>
      </c>
      <c r="M1808" t="b">
        <v>1</v>
      </c>
      <c r="N1808">
        <v>74</v>
      </c>
      <c r="O1808" t="b">
        <v>1</v>
      </c>
      <c r="P1808" t="s">
        <v>8276</v>
      </c>
      <c r="Q1808" s="5">
        <f>(E1808/D1808)</f>
        <v>1.018</v>
      </c>
      <c r="R1808" s="12">
        <f>ROUND((E1808/N1808),2)</f>
        <v>82.54</v>
      </c>
      <c r="S1808" t="str">
        <f>LEFT(P1808,FIND("/",P1808)-1)</f>
        <v>music</v>
      </c>
      <c r="T1808" t="str">
        <f>RIGHT(P1808,LEN(P1808)-FIND("/",P1808))</f>
        <v>rock</v>
      </c>
    </row>
    <row r="1809" spans="1:20" ht="42.75" x14ac:dyDescent="0.4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 s="9">
        <f>(((I1809/60)/60)/24)+DATE(1970,1,1)</f>
        <v>41479.585162037038</v>
      </c>
      <c r="K1809">
        <v>1372082558</v>
      </c>
      <c r="L1809" s="10">
        <f>(((K1809/60)/60)/24)+DATE(1970,1,1)</f>
        <v>41449.585162037038</v>
      </c>
      <c r="M1809" t="b">
        <v>1</v>
      </c>
      <c r="N1809">
        <v>159</v>
      </c>
      <c r="O1809" t="b">
        <v>1</v>
      </c>
      <c r="P1809" t="s">
        <v>8276</v>
      </c>
      <c r="Q1809" s="5">
        <f>(E1809/D1809)</f>
        <v>1.018</v>
      </c>
      <c r="R1809" s="12">
        <f>ROUND((E1809/N1809),2)</f>
        <v>140.86000000000001</v>
      </c>
      <c r="S1809" t="str">
        <f>LEFT(P1809,FIND("/",P1809)-1)</f>
        <v>music</v>
      </c>
      <c r="T1809" t="str">
        <f>RIGHT(P1809,LEN(P1809)-FIND("/",P1809))</f>
        <v>rock</v>
      </c>
    </row>
    <row r="1810" spans="1:20" ht="42.75" x14ac:dyDescent="0.4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 s="9">
        <f>(((I1810/60)/60)/24)+DATE(1970,1,1)</f>
        <v>41591.725219907406</v>
      </c>
      <c r="K1810">
        <v>1381767859</v>
      </c>
      <c r="L1810" s="10">
        <f>(((K1810/60)/60)/24)+DATE(1970,1,1)</f>
        <v>41561.683553240742</v>
      </c>
      <c r="M1810" t="b">
        <v>1</v>
      </c>
      <c r="N1810">
        <v>31</v>
      </c>
      <c r="O1810" t="b">
        <v>1</v>
      </c>
      <c r="P1810" t="s">
        <v>8276</v>
      </c>
      <c r="Q1810" s="5">
        <f>(E1810/D1810)</f>
        <v>1.018</v>
      </c>
      <c r="R1810" s="12">
        <f>ROUND((E1810/N1810),2)</f>
        <v>246.29</v>
      </c>
      <c r="S1810" t="str">
        <f>LEFT(P1810,FIND("/",P1810)-1)</f>
        <v>music</v>
      </c>
      <c r="T1810" t="str">
        <f>RIGHT(P1810,LEN(P1810)-FIND("/",P1810))</f>
        <v>rock</v>
      </c>
    </row>
    <row r="1811" spans="1:20" ht="42.75" x14ac:dyDescent="0.4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 s="9">
        <f>(((I1811/60)/60)/24)+DATE(1970,1,1)</f>
        <v>42597.840069444443</v>
      </c>
      <c r="K1811">
        <v>1468699782</v>
      </c>
      <c r="L1811" s="10">
        <f>(((K1811/60)/60)/24)+DATE(1970,1,1)</f>
        <v>42567.840069444443</v>
      </c>
      <c r="M1811" t="b">
        <v>0</v>
      </c>
      <c r="N1811">
        <v>122</v>
      </c>
      <c r="O1811" t="b">
        <v>1</v>
      </c>
      <c r="P1811" t="s">
        <v>8271</v>
      </c>
      <c r="Q1811" s="5">
        <f>(E1811/D1811)</f>
        <v>1.0176666666666667</v>
      </c>
      <c r="R1811" s="12">
        <f>ROUND((E1811/N1811),2)</f>
        <v>125.12</v>
      </c>
      <c r="S1811" t="str">
        <f>LEFT(P1811,FIND("/",P1811)-1)</f>
        <v>theater</v>
      </c>
      <c r="T1811" t="str">
        <f>RIGHT(P1811,LEN(P1811)-FIND("/",P1811))</f>
        <v>plays</v>
      </c>
    </row>
    <row r="1812" spans="1:20" ht="28.5" x14ac:dyDescent="0.4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 s="9">
        <f>(((I1812/60)/60)/24)+DATE(1970,1,1)</f>
        <v>41779.207638888889</v>
      </c>
      <c r="K1812">
        <v>1397679445</v>
      </c>
      <c r="L1812" s="10">
        <f>(((K1812/60)/60)/24)+DATE(1970,1,1)</f>
        <v>41745.84542824074</v>
      </c>
      <c r="M1812" t="b">
        <v>0</v>
      </c>
      <c r="N1812">
        <v>40</v>
      </c>
      <c r="O1812" t="b">
        <v>1</v>
      </c>
      <c r="P1812" t="s">
        <v>8276</v>
      </c>
      <c r="Q1812" s="5">
        <f>(E1812/D1812)</f>
        <v>1.0175000000000001</v>
      </c>
      <c r="R1812" s="12">
        <f>ROUND((E1812/N1812),2)</f>
        <v>50.88</v>
      </c>
      <c r="S1812" t="str">
        <f>LEFT(P1812,FIND("/",P1812)-1)</f>
        <v>music</v>
      </c>
      <c r="T1812" t="str">
        <f>RIGHT(P1812,LEN(P1812)-FIND("/",P1812))</f>
        <v>rock</v>
      </c>
    </row>
    <row r="1813" spans="1:20" ht="42.75" x14ac:dyDescent="0.4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 s="9">
        <f>(((I1813/60)/60)/24)+DATE(1970,1,1)</f>
        <v>42575.958333333328</v>
      </c>
      <c r="K1813">
        <v>1466887297</v>
      </c>
      <c r="L1813" s="10">
        <f>(((K1813/60)/60)/24)+DATE(1970,1,1)</f>
        <v>42546.862233796302</v>
      </c>
      <c r="M1813" t="b">
        <v>0</v>
      </c>
      <c r="N1813">
        <v>27</v>
      </c>
      <c r="O1813" t="b">
        <v>1</v>
      </c>
      <c r="P1813" t="s">
        <v>8305</v>
      </c>
      <c r="Q1813" s="5">
        <f>(E1813/D1813)</f>
        <v>1.0175000000000001</v>
      </c>
      <c r="R1813" s="12">
        <f>ROUND((E1813/N1813),2)</f>
        <v>75.37</v>
      </c>
      <c r="S1813" t="str">
        <f>LEFT(P1813,FIND("/",P1813)-1)</f>
        <v>theater</v>
      </c>
      <c r="T1813" t="str">
        <f>RIGHT(P1813,LEN(P1813)-FIND("/",P1813))</f>
        <v>musical</v>
      </c>
    </row>
    <row r="1814" spans="1:20" ht="42.75" x14ac:dyDescent="0.4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 s="9">
        <f>(((I1814/60)/60)/24)+DATE(1970,1,1)</f>
        <v>42260</v>
      </c>
      <c r="K1814">
        <v>1440370768</v>
      </c>
      <c r="L1814" s="10">
        <f>(((K1814/60)/60)/24)+DATE(1970,1,1)</f>
        <v>42239.957962962959</v>
      </c>
      <c r="M1814" t="b">
        <v>0</v>
      </c>
      <c r="N1814">
        <v>72</v>
      </c>
      <c r="O1814" t="b">
        <v>1</v>
      </c>
      <c r="P1814" t="s">
        <v>8271</v>
      </c>
      <c r="Q1814" s="5">
        <f>(E1814/D1814)</f>
        <v>1.0173000000000001</v>
      </c>
      <c r="R1814" s="12">
        <f>ROUND((E1814/N1814),2)</f>
        <v>141.29</v>
      </c>
      <c r="S1814" t="str">
        <f>LEFT(P1814,FIND("/",P1814)-1)</f>
        <v>theater</v>
      </c>
      <c r="T1814" t="str">
        <f>RIGHT(P1814,LEN(P1814)-FIND("/",P1814))</f>
        <v>plays</v>
      </c>
    </row>
    <row r="1815" spans="1:20" ht="42.75" x14ac:dyDescent="0.4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 s="9">
        <f>(((I1815/60)/60)/24)+DATE(1970,1,1)</f>
        <v>42019.913136574076</v>
      </c>
      <c r="K1815">
        <v>1418766895</v>
      </c>
      <c r="L1815" s="10">
        <f>(((K1815/60)/60)/24)+DATE(1970,1,1)</f>
        <v>41989.913136574076</v>
      </c>
      <c r="M1815" t="b">
        <v>0</v>
      </c>
      <c r="N1815">
        <v>14</v>
      </c>
      <c r="O1815" t="b">
        <v>1</v>
      </c>
      <c r="P1815" t="s">
        <v>8301</v>
      </c>
      <c r="Q1815" s="5">
        <f>(E1815/D1815)</f>
        <v>1.0172910662824208</v>
      </c>
      <c r="R1815" s="12">
        <f>ROUND((E1815/N1815),2)</f>
        <v>25.21</v>
      </c>
      <c r="S1815" t="str">
        <f>LEFT(P1815,FIND("/",P1815)-1)</f>
        <v>technology</v>
      </c>
      <c r="T1815" t="str">
        <f>RIGHT(P1815,LEN(P1815)-FIND("/",P1815))</f>
        <v>space exploration</v>
      </c>
    </row>
    <row r="1816" spans="1:20" ht="42.75" x14ac:dyDescent="0.4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 s="9">
        <f>(((I1816/60)/60)/24)+DATE(1970,1,1)</f>
        <v>41990.332638888889</v>
      </c>
      <c r="K1816">
        <v>1415343874</v>
      </c>
      <c r="L1816" s="10">
        <f>(((K1816/60)/60)/24)+DATE(1970,1,1)</f>
        <v>41950.29483796296</v>
      </c>
      <c r="M1816" t="b">
        <v>0</v>
      </c>
      <c r="N1816">
        <v>65</v>
      </c>
      <c r="O1816" t="b">
        <v>1</v>
      </c>
      <c r="P1816" t="s">
        <v>8276</v>
      </c>
      <c r="Q1816" s="5">
        <f>(E1816/D1816)</f>
        <v>1.0172463768115942</v>
      </c>
      <c r="R1816" s="12">
        <f>ROUND((E1816/N1816),2)</f>
        <v>107.98</v>
      </c>
      <c r="S1816" t="str">
        <f>LEFT(P1816,FIND("/",P1816)-1)</f>
        <v>music</v>
      </c>
      <c r="T1816" t="str">
        <f>RIGHT(P1816,LEN(P1816)-FIND("/",P1816))</f>
        <v>rock</v>
      </c>
    </row>
    <row r="1817" spans="1:20" ht="42.75" x14ac:dyDescent="0.4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 s="9">
        <f>(((I1817/60)/60)/24)+DATE(1970,1,1)</f>
        <v>40657.959930555553</v>
      </c>
      <c r="K1817">
        <v>1301007738</v>
      </c>
      <c r="L1817" s="10">
        <f>(((K1817/60)/60)/24)+DATE(1970,1,1)</f>
        <v>40626.959930555553</v>
      </c>
      <c r="M1817" t="b">
        <v>1</v>
      </c>
      <c r="N1817">
        <v>298</v>
      </c>
      <c r="O1817" t="b">
        <v>1</v>
      </c>
      <c r="P1817" t="s">
        <v>8269</v>
      </c>
      <c r="Q1817" s="5">
        <f>(E1817/D1817)</f>
        <v>1.0172264</v>
      </c>
      <c r="R1817" s="12">
        <f>ROUND((E1817/N1817),2)</f>
        <v>85.34</v>
      </c>
      <c r="S1817" t="str">
        <f>LEFT(P1817,FIND("/",P1817)-1)</f>
        <v>film &amp; video</v>
      </c>
      <c r="T1817" t="str">
        <f>RIGHT(P1817,LEN(P1817)-FIND("/",P1817))</f>
        <v>documentary</v>
      </c>
    </row>
    <row r="1818" spans="1:20" ht="57" x14ac:dyDescent="0.4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 s="9">
        <f>(((I1818/60)/60)/24)+DATE(1970,1,1)</f>
        <v>42297.746782407412</v>
      </c>
      <c r="K1818">
        <v>1442771722</v>
      </c>
      <c r="L1818" s="10">
        <f>(((K1818/60)/60)/24)+DATE(1970,1,1)</f>
        <v>42267.746782407412</v>
      </c>
      <c r="M1818" t="b">
        <v>0</v>
      </c>
      <c r="N1818">
        <v>47</v>
      </c>
      <c r="O1818" t="b">
        <v>1</v>
      </c>
      <c r="P1818" t="s">
        <v>8279</v>
      </c>
      <c r="Q1818" s="5">
        <f>(E1818/D1818)</f>
        <v>1.0171957671957672</v>
      </c>
      <c r="R1818" s="12">
        <f>ROUND((E1818/N1818),2)</f>
        <v>196.34</v>
      </c>
      <c r="S1818" t="str">
        <f>LEFT(P1818,FIND("/",P1818)-1)</f>
        <v>music</v>
      </c>
      <c r="T1818" t="str">
        <f>RIGHT(P1818,LEN(P1818)-FIND("/",P1818))</f>
        <v>indie rock</v>
      </c>
    </row>
    <row r="1819" spans="1:20" x14ac:dyDescent="0.4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 s="9">
        <f>(((I1819/60)/60)/24)+DATE(1970,1,1)</f>
        <v>41748.878182870372</v>
      </c>
      <c r="K1819">
        <v>1395349475</v>
      </c>
      <c r="L1819" s="10">
        <f>(((K1819/60)/60)/24)+DATE(1970,1,1)</f>
        <v>41718.878182870372</v>
      </c>
      <c r="M1819" t="b">
        <v>0</v>
      </c>
      <c r="N1819">
        <v>41</v>
      </c>
      <c r="O1819" t="b">
        <v>1</v>
      </c>
      <c r="P1819" t="s">
        <v>8276</v>
      </c>
      <c r="Q1819" s="5">
        <f>(E1819/D1819)</f>
        <v>1.0166666666666666</v>
      </c>
      <c r="R1819" s="12">
        <f>ROUND((E1819/N1819),2)</f>
        <v>148.78</v>
      </c>
      <c r="S1819" t="str">
        <f>LEFT(P1819,FIND("/",P1819)-1)</f>
        <v>music</v>
      </c>
      <c r="T1819" t="str">
        <f>RIGHT(P1819,LEN(P1819)-FIND("/",P1819))</f>
        <v>rock</v>
      </c>
    </row>
    <row r="1820" spans="1:20" ht="42.75" x14ac:dyDescent="0.4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 s="9">
        <f>(((I1820/60)/60)/24)+DATE(1970,1,1)</f>
        <v>41208.165972222225</v>
      </c>
      <c r="K1820">
        <v>1349892735</v>
      </c>
      <c r="L1820" s="10">
        <f>(((K1820/60)/60)/24)+DATE(1970,1,1)</f>
        <v>41192.758506944447</v>
      </c>
      <c r="M1820" t="b">
        <v>0</v>
      </c>
      <c r="N1820">
        <v>14</v>
      </c>
      <c r="O1820" t="b">
        <v>1</v>
      </c>
      <c r="P1820" t="s">
        <v>8279</v>
      </c>
      <c r="Q1820" s="5">
        <f>(E1820/D1820)</f>
        <v>1.0166666666666666</v>
      </c>
      <c r="R1820" s="12">
        <f>ROUND((E1820/N1820),2)</f>
        <v>43.57</v>
      </c>
      <c r="S1820" t="str">
        <f>LEFT(P1820,FIND("/",P1820)-1)</f>
        <v>music</v>
      </c>
      <c r="T1820" t="str">
        <f>RIGHT(P1820,LEN(P1820)-FIND("/",P1820))</f>
        <v>indie rock</v>
      </c>
    </row>
    <row r="1821" spans="1:20" ht="42.75" x14ac:dyDescent="0.4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 s="9">
        <f>(((I1821/60)/60)/24)+DATE(1970,1,1)</f>
        <v>42197.533159722225</v>
      </c>
      <c r="K1821">
        <v>1434113265</v>
      </c>
      <c r="L1821" s="10">
        <f>(((K1821/60)/60)/24)+DATE(1970,1,1)</f>
        <v>42167.533159722225</v>
      </c>
      <c r="M1821" t="b">
        <v>1</v>
      </c>
      <c r="N1821">
        <v>30</v>
      </c>
      <c r="O1821" t="b">
        <v>1</v>
      </c>
      <c r="P1821" t="s">
        <v>8271</v>
      </c>
      <c r="Q1821" s="5">
        <f>(E1821/D1821)</f>
        <v>1.0166666666666666</v>
      </c>
      <c r="R1821" s="12">
        <f>ROUND((E1821/N1821),2)</f>
        <v>61</v>
      </c>
      <c r="S1821" t="str">
        <f>LEFT(P1821,FIND("/",P1821)-1)</f>
        <v>theater</v>
      </c>
      <c r="T1821" t="str">
        <f>RIGHT(P1821,LEN(P1821)-FIND("/",P1821))</f>
        <v>plays</v>
      </c>
    </row>
    <row r="1822" spans="1:20" ht="42.75" x14ac:dyDescent="0.4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 s="9">
        <f>(((I1822/60)/60)/24)+DATE(1970,1,1)</f>
        <v>42526.58321759259</v>
      </c>
      <c r="K1822">
        <v>1463925590</v>
      </c>
      <c r="L1822" s="10">
        <f>(((K1822/60)/60)/24)+DATE(1970,1,1)</f>
        <v>42512.58321759259</v>
      </c>
      <c r="M1822" t="b">
        <v>0</v>
      </c>
      <c r="N1822">
        <v>10</v>
      </c>
      <c r="O1822" t="b">
        <v>1</v>
      </c>
      <c r="P1822" t="s">
        <v>8271</v>
      </c>
      <c r="Q1822" s="5">
        <f>(E1822/D1822)</f>
        <v>1.0166666666666666</v>
      </c>
      <c r="R1822" s="12">
        <f>ROUND((E1822/N1822),2)</f>
        <v>152.5</v>
      </c>
      <c r="S1822" t="str">
        <f>LEFT(P1822,FIND("/",P1822)-1)</f>
        <v>theater</v>
      </c>
      <c r="T1822" t="str">
        <f>RIGHT(P1822,LEN(P1822)-FIND("/",P1822))</f>
        <v>plays</v>
      </c>
    </row>
    <row r="1823" spans="1:20" ht="28.5" x14ac:dyDescent="0.4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 s="9">
        <f>(((I1823/60)/60)/24)+DATE(1970,1,1)</f>
        <v>42095.207638888889</v>
      </c>
      <c r="K1823">
        <v>1425020810</v>
      </c>
      <c r="L1823" s="10">
        <f>(((K1823/60)/60)/24)+DATE(1970,1,1)</f>
        <v>42062.296412037031</v>
      </c>
      <c r="M1823" t="b">
        <v>0</v>
      </c>
      <c r="N1823">
        <v>78</v>
      </c>
      <c r="O1823" t="b">
        <v>1</v>
      </c>
      <c r="P1823" t="s">
        <v>8271</v>
      </c>
      <c r="Q1823" s="5">
        <f>(E1823/D1823)</f>
        <v>1.0166666666666666</v>
      </c>
      <c r="R1823" s="12">
        <f>ROUND((E1823/N1823),2)</f>
        <v>78.209999999999994</v>
      </c>
      <c r="S1823" t="str">
        <f>LEFT(P1823,FIND("/",P1823)-1)</f>
        <v>theater</v>
      </c>
      <c r="T1823" t="str">
        <f>RIGHT(P1823,LEN(P1823)-FIND("/",P1823))</f>
        <v>plays</v>
      </c>
    </row>
    <row r="1824" spans="1:20" ht="42.75" x14ac:dyDescent="0.4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 s="9">
        <f>(((I1824/60)/60)/24)+DATE(1970,1,1)</f>
        <v>42175.583043981482</v>
      </c>
      <c r="K1824">
        <v>1433512775</v>
      </c>
      <c r="L1824" s="10">
        <f>(((K1824/60)/60)/24)+DATE(1970,1,1)</f>
        <v>42160.583043981482</v>
      </c>
      <c r="M1824" t="b">
        <v>0</v>
      </c>
      <c r="N1824">
        <v>63</v>
      </c>
      <c r="O1824" t="b">
        <v>1</v>
      </c>
      <c r="P1824" t="s">
        <v>8271</v>
      </c>
      <c r="Q1824" s="5">
        <f>(E1824/D1824)</f>
        <v>1.0165</v>
      </c>
      <c r="R1824" s="12">
        <f>ROUND((E1824/N1824),2)</f>
        <v>32.270000000000003</v>
      </c>
      <c r="S1824" t="str">
        <f>LEFT(P1824,FIND("/",P1824)-1)</f>
        <v>theater</v>
      </c>
      <c r="T1824" t="str">
        <f>RIGHT(P1824,LEN(P1824)-FIND("/",P1824))</f>
        <v>plays</v>
      </c>
    </row>
    <row r="1825" spans="1:20" ht="42.75" x14ac:dyDescent="0.4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 s="9">
        <f>(((I1825/60)/60)/24)+DATE(1970,1,1)</f>
        <v>40810.340902777774</v>
      </c>
      <c r="K1825">
        <v>1311667854</v>
      </c>
      <c r="L1825" s="10">
        <f>(((K1825/60)/60)/24)+DATE(1970,1,1)</f>
        <v>40750.340902777774</v>
      </c>
      <c r="M1825" t="b">
        <v>0</v>
      </c>
      <c r="N1825">
        <v>47</v>
      </c>
      <c r="O1825" t="b">
        <v>1</v>
      </c>
      <c r="P1825" t="s">
        <v>8276</v>
      </c>
      <c r="Q1825" s="5">
        <f>(E1825/D1825)</f>
        <v>1.0162500000000001</v>
      </c>
      <c r="R1825" s="12">
        <f>ROUND((E1825/N1825),2)</f>
        <v>86.49</v>
      </c>
      <c r="S1825" t="str">
        <f>LEFT(P1825,FIND("/",P1825)-1)</f>
        <v>music</v>
      </c>
      <c r="T1825" t="str">
        <f>RIGHT(P1825,LEN(P1825)-FIND("/",P1825))</f>
        <v>rock</v>
      </c>
    </row>
    <row r="1826" spans="1:20" ht="42.75" x14ac:dyDescent="0.4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 s="9">
        <f>(((I1826/60)/60)/24)+DATE(1970,1,1)</f>
        <v>42647.165972222225</v>
      </c>
      <c r="K1826">
        <v>1472528141</v>
      </c>
      <c r="L1826" s="10">
        <f>(((K1826/60)/60)/24)+DATE(1970,1,1)</f>
        <v>42612.149780092594</v>
      </c>
      <c r="M1826" t="b">
        <v>1</v>
      </c>
      <c r="N1826">
        <v>308</v>
      </c>
      <c r="O1826" t="b">
        <v>1</v>
      </c>
      <c r="P1826" t="s">
        <v>8303</v>
      </c>
      <c r="Q1826" s="5">
        <f>(E1826/D1826)</f>
        <v>1.01606</v>
      </c>
      <c r="R1826" s="12">
        <f>ROUND((E1826/N1826),2)</f>
        <v>164.94</v>
      </c>
      <c r="S1826" t="str">
        <f>LEFT(P1826,FIND("/",P1826)-1)</f>
        <v>theater</v>
      </c>
      <c r="T1826" t="str">
        <f>RIGHT(P1826,LEN(P1826)-FIND("/",P1826))</f>
        <v>spaces</v>
      </c>
    </row>
    <row r="1827" spans="1:20" ht="42.75" x14ac:dyDescent="0.45">
      <c r="A1827">
        <v>2208</v>
      </c>
      <c r="B1827" s="3" t="s">
        <v>2209</v>
      </c>
      <c r="C1827" s="3" t="s">
        <v>6318</v>
      </c>
      <c r="D1827">
        <v>1000</v>
      </c>
      <c r="E1827">
        <v>1016</v>
      </c>
      <c r="F1827" t="s">
        <v>8219</v>
      </c>
      <c r="G1827" t="s">
        <v>8224</v>
      </c>
      <c r="H1827" t="s">
        <v>8246</v>
      </c>
      <c r="I1827">
        <v>1333771200</v>
      </c>
      <c r="J1827" s="9">
        <f>(((I1827/60)/60)/24)+DATE(1970,1,1)</f>
        <v>41006.166666666664</v>
      </c>
      <c r="K1827">
        <v>1328649026</v>
      </c>
      <c r="L1827" s="10">
        <f>(((K1827/60)/60)/24)+DATE(1970,1,1)</f>
        <v>40946.882245370369</v>
      </c>
      <c r="M1827" t="b">
        <v>0</v>
      </c>
      <c r="N1827">
        <v>24</v>
      </c>
      <c r="O1827" t="b">
        <v>1</v>
      </c>
      <c r="P1827" t="s">
        <v>8280</v>
      </c>
      <c r="Q1827" s="5">
        <f>(E1827/D1827)</f>
        <v>1.016</v>
      </c>
      <c r="R1827" s="12">
        <f>ROUND((E1827/N1827),2)</f>
        <v>42.33</v>
      </c>
      <c r="S1827" t="str">
        <f>LEFT(P1827,FIND("/",P1827)-1)</f>
        <v>music</v>
      </c>
      <c r="T1827" t="str">
        <f>RIGHT(P1827,LEN(P1827)-FIND("/",P1827))</f>
        <v>electronic music</v>
      </c>
    </row>
    <row r="1828" spans="1:20" ht="28.5" x14ac:dyDescent="0.45">
      <c r="A1828">
        <v>2524</v>
      </c>
      <c r="B1828" s="3" t="s">
        <v>2524</v>
      </c>
      <c r="C1828" s="3" t="s">
        <v>6634</v>
      </c>
      <c r="D1828">
        <v>7500</v>
      </c>
      <c r="E1828">
        <v>7620</v>
      </c>
      <c r="F1828" t="s">
        <v>8219</v>
      </c>
      <c r="G1828" t="s">
        <v>8224</v>
      </c>
      <c r="H1828" t="s">
        <v>8246</v>
      </c>
      <c r="I1828">
        <v>1419136200</v>
      </c>
      <c r="J1828" s="9">
        <f>(((I1828/60)/60)/24)+DATE(1970,1,1)</f>
        <v>41994.1875</v>
      </c>
      <c r="K1828">
        <v>1416338557</v>
      </c>
      <c r="L1828" s="10">
        <f>(((K1828/60)/60)/24)+DATE(1970,1,1)</f>
        <v>41961.807372685187</v>
      </c>
      <c r="M1828" t="b">
        <v>0</v>
      </c>
      <c r="N1828">
        <v>43</v>
      </c>
      <c r="O1828" t="b">
        <v>1</v>
      </c>
      <c r="P1828" t="s">
        <v>8300</v>
      </c>
      <c r="Q1828" s="5">
        <f>(E1828/D1828)</f>
        <v>1.016</v>
      </c>
      <c r="R1828" s="12">
        <f>ROUND((E1828/N1828),2)</f>
        <v>177.21</v>
      </c>
      <c r="S1828" t="str">
        <f>LEFT(P1828,FIND("/",P1828)-1)</f>
        <v>music</v>
      </c>
      <c r="T1828" t="str">
        <f>RIGHT(P1828,LEN(P1828)-FIND("/",P1828))</f>
        <v>classical music</v>
      </c>
    </row>
    <row r="1829" spans="1:20" ht="42.75" x14ac:dyDescent="0.45">
      <c r="A1829">
        <v>324</v>
      </c>
      <c r="B1829" s="3" t="s">
        <v>325</v>
      </c>
      <c r="C1829" s="3" t="s">
        <v>4434</v>
      </c>
      <c r="D1829">
        <v>8500</v>
      </c>
      <c r="E1829">
        <v>8636</v>
      </c>
      <c r="F1829" t="s">
        <v>8219</v>
      </c>
      <c r="G1829" t="s">
        <v>8224</v>
      </c>
      <c r="H1829" t="s">
        <v>8246</v>
      </c>
      <c r="I1829">
        <v>1438441308</v>
      </c>
      <c r="J1829" s="9">
        <f>(((I1829/60)/60)/24)+DATE(1970,1,1)</f>
        <v>42217.626250000001</v>
      </c>
      <c r="K1829">
        <v>1435590108</v>
      </c>
      <c r="L1829" s="10">
        <f>(((K1829/60)/60)/24)+DATE(1970,1,1)</f>
        <v>42184.626250000001</v>
      </c>
      <c r="M1829" t="b">
        <v>1</v>
      </c>
      <c r="N1829">
        <v>82</v>
      </c>
      <c r="O1829" t="b">
        <v>1</v>
      </c>
      <c r="P1829" t="s">
        <v>8269</v>
      </c>
      <c r="Q1829" s="5">
        <f>(E1829/D1829)</f>
        <v>1.016</v>
      </c>
      <c r="R1829" s="12">
        <f>ROUND((E1829/N1829),2)</f>
        <v>105.32</v>
      </c>
      <c r="S1829" t="str">
        <f>LEFT(P1829,FIND("/",P1829)-1)</f>
        <v>film &amp; video</v>
      </c>
      <c r="T1829" t="str">
        <f>RIGHT(P1829,LEN(P1829)-FIND("/",P1829))</f>
        <v>documentary</v>
      </c>
    </row>
    <row r="1830" spans="1:20" ht="42.75" x14ac:dyDescent="0.4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 s="9">
        <f>(((I1830/60)/60)/24)+DATE(1970,1,1)</f>
        <v>42398.249305555553</v>
      </c>
      <c r="K1830">
        <v>1452546853</v>
      </c>
      <c r="L1830" s="10">
        <f>(((K1830/60)/60)/24)+DATE(1970,1,1)</f>
        <v>42380.884872685187</v>
      </c>
      <c r="M1830" t="b">
        <v>0</v>
      </c>
      <c r="N1830">
        <v>15</v>
      </c>
      <c r="O1830" t="b">
        <v>1</v>
      </c>
      <c r="P1830" t="s">
        <v>8271</v>
      </c>
      <c r="Q1830" s="5">
        <f>(E1830/D1830)</f>
        <v>1.016</v>
      </c>
      <c r="R1830" s="12">
        <f>ROUND((E1830/N1830),2)</f>
        <v>203.2</v>
      </c>
      <c r="S1830" t="str">
        <f>LEFT(P1830,FIND("/",P1830)-1)</f>
        <v>theater</v>
      </c>
      <c r="T1830" t="str">
        <f>RIGHT(P1830,LEN(P1830)-FIND("/",P1830))</f>
        <v>plays</v>
      </c>
    </row>
    <row r="1831" spans="1:20" ht="42.75" x14ac:dyDescent="0.4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 s="9">
        <f>(((I1831/60)/60)/24)+DATE(1970,1,1)</f>
        <v>41895.166666666664</v>
      </c>
      <c r="K1831">
        <v>1409336373</v>
      </c>
      <c r="L1831" s="10">
        <f>(((K1831/60)/60)/24)+DATE(1970,1,1)</f>
        <v>41880.76357638889</v>
      </c>
      <c r="M1831" t="b">
        <v>0</v>
      </c>
      <c r="N1831">
        <v>74</v>
      </c>
      <c r="O1831" t="b">
        <v>1</v>
      </c>
      <c r="P1831" t="s">
        <v>8271</v>
      </c>
      <c r="Q1831" s="5">
        <f>(E1831/D1831)</f>
        <v>1.0156000000000001</v>
      </c>
      <c r="R1831" s="12">
        <f>ROUND((E1831/N1831),2)</f>
        <v>137.24</v>
      </c>
      <c r="S1831" t="str">
        <f>LEFT(P1831,FIND("/",P1831)-1)</f>
        <v>theater</v>
      </c>
      <c r="T1831" t="str">
        <f>RIGHT(P1831,LEN(P1831)-FIND("/",P1831))</f>
        <v>plays</v>
      </c>
    </row>
    <row r="1832" spans="1:20" ht="42.75" x14ac:dyDescent="0.4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 s="9">
        <f>(((I1832/60)/60)/24)+DATE(1970,1,1)</f>
        <v>41948.783842592595</v>
      </c>
      <c r="K1832">
        <v>1412617724</v>
      </c>
      <c r="L1832" s="10">
        <f>(((K1832/60)/60)/24)+DATE(1970,1,1)</f>
        <v>41918.742175925923</v>
      </c>
      <c r="M1832" t="b">
        <v>1</v>
      </c>
      <c r="N1832">
        <v>213</v>
      </c>
      <c r="O1832" t="b">
        <v>1</v>
      </c>
      <c r="P1832" t="s">
        <v>8271</v>
      </c>
      <c r="Q1832" s="5">
        <f>(E1832/D1832)</f>
        <v>1.01552</v>
      </c>
      <c r="R1832" s="12">
        <f>ROUND((E1832/N1832),2)</f>
        <v>119.19</v>
      </c>
      <c r="S1832" t="str">
        <f>LEFT(P1832,FIND("/",P1832)-1)</f>
        <v>theater</v>
      </c>
      <c r="T1832" t="str">
        <f>RIGHT(P1832,LEN(P1832)-FIND("/",P1832))</f>
        <v>plays</v>
      </c>
    </row>
    <row r="1833" spans="1:20" ht="42.75" x14ac:dyDescent="0.4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 s="9">
        <f>(((I1833/60)/60)/24)+DATE(1970,1,1)</f>
        <v>40866.912615740745</v>
      </c>
      <c r="K1833">
        <v>1316552050</v>
      </c>
      <c r="L1833" s="10">
        <f>(((K1833/60)/60)/24)+DATE(1970,1,1)</f>
        <v>40806.870949074073</v>
      </c>
      <c r="M1833" t="b">
        <v>0</v>
      </c>
      <c r="N1833">
        <v>22</v>
      </c>
      <c r="O1833" t="b">
        <v>1</v>
      </c>
      <c r="P1833" t="s">
        <v>8269</v>
      </c>
      <c r="Q1833" s="5">
        <f>(E1833/D1833)</f>
        <v>1.0155000000000001</v>
      </c>
      <c r="R1833" s="12">
        <f>ROUND((E1833/N1833),2)</f>
        <v>92.32</v>
      </c>
      <c r="S1833" t="str">
        <f>LEFT(P1833,FIND("/",P1833)-1)</f>
        <v>film &amp; video</v>
      </c>
      <c r="T1833" t="str">
        <f>RIGHT(P1833,LEN(P1833)-FIND("/",P1833))</f>
        <v>documentary</v>
      </c>
    </row>
    <row r="1834" spans="1:20" ht="42.75" x14ac:dyDescent="0.4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 s="9">
        <f>(((I1834/60)/60)/24)+DATE(1970,1,1)</f>
        <v>41940.132638888892</v>
      </c>
      <c r="K1834">
        <v>1411177456</v>
      </c>
      <c r="L1834" s="10">
        <f>(((K1834/60)/60)/24)+DATE(1970,1,1)</f>
        <v>41902.07240740741</v>
      </c>
      <c r="M1834" t="b">
        <v>0</v>
      </c>
      <c r="N1834">
        <v>102</v>
      </c>
      <c r="O1834" t="b">
        <v>1</v>
      </c>
      <c r="P1834" t="s">
        <v>8298</v>
      </c>
      <c r="Q1834" s="5">
        <f>(E1834/D1834)</f>
        <v>1.0153353333333335</v>
      </c>
      <c r="R1834" s="12">
        <f>ROUND((E1834/N1834),2)</f>
        <v>149.31</v>
      </c>
      <c r="S1834" t="str">
        <f>LEFT(P1834,FIND("/",P1834)-1)</f>
        <v>food</v>
      </c>
      <c r="T1834" t="str">
        <f>RIGHT(P1834,LEN(P1834)-FIND("/",P1834))</f>
        <v>small batch</v>
      </c>
    </row>
    <row r="1835" spans="1:20" ht="42.75" x14ac:dyDescent="0.4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 s="9">
        <f>(((I1835/60)/60)/24)+DATE(1970,1,1)</f>
        <v>41694.684108796297</v>
      </c>
      <c r="K1835">
        <v>1390667107</v>
      </c>
      <c r="L1835" s="10">
        <f>(((K1835/60)/60)/24)+DATE(1970,1,1)</f>
        <v>41664.684108796297</v>
      </c>
      <c r="M1835" t="b">
        <v>0</v>
      </c>
      <c r="N1835">
        <v>226</v>
      </c>
      <c r="O1835" t="b">
        <v>1</v>
      </c>
      <c r="P1835" t="s">
        <v>8276</v>
      </c>
      <c r="Q1835" s="5">
        <f>(E1835/D1835)</f>
        <v>1.0153333333333334</v>
      </c>
      <c r="R1835" s="12">
        <f>ROUND((E1835/N1835),2)</f>
        <v>67.39</v>
      </c>
      <c r="S1835" t="str">
        <f>LEFT(P1835,FIND("/",P1835)-1)</f>
        <v>music</v>
      </c>
      <c r="T1835" t="str">
        <f>RIGHT(P1835,LEN(P1835)-FIND("/",P1835))</f>
        <v>rock</v>
      </c>
    </row>
    <row r="1836" spans="1:20" ht="42.75" x14ac:dyDescent="0.4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 s="9">
        <f>(((I1836/60)/60)/24)+DATE(1970,1,1)</f>
        <v>41864.207638888889</v>
      </c>
      <c r="K1836">
        <v>1405923687</v>
      </c>
      <c r="L1836" s="10">
        <f>(((K1836/60)/60)/24)+DATE(1970,1,1)</f>
        <v>41841.26489583333</v>
      </c>
      <c r="M1836" t="b">
        <v>1</v>
      </c>
      <c r="N1836">
        <v>57</v>
      </c>
      <c r="O1836" t="b">
        <v>1</v>
      </c>
      <c r="P1836" t="s">
        <v>8271</v>
      </c>
      <c r="Q1836" s="5">
        <f>(E1836/D1836)</f>
        <v>1.0153333333333334</v>
      </c>
      <c r="R1836" s="12">
        <f>ROUND((E1836/N1836),2)</f>
        <v>80.16</v>
      </c>
      <c r="S1836" t="str">
        <f>LEFT(P1836,FIND("/",P1836)-1)</f>
        <v>theater</v>
      </c>
      <c r="T1836" t="str">
        <f>RIGHT(P1836,LEN(P1836)-FIND("/",P1836))</f>
        <v>plays</v>
      </c>
    </row>
    <row r="1837" spans="1:20" ht="42.75" x14ac:dyDescent="0.4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 s="9">
        <f>(((I1837/60)/60)/24)+DATE(1970,1,1)</f>
        <v>41908.946574074071</v>
      </c>
      <c r="K1837">
        <v>1409179384</v>
      </c>
      <c r="L1837" s="10">
        <f>(((K1837/60)/60)/24)+DATE(1970,1,1)</f>
        <v>41878.946574074071</v>
      </c>
      <c r="M1837" t="b">
        <v>0</v>
      </c>
      <c r="N1837">
        <v>57</v>
      </c>
      <c r="O1837" t="b">
        <v>1</v>
      </c>
      <c r="P1837" t="s">
        <v>8271</v>
      </c>
      <c r="Q1837" s="5">
        <f>(E1837/D1837)</f>
        <v>1.0153333333333334</v>
      </c>
      <c r="R1837" s="12">
        <f>ROUND((E1837/N1837),2)</f>
        <v>53.44</v>
      </c>
      <c r="S1837" t="str">
        <f>LEFT(P1837,FIND("/",P1837)-1)</f>
        <v>theater</v>
      </c>
      <c r="T1837" t="str">
        <f>RIGHT(P1837,LEN(P1837)-FIND("/",P1837))</f>
        <v>plays</v>
      </c>
    </row>
    <row r="1838" spans="1:20" ht="42.75" x14ac:dyDescent="0.4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 s="9">
        <f>(((I1838/60)/60)/24)+DATE(1970,1,1)</f>
        <v>41830.959490740745</v>
      </c>
      <c r="K1838">
        <v>1402441300</v>
      </c>
      <c r="L1838" s="10">
        <f>(((K1838/60)/60)/24)+DATE(1970,1,1)</f>
        <v>41800.959490740745</v>
      </c>
      <c r="M1838" t="b">
        <v>0</v>
      </c>
      <c r="N1838">
        <v>179</v>
      </c>
      <c r="O1838" t="b">
        <v>1</v>
      </c>
      <c r="P1838" t="s">
        <v>8276</v>
      </c>
      <c r="Q1838" s="5">
        <f>(E1838/D1838)</f>
        <v>1.0152222222222222</v>
      </c>
      <c r="R1838" s="12">
        <f>ROUND((E1838/N1838),2)</f>
        <v>51.04</v>
      </c>
      <c r="S1838" t="str">
        <f>LEFT(P1838,FIND("/",P1838)-1)</f>
        <v>music</v>
      </c>
      <c r="T1838" t="str">
        <f>RIGHT(P1838,LEN(P1838)-FIND("/",P1838))</f>
        <v>rock</v>
      </c>
    </row>
    <row r="1839" spans="1:20" ht="42.75" x14ac:dyDescent="0.4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 s="9">
        <f>(((I1839/60)/60)/24)+DATE(1970,1,1)</f>
        <v>42543.163194444445</v>
      </c>
      <c r="K1839">
        <v>1464653696</v>
      </c>
      <c r="L1839" s="10">
        <f>(((K1839/60)/60)/24)+DATE(1970,1,1)</f>
        <v>42521.010370370372</v>
      </c>
      <c r="M1839" t="b">
        <v>0</v>
      </c>
      <c r="N1839">
        <v>23</v>
      </c>
      <c r="O1839" t="b">
        <v>1</v>
      </c>
      <c r="P1839" t="s">
        <v>8271</v>
      </c>
      <c r="Q1839" s="5">
        <f>(E1839/D1839)</f>
        <v>1.0151515151515151</v>
      </c>
      <c r="R1839" s="12">
        <f>ROUND((E1839/N1839),2)</f>
        <v>145.65</v>
      </c>
      <c r="S1839" t="str">
        <f>LEFT(P1839,FIND("/",P1839)-1)</f>
        <v>theater</v>
      </c>
      <c r="T1839" t="str">
        <f>RIGHT(P1839,LEN(P1839)-FIND("/",P1839))</f>
        <v>plays</v>
      </c>
    </row>
    <row r="1840" spans="1:20" ht="42.75" x14ac:dyDescent="0.4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 s="9">
        <f>(((I1840/60)/60)/24)+DATE(1970,1,1)</f>
        <v>40845.165972222225</v>
      </c>
      <c r="K1840">
        <v>1317064599</v>
      </c>
      <c r="L1840" s="10">
        <f>(((K1840/60)/60)/24)+DATE(1970,1,1)</f>
        <v>40812.803229166668</v>
      </c>
      <c r="M1840" t="b">
        <v>1</v>
      </c>
      <c r="N1840">
        <v>493</v>
      </c>
      <c r="O1840" t="b">
        <v>1</v>
      </c>
      <c r="P1840" t="s">
        <v>8269</v>
      </c>
      <c r="Q1840" s="5">
        <f>(E1840/D1840)</f>
        <v>1.0150693333333334</v>
      </c>
      <c r="R1840" s="12">
        <f>ROUND((E1840/N1840),2)</f>
        <v>154.41999999999999</v>
      </c>
      <c r="S1840" t="str">
        <f>LEFT(P1840,FIND("/",P1840)-1)</f>
        <v>film &amp; video</v>
      </c>
      <c r="T1840" t="str">
        <f>RIGHT(P1840,LEN(P1840)-FIND("/",P1840))</f>
        <v>documentary</v>
      </c>
    </row>
    <row r="1841" spans="1:20" ht="42.75" x14ac:dyDescent="0.4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 s="9">
        <f>(((I1841/60)/60)/24)+DATE(1970,1,1)</f>
        <v>41112.069467592592</v>
      </c>
      <c r="K1841">
        <v>1340329202</v>
      </c>
      <c r="L1841" s="10">
        <f>(((K1841/60)/60)/24)+DATE(1970,1,1)</f>
        <v>41082.069467592592</v>
      </c>
      <c r="M1841" t="b">
        <v>0</v>
      </c>
      <c r="N1841">
        <v>26</v>
      </c>
      <c r="O1841" t="b">
        <v>1</v>
      </c>
      <c r="P1841" t="s">
        <v>8276</v>
      </c>
      <c r="Q1841" s="5">
        <f>(E1841/D1841)</f>
        <v>1.0149999999999999</v>
      </c>
      <c r="R1841" s="12">
        <f>ROUND((E1841/N1841),2)</f>
        <v>39.04</v>
      </c>
      <c r="S1841" t="str">
        <f>LEFT(P1841,FIND("/",P1841)-1)</f>
        <v>music</v>
      </c>
      <c r="T1841" t="str">
        <f>RIGHT(P1841,LEN(P1841)-FIND("/",P1841))</f>
        <v>rock</v>
      </c>
    </row>
    <row r="1842" spans="1:20" ht="42.75" x14ac:dyDescent="0.4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 s="9">
        <f>(((I1842/60)/60)/24)+DATE(1970,1,1)</f>
        <v>42235.718888888892</v>
      </c>
      <c r="K1842">
        <v>1437412512</v>
      </c>
      <c r="L1842" s="10">
        <f>(((K1842/60)/60)/24)+DATE(1970,1,1)</f>
        <v>42205.718888888892</v>
      </c>
      <c r="M1842" t="b">
        <v>0</v>
      </c>
      <c r="N1842">
        <v>19</v>
      </c>
      <c r="O1842" t="b">
        <v>1</v>
      </c>
      <c r="P1842" t="s">
        <v>8280</v>
      </c>
      <c r="Q1842" s="5">
        <f>(E1842/D1842)</f>
        <v>1.0149999999999999</v>
      </c>
      <c r="R1842" s="12">
        <f>ROUND((E1842/N1842),2)</f>
        <v>53.42</v>
      </c>
      <c r="S1842" t="str">
        <f>LEFT(P1842,FIND("/",P1842)-1)</f>
        <v>music</v>
      </c>
      <c r="T1842" t="str">
        <f>RIGHT(P1842,LEN(P1842)-FIND("/",P1842))</f>
        <v>electronic music</v>
      </c>
    </row>
    <row r="1843" spans="1:20" ht="42.75" x14ac:dyDescent="0.4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 s="9">
        <f>(((I1843/60)/60)/24)+DATE(1970,1,1)</f>
        <v>42171.458333333328</v>
      </c>
      <c r="K1843">
        <v>1431509397</v>
      </c>
      <c r="L1843" s="10">
        <f>(((K1843/60)/60)/24)+DATE(1970,1,1)</f>
        <v>42137.395798611105</v>
      </c>
      <c r="M1843" t="b">
        <v>1</v>
      </c>
      <c r="N1843">
        <v>70</v>
      </c>
      <c r="O1843" t="b">
        <v>1</v>
      </c>
      <c r="P1843" t="s">
        <v>8271</v>
      </c>
      <c r="Q1843" s="5">
        <f>(E1843/D1843)</f>
        <v>1.0149999999999999</v>
      </c>
      <c r="R1843" s="12">
        <f>ROUND((E1843/N1843),2)</f>
        <v>116</v>
      </c>
      <c r="S1843" t="str">
        <f>LEFT(P1843,FIND("/",P1843)-1)</f>
        <v>theater</v>
      </c>
      <c r="T1843" t="str">
        <f>RIGHT(P1843,LEN(P1843)-FIND("/",P1843))</f>
        <v>plays</v>
      </c>
    </row>
    <row r="1844" spans="1:20" ht="42.75" x14ac:dyDescent="0.4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 s="9">
        <f>(((I1844/60)/60)/24)+DATE(1970,1,1)</f>
        <v>41874.734259259261</v>
      </c>
      <c r="K1844">
        <v>1404927440</v>
      </c>
      <c r="L1844" s="10">
        <f>(((K1844/60)/60)/24)+DATE(1970,1,1)</f>
        <v>41829.734259259261</v>
      </c>
      <c r="M1844" t="b">
        <v>0</v>
      </c>
      <c r="N1844">
        <v>29</v>
      </c>
      <c r="O1844" t="b">
        <v>1</v>
      </c>
      <c r="P1844" t="s">
        <v>8271</v>
      </c>
      <c r="Q1844" s="5">
        <f>(E1844/D1844)</f>
        <v>1.0149999999999999</v>
      </c>
      <c r="R1844" s="12">
        <f>ROUND((E1844/N1844),2)</f>
        <v>105</v>
      </c>
      <c r="S1844" t="str">
        <f>LEFT(P1844,FIND("/",P1844)-1)</f>
        <v>theater</v>
      </c>
      <c r="T1844" t="str">
        <f>RIGHT(P1844,LEN(P1844)-FIND("/",P1844))</f>
        <v>plays</v>
      </c>
    </row>
    <row r="1845" spans="1:20" ht="42.75" x14ac:dyDescent="0.4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 s="9">
        <f>(((I1845/60)/60)/24)+DATE(1970,1,1)</f>
        <v>42525.738032407404</v>
      </c>
      <c r="K1845">
        <v>1463334166</v>
      </c>
      <c r="L1845" s="10">
        <f>(((K1845/60)/60)/24)+DATE(1970,1,1)</f>
        <v>42505.738032407404</v>
      </c>
      <c r="M1845" t="b">
        <v>0</v>
      </c>
      <c r="N1845">
        <v>19</v>
      </c>
      <c r="O1845" t="b">
        <v>1</v>
      </c>
      <c r="P1845" t="s">
        <v>8271</v>
      </c>
      <c r="Q1845" s="5">
        <f>(E1845/D1845)</f>
        <v>1.0149999999999999</v>
      </c>
      <c r="R1845" s="12">
        <f>ROUND((E1845/N1845),2)</f>
        <v>106.84</v>
      </c>
      <c r="S1845" t="str">
        <f>LEFT(P1845,FIND("/",P1845)-1)</f>
        <v>theater</v>
      </c>
      <c r="T1845" t="str">
        <f>RIGHT(P1845,LEN(P1845)-FIND("/",P1845))</f>
        <v>plays</v>
      </c>
    </row>
    <row r="1846" spans="1:20" ht="28.5" x14ac:dyDescent="0.4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 s="9">
        <f>(((I1846/60)/60)/24)+DATE(1970,1,1)</f>
        <v>41631.912662037037</v>
      </c>
      <c r="K1846">
        <v>1386626054</v>
      </c>
      <c r="L1846" s="10">
        <f>(((K1846/60)/60)/24)+DATE(1970,1,1)</f>
        <v>41617.912662037037</v>
      </c>
      <c r="M1846" t="b">
        <v>1</v>
      </c>
      <c r="N1846">
        <v>50</v>
      </c>
      <c r="O1846" t="b">
        <v>1</v>
      </c>
      <c r="P1846" t="s">
        <v>8301</v>
      </c>
      <c r="Q1846" s="5">
        <f>(E1846/D1846)</f>
        <v>1.0148571428571429</v>
      </c>
      <c r="R1846" s="12">
        <f>ROUND((E1846/N1846),2)</f>
        <v>35.520000000000003</v>
      </c>
      <c r="S1846" t="str">
        <f>LEFT(P1846,FIND("/",P1846)-1)</f>
        <v>technology</v>
      </c>
      <c r="T1846" t="str">
        <f>RIGHT(P1846,LEN(P1846)-FIND("/",P1846))</f>
        <v>space exploration</v>
      </c>
    </row>
    <row r="1847" spans="1:20" ht="42.75" x14ac:dyDescent="0.4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 s="9">
        <f>(((I1847/60)/60)/24)+DATE(1970,1,1)</f>
        <v>40993.996874999997</v>
      </c>
      <c r="K1847">
        <v>1330908930</v>
      </c>
      <c r="L1847" s="10">
        <f>(((K1847/60)/60)/24)+DATE(1970,1,1)</f>
        <v>40973.038541666669</v>
      </c>
      <c r="M1847" t="b">
        <v>0</v>
      </c>
      <c r="N1847">
        <v>49</v>
      </c>
      <c r="O1847" t="b">
        <v>1</v>
      </c>
      <c r="P1847" t="s">
        <v>8276</v>
      </c>
      <c r="Q1847" s="5">
        <f>(E1847/D1847)</f>
        <v>1.0145454545454546</v>
      </c>
      <c r="R1847" s="12">
        <f>ROUND((E1847/N1847),2)</f>
        <v>113.88</v>
      </c>
      <c r="S1847" t="str">
        <f>LEFT(P1847,FIND("/",P1847)-1)</f>
        <v>music</v>
      </c>
      <c r="T1847" t="str">
        <f>RIGHT(P1847,LEN(P1847)-FIND("/",P1847))</f>
        <v>rock</v>
      </c>
    </row>
    <row r="1848" spans="1:20" ht="42.75" x14ac:dyDescent="0.4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 s="9">
        <f>(((I1848/60)/60)/24)+DATE(1970,1,1)</f>
        <v>42454.916666666672</v>
      </c>
      <c r="K1848">
        <v>1456491680</v>
      </c>
      <c r="L1848" s="10">
        <f>(((K1848/60)/60)/24)+DATE(1970,1,1)</f>
        <v>42426.542592592596</v>
      </c>
      <c r="M1848" t="b">
        <v>1</v>
      </c>
      <c r="N1848">
        <v>329</v>
      </c>
      <c r="O1848" t="b">
        <v>1</v>
      </c>
      <c r="P1848" t="s">
        <v>8285</v>
      </c>
      <c r="Q1848" s="5">
        <f>(E1848/D1848)</f>
        <v>1.0144545454545455</v>
      </c>
      <c r="R1848" s="12">
        <f>ROUND((E1848/N1848),2)</f>
        <v>67.84</v>
      </c>
      <c r="S1848" t="str">
        <f>LEFT(P1848,FIND("/",P1848)-1)</f>
        <v>photography</v>
      </c>
      <c r="T1848" t="str">
        <f>RIGHT(P1848,LEN(P1848)-FIND("/",P1848))</f>
        <v>photobooks</v>
      </c>
    </row>
    <row r="1849" spans="1:20" ht="42.75" x14ac:dyDescent="0.4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 s="9">
        <f>(((I1849/60)/60)/24)+DATE(1970,1,1)</f>
        <v>41881.200150462959</v>
      </c>
      <c r="K1849">
        <v>1406782093</v>
      </c>
      <c r="L1849" s="10">
        <f>(((K1849/60)/60)/24)+DATE(1970,1,1)</f>
        <v>41851.200150462959</v>
      </c>
      <c r="M1849" t="b">
        <v>0</v>
      </c>
      <c r="N1849">
        <v>40</v>
      </c>
      <c r="O1849" t="b">
        <v>1</v>
      </c>
      <c r="P1849" t="s">
        <v>8271</v>
      </c>
      <c r="Q1849" s="5">
        <f>(E1849/D1849)</f>
        <v>1.0144444444444445</v>
      </c>
      <c r="R1849" s="12">
        <f>ROUND((E1849/N1849),2)</f>
        <v>114.13</v>
      </c>
      <c r="S1849" t="str">
        <f>LEFT(P1849,FIND("/",P1849)-1)</f>
        <v>theater</v>
      </c>
      <c r="T1849" t="str">
        <f>RIGHT(P1849,LEN(P1849)-FIND("/",P1849))</f>
        <v>plays</v>
      </c>
    </row>
    <row r="1850" spans="1:20" ht="42.75" x14ac:dyDescent="0.4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 s="9">
        <f>(((I1850/60)/60)/24)+DATE(1970,1,1)</f>
        <v>41583.777662037035</v>
      </c>
      <c r="K1850">
        <v>1380217190</v>
      </c>
      <c r="L1850" s="10">
        <f>(((K1850/60)/60)/24)+DATE(1970,1,1)</f>
        <v>41543.735995370371</v>
      </c>
      <c r="M1850" t="b">
        <v>0</v>
      </c>
      <c r="N1850">
        <v>38</v>
      </c>
      <c r="O1850" t="b">
        <v>1</v>
      </c>
      <c r="P1850" t="s">
        <v>8269</v>
      </c>
      <c r="Q1850" s="5">
        <f>(E1850/D1850)</f>
        <v>1.0143766666666667</v>
      </c>
      <c r="R1850" s="12">
        <f>ROUND((E1850/N1850),2)</f>
        <v>160.16</v>
      </c>
      <c r="S1850" t="str">
        <f>LEFT(P1850,FIND("/",P1850)-1)</f>
        <v>film &amp; video</v>
      </c>
      <c r="T1850" t="str">
        <f>RIGHT(P1850,LEN(P1850)-FIND("/",P1850))</f>
        <v>documentary</v>
      </c>
    </row>
    <row r="1851" spans="1:20" ht="42.75" x14ac:dyDescent="0.4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 s="9">
        <f>(((I1851/60)/60)/24)+DATE(1970,1,1)</f>
        <v>42245.165972222225</v>
      </c>
      <c r="K1851">
        <v>1439567660</v>
      </c>
      <c r="L1851" s="10">
        <f>(((K1851/60)/60)/24)+DATE(1970,1,1)</f>
        <v>42230.662731481483</v>
      </c>
      <c r="M1851" t="b">
        <v>0</v>
      </c>
      <c r="N1851">
        <v>6</v>
      </c>
      <c r="O1851" t="b">
        <v>1</v>
      </c>
      <c r="P1851" t="s">
        <v>8271</v>
      </c>
      <c r="Q1851" s="5">
        <f>(E1851/D1851)</f>
        <v>1.0142857142857142</v>
      </c>
      <c r="R1851" s="12">
        <f>ROUND((E1851/N1851),2)</f>
        <v>59.17</v>
      </c>
      <c r="S1851" t="str">
        <f>LEFT(P1851,FIND("/",P1851)-1)</f>
        <v>theater</v>
      </c>
      <c r="T1851" t="str">
        <f>RIGHT(P1851,LEN(P1851)-FIND("/",P1851))</f>
        <v>plays</v>
      </c>
    </row>
    <row r="1852" spans="1:20" ht="42.75" x14ac:dyDescent="0.4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 s="9">
        <f>(((I1852/60)/60)/24)+DATE(1970,1,1)</f>
        <v>42094.178402777776</v>
      </c>
      <c r="K1852">
        <v>1425187014</v>
      </c>
      <c r="L1852" s="10">
        <f>(((K1852/60)/60)/24)+DATE(1970,1,1)</f>
        <v>42064.220069444447</v>
      </c>
      <c r="M1852" t="b">
        <v>0</v>
      </c>
      <c r="N1852">
        <v>40</v>
      </c>
      <c r="O1852" t="b">
        <v>1</v>
      </c>
      <c r="P1852" t="s">
        <v>8271</v>
      </c>
      <c r="Q1852" s="5">
        <f>(E1852/D1852)</f>
        <v>1.0142500000000001</v>
      </c>
      <c r="R1852" s="12">
        <f>ROUND((E1852/N1852),2)</f>
        <v>202.85</v>
      </c>
      <c r="S1852" t="str">
        <f>LEFT(P1852,FIND("/",P1852)-1)</f>
        <v>theater</v>
      </c>
      <c r="T1852" t="str">
        <f>RIGHT(P1852,LEN(P1852)-FIND("/",P1852))</f>
        <v>plays</v>
      </c>
    </row>
    <row r="1853" spans="1:20" ht="42.75" x14ac:dyDescent="0.4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 s="9">
        <f>(((I1853/60)/60)/24)+DATE(1970,1,1)</f>
        <v>42823.083333333328</v>
      </c>
      <c r="K1853">
        <v>1486522484</v>
      </c>
      <c r="L1853" s="10">
        <f>(((K1853/60)/60)/24)+DATE(1970,1,1)</f>
        <v>42774.121342592596</v>
      </c>
      <c r="M1853" t="b">
        <v>0</v>
      </c>
      <c r="N1853">
        <v>884</v>
      </c>
      <c r="O1853" t="b">
        <v>0</v>
      </c>
      <c r="P1853" t="s">
        <v>8293</v>
      </c>
      <c r="Q1853" s="5">
        <f>(E1853/D1853)</f>
        <v>1.0142212307692309</v>
      </c>
      <c r="R1853" s="12">
        <f>ROUND((E1853/N1853),2)</f>
        <v>74.58</v>
      </c>
      <c r="S1853" t="str">
        <f>LEFT(P1853,FIND("/",P1853)-1)</f>
        <v>music</v>
      </c>
      <c r="T1853" t="str">
        <f>RIGHT(P1853,LEN(P1853)-FIND("/",P1853))</f>
        <v>faith</v>
      </c>
    </row>
    <row r="1854" spans="1:20" ht="42.75" x14ac:dyDescent="0.4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 s="9">
        <f>(((I1854/60)/60)/24)+DATE(1970,1,1)</f>
        <v>41870.666666666664</v>
      </c>
      <c r="K1854">
        <v>1406831445</v>
      </c>
      <c r="L1854" s="10">
        <f>(((K1854/60)/60)/24)+DATE(1970,1,1)</f>
        <v>41851.771354166667</v>
      </c>
      <c r="M1854" t="b">
        <v>0</v>
      </c>
      <c r="N1854">
        <v>26</v>
      </c>
      <c r="O1854" t="b">
        <v>1</v>
      </c>
      <c r="P1854" t="s">
        <v>8271</v>
      </c>
      <c r="Q1854" s="5">
        <f>(E1854/D1854)</f>
        <v>1.0141935483870967</v>
      </c>
      <c r="R1854" s="12">
        <f>ROUND((E1854/N1854),2)</f>
        <v>302.31</v>
      </c>
      <c r="S1854" t="str">
        <f>LEFT(P1854,FIND("/",P1854)-1)</f>
        <v>theater</v>
      </c>
      <c r="T1854" t="str">
        <f>RIGHT(P1854,LEN(P1854)-FIND("/",P1854))</f>
        <v>plays</v>
      </c>
    </row>
    <row r="1855" spans="1:20" ht="42.75" x14ac:dyDescent="0.4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 s="9">
        <f>(((I1855/60)/60)/24)+DATE(1970,1,1)</f>
        <v>41376.042673611111</v>
      </c>
      <c r="K1855">
        <v>1363136487</v>
      </c>
      <c r="L1855" s="10">
        <f>(((K1855/60)/60)/24)+DATE(1970,1,1)</f>
        <v>41346.042673611111</v>
      </c>
      <c r="M1855" t="b">
        <v>0</v>
      </c>
      <c r="N1855">
        <v>35</v>
      </c>
      <c r="O1855" t="b">
        <v>1</v>
      </c>
      <c r="P1855" t="s">
        <v>8274</v>
      </c>
      <c r="Q1855" s="5">
        <f>(E1855/D1855)</f>
        <v>1.014</v>
      </c>
      <c r="R1855" s="12">
        <f>ROUND((E1855/N1855),2)</f>
        <v>72.430000000000007</v>
      </c>
      <c r="S1855" t="str">
        <f>LEFT(P1855,FIND("/",P1855)-1)</f>
        <v>publishing</v>
      </c>
      <c r="T1855" t="str">
        <f>RIGHT(P1855,LEN(P1855)-FIND("/",P1855))</f>
        <v>nonfiction</v>
      </c>
    </row>
    <row r="1856" spans="1:20" ht="28.5" x14ac:dyDescent="0.4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 s="9">
        <f>(((I1856/60)/60)/24)+DATE(1970,1,1)</f>
        <v>41992.596574074079</v>
      </c>
      <c r="K1856">
        <v>1416406744</v>
      </c>
      <c r="L1856" s="10">
        <f>(((K1856/60)/60)/24)+DATE(1970,1,1)</f>
        <v>41962.596574074079</v>
      </c>
      <c r="M1856" t="b">
        <v>0</v>
      </c>
      <c r="N1856">
        <v>26</v>
      </c>
      <c r="O1856" t="b">
        <v>1</v>
      </c>
      <c r="P1856" t="s">
        <v>8292</v>
      </c>
      <c r="Q1856" s="5">
        <f>(E1856/D1856)</f>
        <v>1.014</v>
      </c>
      <c r="R1856" s="12">
        <f>ROUND((E1856/N1856),2)</f>
        <v>97.5</v>
      </c>
      <c r="S1856" t="str">
        <f>LEFT(P1856,FIND("/",P1856)-1)</f>
        <v>music</v>
      </c>
      <c r="T1856" t="str">
        <f>RIGHT(P1856,LEN(P1856)-FIND("/",P1856))</f>
        <v>pop</v>
      </c>
    </row>
    <row r="1857" spans="1:20" ht="42.75" x14ac:dyDescent="0.4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 s="9">
        <f>(((I1857/60)/60)/24)+DATE(1970,1,1)</f>
        <v>40705.125</v>
      </c>
      <c r="K1857">
        <v>1304464914</v>
      </c>
      <c r="L1857" s="10">
        <f>(((K1857/60)/60)/24)+DATE(1970,1,1)</f>
        <v>40666.973541666666</v>
      </c>
      <c r="M1857" t="b">
        <v>0</v>
      </c>
      <c r="N1857">
        <v>20</v>
      </c>
      <c r="O1857" t="b">
        <v>1</v>
      </c>
      <c r="P1857" t="s">
        <v>8276</v>
      </c>
      <c r="Q1857" s="5">
        <f>(E1857/D1857)</f>
        <v>1.014</v>
      </c>
      <c r="R1857" s="12">
        <f>ROUND((E1857/N1857),2)</f>
        <v>76.05</v>
      </c>
      <c r="S1857" t="str">
        <f>LEFT(P1857,FIND("/",P1857)-1)</f>
        <v>music</v>
      </c>
      <c r="T1857" t="str">
        <f>RIGHT(P1857,LEN(P1857)-FIND("/",P1857))</f>
        <v>rock</v>
      </c>
    </row>
    <row r="1858" spans="1:20" ht="42.75" x14ac:dyDescent="0.4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 s="9">
        <f>(((I1858/60)/60)/24)+DATE(1970,1,1)</f>
        <v>42216.666666666672</v>
      </c>
      <c r="K1858">
        <v>1437063121</v>
      </c>
      <c r="L1858" s="10">
        <f>(((K1858/60)/60)/24)+DATE(1970,1,1)</f>
        <v>42201.675011574072</v>
      </c>
      <c r="M1858" t="b">
        <v>0</v>
      </c>
      <c r="N1858">
        <v>139</v>
      </c>
      <c r="O1858" t="b">
        <v>1</v>
      </c>
      <c r="P1858" t="s">
        <v>8271</v>
      </c>
      <c r="Q1858" s="5">
        <f>(E1858/D1858)</f>
        <v>1.014</v>
      </c>
      <c r="R1858" s="12">
        <f>ROUND((E1858/N1858),2)</f>
        <v>36.47</v>
      </c>
      <c r="S1858" t="str">
        <f>LEFT(P1858,FIND("/",P1858)-1)</f>
        <v>theater</v>
      </c>
      <c r="T1858" t="str">
        <f>RIGHT(P1858,LEN(P1858)-FIND("/",P1858))</f>
        <v>plays</v>
      </c>
    </row>
    <row r="1859" spans="1:20" ht="42.75" x14ac:dyDescent="0.4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 s="9">
        <f>(((I1859/60)/60)/24)+DATE(1970,1,1)</f>
        <v>42010.25</v>
      </c>
      <c r="K1859">
        <v>1419104823</v>
      </c>
      <c r="L1859" s="10">
        <f>(((K1859/60)/60)/24)+DATE(1970,1,1)</f>
        <v>41993.824340277773</v>
      </c>
      <c r="M1859" t="b">
        <v>0</v>
      </c>
      <c r="N1859">
        <v>46</v>
      </c>
      <c r="O1859" t="b">
        <v>1</v>
      </c>
      <c r="P1859" t="s">
        <v>8271</v>
      </c>
      <c r="Q1859" s="5">
        <f>(E1859/D1859)</f>
        <v>1.014</v>
      </c>
      <c r="R1859" s="12">
        <f>ROUND((E1859/N1859),2)</f>
        <v>110.22</v>
      </c>
      <c r="S1859" t="str">
        <f>LEFT(P1859,FIND("/",P1859)-1)</f>
        <v>theater</v>
      </c>
      <c r="T1859" t="str">
        <f>RIGHT(P1859,LEN(P1859)-FIND("/",P1859))</f>
        <v>plays</v>
      </c>
    </row>
    <row r="1860" spans="1:20" ht="42.75" x14ac:dyDescent="0.4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 s="9">
        <f>(((I1860/60)/60)/24)+DATE(1970,1,1)</f>
        <v>42566.815648148149</v>
      </c>
      <c r="K1860">
        <v>1466019272</v>
      </c>
      <c r="L1860" s="10">
        <f>(((K1860/60)/60)/24)+DATE(1970,1,1)</f>
        <v>42536.815648148149</v>
      </c>
      <c r="M1860" t="b">
        <v>0</v>
      </c>
      <c r="N1860">
        <v>27</v>
      </c>
      <c r="O1860" t="b">
        <v>1</v>
      </c>
      <c r="P1860" t="s">
        <v>8271</v>
      </c>
      <c r="Q1860" s="5">
        <f>(E1860/D1860)</f>
        <v>1.014</v>
      </c>
      <c r="R1860" s="12">
        <f>ROUND((E1860/N1860),2)</f>
        <v>56.33</v>
      </c>
      <c r="S1860" t="str">
        <f>LEFT(P1860,FIND("/",P1860)-1)</f>
        <v>theater</v>
      </c>
      <c r="T1860" t="str">
        <f>RIGHT(P1860,LEN(P1860)-FIND("/",P1860))</f>
        <v>plays</v>
      </c>
    </row>
    <row r="1861" spans="1:20" ht="42.75" x14ac:dyDescent="0.4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 s="9">
        <f>(((I1861/60)/60)/24)+DATE(1970,1,1)</f>
        <v>41749.667986111112</v>
      </c>
      <c r="K1861">
        <v>1395417714</v>
      </c>
      <c r="L1861" s="10">
        <f>(((K1861/60)/60)/24)+DATE(1970,1,1)</f>
        <v>41719.667986111112</v>
      </c>
      <c r="M1861" t="b">
        <v>1</v>
      </c>
      <c r="N1861">
        <v>131</v>
      </c>
      <c r="O1861" t="b">
        <v>1</v>
      </c>
      <c r="P1861" t="s">
        <v>8269</v>
      </c>
      <c r="Q1861" s="5">
        <f>(E1861/D1861)</f>
        <v>1.0138461538461538</v>
      </c>
      <c r="R1861" s="12">
        <f>ROUND((E1861/N1861),2)</f>
        <v>201.22</v>
      </c>
      <c r="S1861" t="str">
        <f>LEFT(P1861,FIND("/",P1861)-1)</f>
        <v>film &amp; video</v>
      </c>
      <c r="T1861" t="str">
        <f>RIGHT(P1861,LEN(P1861)-FIND("/",P1861))</f>
        <v>documentary</v>
      </c>
    </row>
    <row r="1862" spans="1:20" ht="28.5" x14ac:dyDescent="0.4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 s="9">
        <f>(((I1862/60)/60)/24)+DATE(1970,1,1)</f>
        <v>42718.665972222225</v>
      </c>
      <c r="K1862">
        <v>1479866343</v>
      </c>
      <c r="L1862" s="10">
        <f>(((K1862/60)/60)/24)+DATE(1970,1,1)</f>
        <v>42697.082673611112</v>
      </c>
      <c r="M1862" t="b">
        <v>0</v>
      </c>
      <c r="N1862">
        <v>72</v>
      </c>
      <c r="O1862" t="b">
        <v>1</v>
      </c>
      <c r="P1862" t="s">
        <v>8271</v>
      </c>
      <c r="Q1862" s="5">
        <f>(E1862/D1862)</f>
        <v>1.0137777777777779</v>
      </c>
      <c r="R1862" s="12">
        <f>ROUND((E1862/N1862),2)</f>
        <v>126.72</v>
      </c>
      <c r="S1862" t="str">
        <f>LEFT(P1862,FIND("/",P1862)-1)</f>
        <v>theater</v>
      </c>
      <c r="T1862" t="str">
        <f>RIGHT(P1862,LEN(P1862)-FIND("/",P1862))</f>
        <v>plays</v>
      </c>
    </row>
    <row r="1863" spans="1:20" ht="42.75" x14ac:dyDescent="0.4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 s="9">
        <f>(((I1863/60)/60)/24)+DATE(1970,1,1)</f>
        <v>42208.132638888885</v>
      </c>
      <c r="K1863">
        <v>1433799180</v>
      </c>
      <c r="L1863" s="10">
        <f>(((K1863/60)/60)/24)+DATE(1970,1,1)</f>
        <v>42163.897916666669</v>
      </c>
      <c r="M1863" t="b">
        <v>0</v>
      </c>
      <c r="N1863">
        <v>87</v>
      </c>
      <c r="O1863" t="b">
        <v>1</v>
      </c>
      <c r="P1863" t="s">
        <v>8269</v>
      </c>
      <c r="Q1863" s="5">
        <f>(E1863/D1863)</f>
        <v>1.0137499999999999</v>
      </c>
      <c r="R1863" s="12">
        <f>ROUND((E1863/N1863),2)</f>
        <v>139.83000000000001</v>
      </c>
      <c r="S1863" t="str">
        <f>LEFT(P1863,FIND("/",P1863)-1)</f>
        <v>film &amp; video</v>
      </c>
      <c r="T1863" t="str">
        <f>RIGHT(P1863,LEN(P1863)-FIND("/",P1863))</f>
        <v>documentary</v>
      </c>
    </row>
    <row r="1864" spans="1:20" ht="42.75" x14ac:dyDescent="0.4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 s="9">
        <f>(((I1864/60)/60)/24)+DATE(1970,1,1)</f>
        <v>42034.703865740739</v>
      </c>
      <c r="K1864">
        <v>1420044814</v>
      </c>
      <c r="L1864" s="10">
        <f>(((K1864/60)/60)/24)+DATE(1970,1,1)</f>
        <v>42004.703865740739</v>
      </c>
      <c r="M1864" t="b">
        <v>0</v>
      </c>
      <c r="N1864">
        <v>32</v>
      </c>
      <c r="O1864" t="b">
        <v>1</v>
      </c>
      <c r="P1864" t="s">
        <v>8305</v>
      </c>
      <c r="Q1864" s="5">
        <f>(E1864/D1864)</f>
        <v>1.0137499999999999</v>
      </c>
      <c r="R1864" s="12">
        <f>ROUND((E1864/N1864),2)</f>
        <v>126.72</v>
      </c>
      <c r="S1864" t="str">
        <f>LEFT(P1864,FIND("/",P1864)-1)</f>
        <v>theater</v>
      </c>
      <c r="T1864" t="str">
        <f>RIGHT(P1864,LEN(P1864)-FIND("/",P1864))</f>
        <v>musical</v>
      </c>
    </row>
    <row r="1865" spans="1:20" ht="42.75" x14ac:dyDescent="0.4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 s="9">
        <f>(((I1865/60)/60)/24)+DATE(1970,1,1)</f>
        <v>42071.67251157407</v>
      </c>
      <c r="K1865">
        <v>1423242505</v>
      </c>
      <c r="L1865" s="10">
        <f>(((K1865/60)/60)/24)+DATE(1970,1,1)</f>
        <v>42041.714178240742</v>
      </c>
      <c r="M1865" t="b">
        <v>0</v>
      </c>
      <c r="N1865">
        <v>57</v>
      </c>
      <c r="O1865" t="b">
        <v>1</v>
      </c>
      <c r="P1865" t="s">
        <v>8271</v>
      </c>
      <c r="Q1865" s="5">
        <f>(E1865/D1865)</f>
        <v>1.0137499999999999</v>
      </c>
      <c r="R1865" s="12">
        <f>ROUND((E1865/N1865),2)</f>
        <v>142.28</v>
      </c>
      <c r="S1865" t="str">
        <f>LEFT(P1865,FIND("/",P1865)-1)</f>
        <v>theater</v>
      </c>
      <c r="T1865" t="str">
        <f>RIGHT(P1865,LEN(P1865)-FIND("/",P1865))</f>
        <v>plays</v>
      </c>
    </row>
    <row r="1866" spans="1:20" ht="42.75" x14ac:dyDescent="0.4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 s="9">
        <f>(((I1866/60)/60)/24)+DATE(1970,1,1)</f>
        <v>41809.166666666664</v>
      </c>
      <c r="K1866">
        <v>1401426488</v>
      </c>
      <c r="L1866" s="10">
        <f>(((K1866/60)/60)/24)+DATE(1970,1,1)</f>
        <v>41789.21398148148</v>
      </c>
      <c r="M1866" t="b">
        <v>0</v>
      </c>
      <c r="N1866">
        <v>16</v>
      </c>
      <c r="O1866" t="b">
        <v>1</v>
      </c>
      <c r="P1866" t="s">
        <v>8265</v>
      </c>
      <c r="Q1866" s="5">
        <f>(E1866/D1866)</f>
        <v>1.0135000000000001</v>
      </c>
      <c r="R1866">
        <f>ROUND((E1866/N1866),2)</f>
        <v>126.69</v>
      </c>
      <c r="S1866" t="str">
        <f>LEFT(P1866,FIND("/",P1866)-1)</f>
        <v>film &amp; video</v>
      </c>
      <c r="T1866" t="str">
        <f>RIGHT(P1866,LEN(P1866)-FIND("/",P1866))</f>
        <v>television</v>
      </c>
    </row>
    <row r="1867" spans="1:20" ht="57" x14ac:dyDescent="0.4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 s="9">
        <f>(((I1867/60)/60)/24)+DATE(1970,1,1)</f>
        <v>41532.881944444445</v>
      </c>
      <c r="K1867">
        <v>1376687485</v>
      </c>
      <c r="L1867" s="10">
        <f>(((K1867/60)/60)/24)+DATE(1970,1,1)</f>
        <v>41502.882928240739</v>
      </c>
      <c r="M1867" t="b">
        <v>0</v>
      </c>
      <c r="N1867">
        <v>90</v>
      </c>
      <c r="O1867" t="b">
        <v>1</v>
      </c>
      <c r="P1867" t="s">
        <v>8276</v>
      </c>
      <c r="Q1867" s="5">
        <f>(E1867/D1867)</f>
        <v>1.0135000000000001</v>
      </c>
      <c r="R1867" s="12">
        <f>ROUND((E1867/N1867),2)</f>
        <v>112.61</v>
      </c>
      <c r="S1867" t="str">
        <f>LEFT(P1867,FIND("/",P1867)-1)</f>
        <v>music</v>
      </c>
      <c r="T1867" t="str">
        <f>RIGHT(P1867,LEN(P1867)-FIND("/",P1867))</f>
        <v>rock</v>
      </c>
    </row>
    <row r="1868" spans="1:20" ht="42.75" x14ac:dyDescent="0.4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 s="9">
        <f>(((I1868/60)/60)/24)+DATE(1970,1,1)</f>
        <v>42067.598958333328</v>
      </c>
      <c r="K1868">
        <v>1422886950</v>
      </c>
      <c r="L1868" s="10">
        <f>(((K1868/60)/60)/24)+DATE(1970,1,1)</f>
        <v>42037.598958333328</v>
      </c>
      <c r="M1868" t="b">
        <v>0</v>
      </c>
      <c r="N1868">
        <v>28</v>
      </c>
      <c r="O1868" t="b">
        <v>1</v>
      </c>
      <c r="P1868" t="s">
        <v>8271</v>
      </c>
      <c r="Q1868" s="5">
        <f>(E1868/D1868)</f>
        <v>1.0135000000000001</v>
      </c>
      <c r="R1868" s="12">
        <f>ROUND((E1868/N1868),2)</f>
        <v>72.39</v>
      </c>
      <c r="S1868" t="str">
        <f>LEFT(P1868,FIND("/",P1868)-1)</f>
        <v>theater</v>
      </c>
      <c r="T1868" t="str">
        <f>RIGHT(P1868,LEN(P1868)-FIND("/",P1868))</f>
        <v>plays</v>
      </c>
    </row>
    <row r="1869" spans="1:20" ht="42.75" x14ac:dyDescent="0.4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 s="9">
        <f>(((I1869/60)/60)/24)+DATE(1970,1,1)</f>
        <v>40300.806944444441</v>
      </c>
      <c r="K1869">
        <v>1268934736</v>
      </c>
      <c r="L1869" s="10">
        <f>(((K1869/60)/60)/24)+DATE(1970,1,1)</f>
        <v>40255.744629629626</v>
      </c>
      <c r="M1869" t="b">
        <v>0</v>
      </c>
      <c r="N1869">
        <v>26</v>
      </c>
      <c r="O1869" t="b">
        <v>1</v>
      </c>
      <c r="P1869" t="s">
        <v>8269</v>
      </c>
      <c r="Q1869" s="5">
        <f>(E1869/D1869)</f>
        <v>1.0133333333333334</v>
      </c>
      <c r="R1869" s="12">
        <f>ROUND((E1869/N1869),2)</f>
        <v>347.85</v>
      </c>
      <c r="S1869" t="str">
        <f>LEFT(P1869,FIND("/",P1869)-1)</f>
        <v>film &amp; video</v>
      </c>
      <c r="T1869" t="str">
        <f>RIGHT(P1869,LEN(P1869)-FIND("/",P1869))</f>
        <v>documentary</v>
      </c>
    </row>
    <row r="1870" spans="1:20" ht="42.75" x14ac:dyDescent="0.4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 s="9">
        <f>(((I1870/60)/60)/24)+DATE(1970,1,1)</f>
        <v>41169.170138888891</v>
      </c>
      <c r="K1870">
        <v>1343867524</v>
      </c>
      <c r="L1870" s="10">
        <f>(((K1870/60)/60)/24)+DATE(1970,1,1)</f>
        <v>41123.022268518522</v>
      </c>
      <c r="M1870" t="b">
        <v>0</v>
      </c>
      <c r="N1870">
        <v>75</v>
      </c>
      <c r="O1870" t="b">
        <v>1</v>
      </c>
      <c r="P1870" t="s">
        <v>8276</v>
      </c>
      <c r="Q1870" s="5">
        <f>(E1870/D1870)</f>
        <v>1.0133333333333334</v>
      </c>
      <c r="R1870" s="12">
        <f>ROUND((E1870/N1870),2)</f>
        <v>81.069999999999993</v>
      </c>
      <c r="S1870" t="str">
        <f>LEFT(P1870,FIND("/",P1870)-1)</f>
        <v>music</v>
      </c>
      <c r="T1870" t="str">
        <f>RIGHT(P1870,LEN(P1870)-FIND("/",P1870))</f>
        <v>rock</v>
      </c>
    </row>
    <row r="1871" spans="1:20" ht="42.75" x14ac:dyDescent="0.4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 s="9">
        <f>(((I1871/60)/60)/24)+DATE(1970,1,1)</f>
        <v>40915.774409722224</v>
      </c>
      <c r="K1871">
        <v>1322073309</v>
      </c>
      <c r="L1871" s="10">
        <f>(((K1871/60)/60)/24)+DATE(1970,1,1)</f>
        <v>40870.774409722224</v>
      </c>
      <c r="M1871" t="b">
        <v>1</v>
      </c>
      <c r="N1871">
        <v>146</v>
      </c>
      <c r="O1871" t="b">
        <v>1</v>
      </c>
      <c r="P1871" t="s">
        <v>8269</v>
      </c>
      <c r="Q1871" s="5">
        <f>(E1871/D1871)</f>
        <v>1.0133294117647058</v>
      </c>
      <c r="R1871" s="12">
        <f>ROUND((E1871/N1871),2)</f>
        <v>589.95000000000005</v>
      </c>
      <c r="S1871" t="str">
        <f>LEFT(P1871,FIND("/",P1871)-1)</f>
        <v>film &amp; video</v>
      </c>
      <c r="T1871" t="str">
        <f>RIGHT(P1871,LEN(P1871)-FIND("/",P1871))</f>
        <v>documentary</v>
      </c>
    </row>
    <row r="1872" spans="1:20" ht="42.75" x14ac:dyDescent="0.4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 s="9">
        <f>(((I1872/60)/60)/24)+DATE(1970,1,1)</f>
        <v>42593.165972222225</v>
      </c>
      <c r="K1872">
        <v>1468176527</v>
      </c>
      <c r="L1872" s="10">
        <f>(((K1872/60)/60)/24)+DATE(1970,1,1)</f>
        <v>42561.783877314811</v>
      </c>
      <c r="M1872" t="b">
        <v>0</v>
      </c>
      <c r="N1872">
        <v>102</v>
      </c>
      <c r="O1872" t="b">
        <v>1</v>
      </c>
      <c r="P1872" t="s">
        <v>8271</v>
      </c>
      <c r="Q1872" s="5">
        <f>(E1872/D1872)</f>
        <v>1.0133000000000001</v>
      </c>
      <c r="R1872" s="12">
        <f>ROUND((E1872/N1872),2)</f>
        <v>99.34</v>
      </c>
      <c r="S1872" t="str">
        <f>LEFT(P1872,FIND("/",P1872)-1)</f>
        <v>theater</v>
      </c>
      <c r="T1872" t="str">
        <f>RIGHT(P1872,LEN(P1872)-FIND("/",P1872))</f>
        <v>plays</v>
      </c>
    </row>
    <row r="1873" spans="1:20" ht="42.75" x14ac:dyDescent="0.4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 s="9">
        <f>(((I1873/60)/60)/24)+DATE(1970,1,1)</f>
        <v>42444.875</v>
      </c>
      <c r="K1873">
        <v>1454259272</v>
      </c>
      <c r="L1873" s="10">
        <f>(((K1873/60)/60)/24)+DATE(1970,1,1)</f>
        <v>42400.704537037032</v>
      </c>
      <c r="M1873" t="b">
        <v>1</v>
      </c>
      <c r="N1873">
        <v>286</v>
      </c>
      <c r="O1873" t="b">
        <v>1</v>
      </c>
      <c r="P1873" t="s">
        <v>8271</v>
      </c>
      <c r="Q1873" s="5">
        <f>(E1873/D1873)</f>
        <v>1.0132258064516129</v>
      </c>
      <c r="R1873" s="12">
        <f>ROUND((E1873/N1873),2)</f>
        <v>54.91</v>
      </c>
      <c r="S1873" t="str">
        <f>LEFT(P1873,FIND("/",P1873)-1)</f>
        <v>theater</v>
      </c>
      <c r="T1873" t="str">
        <f>RIGHT(P1873,LEN(P1873)-FIND("/",P1873))</f>
        <v>plays</v>
      </c>
    </row>
    <row r="1874" spans="1:20" ht="42.75" x14ac:dyDescent="0.4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 s="9">
        <f>(((I1874/60)/60)/24)+DATE(1970,1,1)</f>
        <v>41953.88035879629</v>
      </c>
      <c r="K1874">
        <v>1413058063</v>
      </c>
      <c r="L1874" s="10">
        <f>(((K1874/60)/60)/24)+DATE(1970,1,1)</f>
        <v>41923.838692129626</v>
      </c>
      <c r="M1874" t="b">
        <v>1</v>
      </c>
      <c r="N1874">
        <v>94</v>
      </c>
      <c r="O1874" t="b">
        <v>1</v>
      </c>
      <c r="P1874" t="s">
        <v>8277</v>
      </c>
      <c r="Q1874" s="5">
        <f>(E1874/D1874)</f>
        <v>1.0132000000000001</v>
      </c>
      <c r="R1874" s="12">
        <f>ROUND((E1874/N1874),2)</f>
        <v>53.89</v>
      </c>
      <c r="S1874" t="str">
        <f>LEFT(P1874,FIND("/",P1874)-1)</f>
        <v>music</v>
      </c>
      <c r="T1874" t="str">
        <f>RIGHT(P1874,LEN(P1874)-FIND("/",P1874))</f>
        <v>metal</v>
      </c>
    </row>
    <row r="1875" spans="1:20" ht="42.75" x14ac:dyDescent="0.4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 s="9">
        <f>(((I1875/60)/60)/24)+DATE(1970,1,1)</f>
        <v>42193.770833333328</v>
      </c>
      <c r="K1875">
        <v>1433615400</v>
      </c>
      <c r="L1875" s="10">
        <f>(((K1875/60)/60)/24)+DATE(1970,1,1)</f>
        <v>42161.770833333328</v>
      </c>
      <c r="M1875" t="b">
        <v>0</v>
      </c>
      <c r="N1875">
        <v>9</v>
      </c>
      <c r="O1875" t="b">
        <v>1</v>
      </c>
      <c r="P1875" t="s">
        <v>8285</v>
      </c>
      <c r="Q1875" s="5">
        <f>(E1875/D1875)</f>
        <v>1.0131677953348381</v>
      </c>
      <c r="R1875" s="12">
        <f>ROUND((E1875/N1875),2)</f>
        <v>299.22000000000003</v>
      </c>
      <c r="S1875" t="str">
        <f>LEFT(P1875,FIND("/",P1875)-1)</f>
        <v>photography</v>
      </c>
      <c r="T1875" t="str">
        <f>RIGHT(P1875,LEN(P1875)-FIND("/",P1875))</f>
        <v>photobooks</v>
      </c>
    </row>
    <row r="1876" spans="1:20" ht="42.75" x14ac:dyDescent="0.4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 s="9">
        <f>(((I1876/60)/60)/24)+DATE(1970,1,1)</f>
        <v>41049.793032407404</v>
      </c>
      <c r="K1876">
        <v>1334948518</v>
      </c>
      <c r="L1876" s="10">
        <f>(((K1876/60)/60)/24)+DATE(1970,1,1)</f>
        <v>41019.793032407404</v>
      </c>
      <c r="M1876" t="b">
        <v>0</v>
      </c>
      <c r="N1876">
        <v>134</v>
      </c>
      <c r="O1876" t="b">
        <v>1</v>
      </c>
      <c r="P1876" t="s">
        <v>8269</v>
      </c>
      <c r="Q1876" s="5">
        <f>(E1876/D1876)</f>
        <v>1.013157894736842</v>
      </c>
      <c r="R1876" s="12">
        <f>ROUND((E1876/N1876),2)</f>
        <v>287.31</v>
      </c>
      <c r="S1876" t="str">
        <f>LEFT(P1876,FIND("/",P1876)-1)</f>
        <v>film &amp; video</v>
      </c>
      <c r="T1876" t="str">
        <f>RIGHT(P1876,LEN(P1876)-FIND("/",P1876))</f>
        <v>documentary</v>
      </c>
    </row>
    <row r="1877" spans="1:20" ht="42.75" x14ac:dyDescent="0.4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 s="9">
        <f>(((I1877/60)/60)/24)+DATE(1970,1,1)</f>
        <v>41880.041666666664</v>
      </c>
      <c r="K1877">
        <v>1406847996</v>
      </c>
      <c r="L1877" s="10">
        <f>(((K1877/60)/60)/24)+DATE(1970,1,1)</f>
        <v>41851.962916666671</v>
      </c>
      <c r="M1877" t="b">
        <v>1</v>
      </c>
      <c r="N1877">
        <v>614</v>
      </c>
      <c r="O1877" t="b">
        <v>1</v>
      </c>
      <c r="P1877" t="s">
        <v>8279</v>
      </c>
      <c r="Q1877" s="5">
        <f>(E1877/D1877)</f>
        <v>1.0130622</v>
      </c>
      <c r="R1877" s="12">
        <f>ROUND((E1877/N1877),2)</f>
        <v>82.5</v>
      </c>
      <c r="S1877" t="str">
        <f>LEFT(P1877,FIND("/",P1877)-1)</f>
        <v>music</v>
      </c>
      <c r="T1877" t="str">
        <f>RIGHT(P1877,LEN(P1877)-FIND("/",P1877))</f>
        <v>indie rock</v>
      </c>
    </row>
    <row r="1878" spans="1:20" ht="42.75" x14ac:dyDescent="0.4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 s="9">
        <f>(((I1878/60)/60)/24)+DATE(1970,1,1)</f>
        <v>41872.292997685188</v>
      </c>
      <c r="K1878">
        <v>1406012515</v>
      </c>
      <c r="L1878" s="10">
        <f>(((K1878/60)/60)/24)+DATE(1970,1,1)</f>
        <v>41842.292997685188</v>
      </c>
      <c r="M1878" t="b">
        <v>0</v>
      </c>
      <c r="N1878">
        <v>53</v>
      </c>
      <c r="O1878" t="b">
        <v>1</v>
      </c>
      <c r="P1878" t="s">
        <v>8265</v>
      </c>
      <c r="Q1878" s="5">
        <f>(E1878/D1878)</f>
        <v>1.0129975</v>
      </c>
      <c r="R1878">
        <f>ROUND((E1878/N1878),2)</f>
        <v>76.45</v>
      </c>
      <c r="S1878" t="str">
        <f>LEFT(P1878,FIND("/",P1878)-1)</f>
        <v>film &amp; video</v>
      </c>
      <c r="T1878" t="str">
        <f>RIGHT(P1878,LEN(P1878)-FIND("/",P1878))</f>
        <v>television</v>
      </c>
    </row>
    <row r="1879" spans="1:20" ht="42.75" x14ac:dyDescent="0.4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 s="9">
        <f>(((I1879/60)/60)/24)+DATE(1970,1,1)</f>
        <v>40823.707546296297</v>
      </c>
      <c r="K1879">
        <v>1312822732</v>
      </c>
      <c r="L1879" s="10">
        <f>(((K1879/60)/60)/24)+DATE(1970,1,1)</f>
        <v>40763.707546296297</v>
      </c>
      <c r="M1879" t="b">
        <v>0</v>
      </c>
      <c r="N1879">
        <v>55</v>
      </c>
      <c r="O1879" t="b">
        <v>1</v>
      </c>
      <c r="P1879" t="s">
        <v>8279</v>
      </c>
      <c r="Q1879" s="5">
        <f>(E1879/D1879)</f>
        <v>1.0128333333333333</v>
      </c>
      <c r="R1879" s="12">
        <f>ROUND((E1879/N1879),2)</f>
        <v>110.49</v>
      </c>
      <c r="S1879" t="str">
        <f>LEFT(P1879,FIND("/",P1879)-1)</f>
        <v>music</v>
      </c>
      <c r="T1879" t="str">
        <f>RIGHT(P1879,LEN(P1879)-FIND("/",P1879))</f>
        <v>indie rock</v>
      </c>
    </row>
    <row r="1880" spans="1:20" ht="28.5" x14ac:dyDescent="0.4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 s="9">
        <f>(((I1880/60)/60)/24)+DATE(1970,1,1)</f>
        <v>42412.74009259259</v>
      </c>
      <c r="K1880">
        <v>1452707144</v>
      </c>
      <c r="L1880" s="10">
        <f>(((K1880/60)/60)/24)+DATE(1970,1,1)</f>
        <v>42382.74009259259</v>
      </c>
      <c r="M1880" t="b">
        <v>0</v>
      </c>
      <c r="N1880">
        <v>120</v>
      </c>
      <c r="O1880" t="b">
        <v>1</v>
      </c>
      <c r="P1880" t="s">
        <v>8274</v>
      </c>
      <c r="Q1880" s="5">
        <f>(E1880/D1880)</f>
        <v>1.0126500000000001</v>
      </c>
      <c r="R1880" s="12">
        <f>ROUND((E1880/N1880),2)</f>
        <v>168.78</v>
      </c>
      <c r="S1880" t="str">
        <f>LEFT(P1880,FIND("/",P1880)-1)</f>
        <v>publishing</v>
      </c>
      <c r="T1880" t="str">
        <f>RIGHT(P1880,LEN(P1880)-FIND("/",P1880))</f>
        <v>nonfiction</v>
      </c>
    </row>
    <row r="1881" spans="1:20" ht="42.75" x14ac:dyDescent="0.4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 s="9">
        <f>(((I1881/60)/60)/24)+DATE(1970,1,1)</f>
        <v>42089.044085648144</v>
      </c>
      <c r="K1881">
        <v>1424743409</v>
      </c>
      <c r="L1881" s="10">
        <f>(((K1881/60)/60)/24)+DATE(1970,1,1)</f>
        <v>42059.085752314815</v>
      </c>
      <c r="M1881" t="b">
        <v>1</v>
      </c>
      <c r="N1881">
        <v>186</v>
      </c>
      <c r="O1881" t="b">
        <v>1</v>
      </c>
      <c r="P1881" t="s">
        <v>8271</v>
      </c>
      <c r="Q1881" s="5">
        <f>(E1881/D1881)</f>
        <v>1.012576923076923</v>
      </c>
      <c r="R1881" s="12">
        <f>ROUND((E1881/N1881),2)</f>
        <v>70.77</v>
      </c>
      <c r="S1881" t="str">
        <f>LEFT(P1881,FIND("/",P1881)-1)</f>
        <v>theater</v>
      </c>
      <c r="T1881" t="str">
        <f>RIGHT(P1881,LEN(P1881)-FIND("/",P1881))</f>
        <v>plays</v>
      </c>
    </row>
    <row r="1882" spans="1:20" ht="28.5" x14ac:dyDescent="0.45">
      <c r="A1882">
        <v>1608</v>
      </c>
      <c r="B1882" s="3" t="s">
        <v>1609</v>
      </c>
      <c r="C1882" s="3" t="s">
        <v>5718</v>
      </c>
      <c r="D1882">
        <v>1200</v>
      </c>
      <c r="E1882">
        <v>1215</v>
      </c>
      <c r="F1882" t="s">
        <v>8219</v>
      </c>
      <c r="G1882" t="s">
        <v>8224</v>
      </c>
      <c r="H1882" t="s">
        <v>8246</v>
      </c>
      <c r="I1882">
        <v>1388553960</v>
      </c>
      <c r="J1882" s="9">
        <f>(((I1882/60)/60)/24)+DATE(1970,1,1)</f>
        <v>41640.226388888892</v>
      </c>
      <c r="K1882">
        <v>1385754986</v>
      </c>
      <c r="L1882" s="10">
        <f>(((K1882/60)/60)/24)+DATE(1970,1,1)</f>
        <v>41607.83085648148</v>
      </c>
      <c r="M1882" t="b">
        <v>0</v>
      </c>
      <c r="N1882">
        <v>23</v>
      </c>
      <c r="O1882" t="b">
        <v>1</v>
      </c>
      <c r="P1882" t="s">
        <v>8276</v>
      </c>
      <c r="Q1882" s="5">
        <f>(E1882/D1882)</f>
        <v>1.0125</v>
      </c>
      <c r="R1882" s="12">
        <f>ROUND((E1882/N1882),2)</f>
        <v>52.83</v>
      </c>
      <c r="S1882" t="str">
        <f>LEFT(P1882,FIND("/",P1882)-1)</f>
        <v>music</v>
      </c>
      <c r="T1882" t="str">
        <f>RIGHT(P1882,LEN(P1882)-FIND("/",P1882))</f>
        <v>rock</v>
      </c>
    </row>
    <row r="1883" spans="1:20" ht="42.75" x14ac:dyDescent="0.45">
      <c r="A1883">
        <v>1856</v>
      </c>
      <c r="B1883" s="3" t="s">
        <v>1857</v>
      </c>
      <c r="C1883" s="3" t="s">
        <v>5966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1405715472</v>
      </c>
      <c r="J1883" s="9">
        <f>(((I1883/60)/60)/24)+DATE(1970,1,1)</f>
        <v>41838.854999999996</v>
      </c>
      <c r="K1883">
        <v>1403901072</v>
      </c>
      <c r="L1883" s="10">
        <f>(((K1883/60)/60)/24)+DATE(1970,1,1)</f>
        <v>41817.854999999996</v>
      </c>
      <c r="M1883" t="b">
        <v>0</v>
      </c>
      <c r="N1883">
        <v>38</v>
      </c>
      <c r="O1883" t="b">
        <v>1</v>
      </c>
      <c r="P1883" t="s">
        <v>8276</v>
      </c>
      <c r="Q1883" s="5">
        <f>(E1883/D1883)</f>
        <v>1.0125</v>
      </c>
      <c r="R1883" s="12">
        <f>ROUND((E1883/N1883),2)</f>
        <v>53.29</v>
      </c>
      <c r="S1883" t="str">
        <f>LEFT(P1883,FIND("/",P1883)-1)</f>
        <v>music</v>
      </c>
      <c r="T1883" t="str">
        <f>RIGHT(P1883,LEN(P1883)-FIND("/",P1883))</f>
        <v>rock</v>
      </c>
    </row>
    <row r="1884" spans="1:20" ht="42.75" x14ac:dyDescent="0.45">
      <c r="A1884">
        <v>2300</v>
      </c>
      <c r="B1884" s="3" t="s">
        <v>2301</v>
      </c>
      <c r="C1884" s="3" t="s">
        <v>6410</v>
      </c>
      <c r="D1884">
        <v>800</v>
      </c>
      <c r="E1884">
        <v>810</v>
      </c>
      <c r="F1884" t="s">
        <v>8219</v>
      </c>
      <c r="G1884" t="s">
        <v>8224</v>
      </c>
      <c r="H1884" t="s">
        <v>8246</v>
      </c>
      <c r="I1884">
        <v>1340904416</v>
      </c>
      <c r="J1884" s="9">
        <f>(((I1884/60)/60)/24)+DATE(1970,1,1)</f>
        <v>41088.727037037039</v>
      </c>
      <c r="K1884">
        <v>1339694816</v>
      </c>
      <c r="L1884" s="10">
        <f>(((K1884/60)/60)/24)+DATE(1970,1,1)</f>
        <v>41074.727037037039</v>
      </c>
      <c r="M1884" t="b">
        <v>0</v>
      </c>
      <c r="N1884">
        <v>7</v>
      </c>
      <c r="O1884" t="b">
        <v>1</v>
      </c>
      <c r="P1884" t="s">
        <v>8276</v>
      </c>
      <c r="Q1884" s="5">
        <f>(E1884/D1884)</f>
        <v>1.0125</v>
      </c>
      <c r="R1884" s="12">
        <f>ROUND((E1884/N1884),2)</f>
        <v>115.71</v>
      </c>
      <c r="S1884" t="str">
        <f>LEFT(P1884,FIND("/",P1884)-1)</f>
        <v>music</v>
      </c>
      <c r="T1884" t="str">
        <f>RIGHT(P1884,LEN(P1884)-FIND("/",P1884))</f>
        <v>rock</v>
      </c>
    </row>
    <row r="1885" spans="1:20" ht="28.5" x14ac:dyDescent="0.45">
      <c r="A1885">
        <v>1261</v>
      </c>
      <c r="B1885" s="3" t="s">
        <v>1262</v>
      </c>
      <c r="C1885" s="3" t="s">
        <v>5371</v>
      </c>
      <c r="D1885">
        <v>2000</v>
      </c>
      <c r="E1885">
        <v>2025</v>
      </c>
      <c r="F1885" t="s">
        <v>8219</v>
      </c>
      <c r="G1885" t="s">
        <v>8224</v>
      </c>
      <c r="H1885" t="s">
        <v>8246</v>
      </c>
      <c r="I1885">
        <v>1390983227</v>
      </c>
      <c r="J1885" s="9">
        <f>(((I1885/60)/60)/24)+DATE(1970,1,1)</f>
        <v>41668.342905092592</v>
      </c>
      <c r="K1885">
        <v>1388391227</v>
      </c>
      <c r="L1885" s="10">
        <f>(((K1885/60)/60)/24)+DATE(1970,1,1)</f>
        <v>41638.342905092592</v>
      </c>
      <c r="M1885" t="b">
        <v>1</v>
      </c>
      <c r="N1885">
        <v>52</v>
      </c>
      <c r="O1885" t="b">
        <v>1</v>
      </c>
      <c r="P1885" t="s">
        <v>8276</v>
      </c>
      <c r="Q1885" s="5">
        <f>(E1885/D1885)</f>
        <v>1.0125</v>
      </c>
      <c r="R1885" s="12">
        <f>ROUND((E1885/N1885),2)</f>
        <v>38.94</v>
      </c>
      <c r="S1885" t="str">
        <f>LEFT(P1885,FIND("/",P1885)-1)</f>
        <v>music</v>
      </c>
      <c r="T1885" t="str">
        <f>RIGHT(P1885,LEN(P1885)-FIND("/",P1885))</f>
        <v>rock</v>
      </c>
    </row>
    <row r="1886" spans="1:20" ht="42.75" x14ac:dyDescent="0.4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 s="9">
        <f>(((I1886/60)/60)/24)+DATE(1970,1,1)</f>
        <v>42498.374606481477</v>
      </c>
      <c r="K1886">
        <v>1460105966</v>
      </c>
      <c r="L1886" s="10">
        <f>(((K1886/60)/60)/24)+DATE(1970,1,1)</f>
        <v>42468.374606481477</v>
      </c>
      <c r="M1886" t="b">
        <v>0</v>
      </c>
      <c r="N1886">
        <v>33</v>
      </c>
      <c r="O1886" t="b">
        <v>1</v>
      </c>
      <c r="P1886" t="s">
        <v>8271</v>
      </c>
      <c r="Q1886" s="5">
        <f>(E1886/D1886)</f>
        <v>1.0125</v>
      </c>
      <c r="R1886" s="12">
        <f>ROUND((E1886/N1886),2)</f>
        <v>24.55</v>
      </c>
      <c r="S1886" t="str">
        <f>LEFT(P1886,FIND("/",P1886)-1)</f>
        <v>theater</v>
      </c>
      <c r="T1886" t="str">
        <f>RIGHT(P1886,LEN(P1886)-FIND("/",P1886))</f>
        <v>plays</v>
      </c>
    </row>
    <row r="1887" spans="1:20" ht="42.75" x14ac:dyDescent="0.4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 s="9">
        <f>(((I1887/60)/60)/24)+DATE(1970,1,1)</f>
        <v>41850.958333333336</v>
      </c>
      <c r="K1887">
        <v>1402403907</v>
      </c>
      <c r="L1887" s="10">
        <f>(((K1887/60)/60)/24)+DATE(1970,1,1)</f>
        <v>41800.526701388888</v>
      </c>
      <c r="M1887" t="b">
        <v>0</v>
      </c>
      <c r="N1887">
        <v>38</v>
      </c>
      <c r="O1887" t="b">
        <v>1</v>
      </c>
      <c r="P1887" t="s">
        <v>8271</v>
      </c>
      <c r="Q1887" s="5">
        <f>(E1887/D1887)</f>
        <v>1.0125</v>
      </c>
      <c r="R1887" s="12">
        <f>ROUND((E1887/N1887),2)</f>
        <v>53.29</v>
      </c>
      <c r="S1887" t="str">
        <f>LEFT(P1887,FIND("/",P1887)-1)</f>
        <v>theater</v>
      </c>
      <c r="T1887" t="str">
        <f>RIGHT(P1887,LEN(P1887)-FIND("/",P1887))</f>
        <v>plays</v>
      </c>
    </row>
    <row r="1888" spans="1:20" ht="42.75" x14ac:dyDescent="0.4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 s="9">
        <f>(((I1888/60)/60)/24)+DATE(1970,1,1)</f>
        <v>42215.142638888887</v>
      </c>
      <c r="K1888">
        <v>1433042724</v>
      </c>
      <c r="L1888" s="10">
        <f>(((K1888/60)/60)/24)+DATE(1970,1,1)</f>
        <v>42155.142638888887</v>
      </c>
      <c r="M1888" t="b">
        <v>0</v>
      </c>
      <c r="N1888">
        <v>32</v>
      </c>
      <c r="O1888" t="b">
        <v>1</v>
      </c>
      <c r="P1888" t="s">
        <v>8271</v>
      </c>
      <c r="Q1888" s="5">
        <f>(E1888/D1888)</f>
        <v>1.0125</v>
      </c>
      <c r="R1888" s="12">
        <f>ROUND((E1888/N1888),2)</f>
        <v>63.28</v>
      </c>
      <c r="S1888" t="str">
        <f>LEFT(P1888,FIND("/",P1888)-1)</f>
        <v>theater</v>
      </c>
      <c r="T1888" t="str">
        <f>RIGHT(P1888,LEN(P1888)-FIND("/",P1888))</f>
        <v>plays</v>
      </c>
    </row>
    <row r="1889" spans="1:20" ht="42.75" x14ac:dyDescent="0.4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 s="9">
        <f>(((I1889/60)/60)/24)+DATE(1970,1,1)</f>
        <v>41143.77238425926</v>
      </c>
      <c r="K1889">
        <v>1343068334</v>
      </c>
      <c r="L1889" s="10">
        <f>(((K1889/60)/60)/24)+DATE(1970,1,1)</f>
        <v>41113.77238425926</v>
      </c>
      <c r="M1889" t="b">
        <v>1</v>
      </c>
      <c r="N1889">
        <v>126</v>
      </c>
      <c r="O1889" t="b">
        <v>1</v>
      </c>
      <c r="P1889" t="s">
        <v>8269</v>
      </c>
      <c r="Q1889" s="5">
        <f>(E1889/D1889)</f>
        <v>1.01248</v>
      </c>
      <c r="R1889" s="12">
        <f>ROUND((E1889/N1889),2)</f>
        <v>200.89</v>
      </c>
      <c r="S1889" t="str">
        <f>LEFT(P1889,FIND("/",P1889)-1)</f>
        <v>film &amp; video</v>
      </c>
      <c r="T1889" t="str">
        <f>RIGHT(P1889,LEN(P1889)-FIND("/",P1889))</f>
        <v>documentary</v>
      </c>
    </row>
    <row r="1890" spans="1:20" ht="28.5" x14ac:dyDescent="0.4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 s="9">
        <f>(((I1890/60)/60)/24)+DATE(1970,1,1)</f>
        <v>41933</v>
      </c>
      <c r="K1890">
        <v>1410967754</v>
      </c>
      <c r="L1890" s="10">
        <f>(((K1890/60)/60)/24)+DATE(1970,1,1)</f>
        <v>41899.645300925928</v>
      </c>
      <c r="M1890" t="b">
        <v>1</v>
      </c>
      <c r="N1890">
        <v>340</v>
      </c>
      <c r="O1890" t="b">
        <v>1</v>
      </c>
      <c r="P1890" t="s">
        <v>8288</v>
      </c>
      <c r="Q1890" s="5">
        <f>(E1890/D1890)</f>
        <v>1.012446</v>
      </c>
      <c r="R1890" s="12">
        <f>ROUND((E1890/N1890),2)</f>
        <v>44.67</v>
      </c>
      <c r="S1890" t="str">
        <f>LEFT(P1890,FIND("/",P1890)-1)</f>
        <v>publishing</v>
      </c>
      <c r="T1890" t="str">
        <f>RIGHT(P1890,LEN(P1890)-FIND("/",P1890))</f>
        <v>radio &amp; podcasts</v>
      </c>
    </row>
    <row r="1891" spans="1:20" ht="42.75" x14ac:dyDescent="0.4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 s="9">
        <f>(((I1891/60)/60)/24)+DATE(1970,1,1)</f>
        <v>42115.723692129628</v>
      </c>
      <c r="K1891">
        <v>1427304127</v>
      </c>
      <c r="L1891" s="10">
        <f>(((K1891/60)/60)/24)+DATE(1970,1,1)</f>
        <v>42088.723692129628</v>
      </c>
      <c r="M1891" t="b">
        <v>0</v>
      </c>
      <c r="N1891">
        <v>16</v>
      </c>
      <c r="O1891" t="b">
        <v>1</v>
      </c>
      <c r="P1891" t="s">
        <v>8271</v>
      </c>
      <c r="Q1891" s="5">
        <f>(E1891/D1891)</f>
        <v>1.0123076923076924</v>
      </c>
      <c r="R1891" s="12">
        <f>ROUND((E1891/N1891),2)</f>
        <v>41.13</v>
      </c>
      <c r="S1891" t="str">
        <f>LEFT(P1891,FIND("/",P1891)-1)</f>
        <v>theater</v>
      </c>
      <c r="T1891" t="str">
        <f>RIGHT(P1891,LEN(P1891)-FIND("/",P1891))</f>
        <v>plays</v>
      </c>
    </row>
    <row r="1892" spans="1:20" ht="42.75" x14ac:dyDescent="0.4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 s="9">
        <f>(((I1892/60)/60)/24)+DATE(1970,1,1)</f>
        <v>41859.75</v>
      </c>
      <c r="K1892">
        <v>1405356072</v>
      </c>
      <c r="L1892" s="10">
        <f>(((K1892/60)/60)/24)+DATE(1970,1,1)</f>
        <v>41834.695277777777</v>
      </c>
      <c r="M1892" t="b">
        <v>1</v>
      </c>
      <c r="N1892">
        <v>167</v>
      </c>
      <c r="O1892" t="b">
        <v>1</v>
      </c>
      <c r="P1892" t="s">
        <v>8279</v>
      </c>
      <c r="Q1892" s="5">
        <f>(E1892/D1892)</f>
        <v>1.0122777777777778</v>
      </c>
      <c r="R1892" s="12">
        <f>ROUND((E1892/N1892),2)</f>
        <v>109.11</v>
      </c>
      <c r="S1892" t="str">
        <f>LEFT(P1892,FIND("/",P1892)-1)</f>
        <v>music</v>
      </c>
      <c r="T1892" t="str">
        <f>RIGHT(P1892,LEN(P1892)-FIND("/",P1892))</f>
        <v>indie rock</v>
      </c>
    </row>
    <row r="1893" spans="1:20" ht="42.75" x14ac:dyDescent="0.4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 s="9">
        <f>(((I1893/60)/60)/24)+DATE(1970,1,1)</f>
        <v>42556.047071759262</v>
      </c>
      <c r="K1893">
        <v>1464224867</v>
      </c>
      <c r="L1893" s="10">
        <f>(((K1893/60)/60)/24)+DATE(1970,1,1)</f>
        <v>42516.047071759262</v>
      </c>
      <c r="M1893" t="b">
        <v>0</v>
      </c>
      <c r="N1893">
        <v>57</v>
      </c>
      <c r="O1893" t="b">
        <v>1</v>
      </c>
      <c r="P1893" t="s">
        <v>8265</v>
      </c>
      <c r="Q1893" s="5">
        <f>(E1893/D1893)</f>
        <v>1.0122222222222221</v>
      </c>
      <c r="R1893">
        <f>ROUND((E1893/N1893),2)</f>
        <v>159.82</v>
      </c>
      <c r="S1893" t="str">
        <f>LEFT(P1893,FIND("/",P1893)-1)</f>
        <v>film &amp; video</v>
      </c>
      <c r="T1893" t="str">
        <f>RIGHT(P1893,LEN(P1893)-FIND("/",P1893))</f>
        <v>television</v>
      </c>
    </row>
    <row r="1894" spans="1:20" ht="42.75" x14ac:dyDescent="0.4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 s="9">
        <f>(((I1894/60)/60)/24)+DATE(1970,1,1)</f>
        <v>41950.770833333336</v>
      </c>
      <c r="K1894">
        <v>1413406695</v>
      </c>
      <c r="L1894" s="10">
        <f>(((K1894/60)/60)/24)+DATE(1970,1,1)</f>
        <v>41927.873784722222</v>
      </c>
      <c r="M1894" t="b">
        <v>0</v>
      </c>
      <c r="N1894">
        <v>19</v>
      </c>
      <c r="O1894" t="b">
        <v>1</v>
      </c>
      <c r="P1894" t="s">
        <v>8271</v>
      </c>
      <c r="Q1894" s="5">
        <f>(E1894/D1894)</f>
        <v>1.012</v>
      </c>
      <c r="R1894" s="12">
        <f>ROUND((E1894/N1894),2)</f>
        <v>79.89</v>
      </c>
      <c r="S1894" t="str">
        <f>LEFT(P1894,FIND("/",P1894)-1)</f>
        <v>theater</v>
      </c>
      <c r="T1894" t="str">
        <f>RIGHT(P1894,LEN(P1894)-FIND("/",P1894))</f>
        <v>plays</v>
      </c>
    </row>
    <row r="1895" spans="1:20" ht="42.75" x14ac:dyDescent="0.4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 s="9">
        <f>(((I1895/60)/60)/24)+DATE(1970,1,1)</f>
        <v>42310.333333333328</v>
      </c>
      <c r="K1895">
        <v>1445539113</v>
      </c>
      <c r="L1895" s="10">
        <f>(((K1895/60)/60)/24)+DATE(1970,1,1)</f>
        <v>42299.776770833334</v>
      </c>
      <c r="M1895" t="b">
        <v>0</v>
      </c>
      <c r="N1895">
        <v>9</v>
      </c>
      <c r="O1895" t="b">
        <v>1</v>
      </c>
      <c r="P1895" t="s">
        <v>8280</v>
      </c>
      <c r="Q1895" s="5">
        <f>(E1895/D1895)</f>
        <v>1.0119047619047619</v>
      </c>
      <c r="R1895" s="12">
        <f>ROUND((E1895/N1895),2)</f>
        <v>47.22</v>
      </c>
      <c r="S1895" t="str">
        <f>LEFT(P1895,FIND("/",P1895)-1)</f>
        <v>music</v>
      </c>
      <c r="T1895" t="str">
        <f>RIGHT(P1895,LEN(P1895)-FIND("/",P1895))</f>
        <v>electronic music</v>
      </c>
    </row>
    <row r="1896" spans="1:20" ht="42.75" x14ac:dyDescent="0.4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 s="9">
        <f>(((I1896/60)/60)/24)+DATE(1970,1,1)</f>
        <v>42139.791666666672</v>
      </c>
      <c r="K1896">
        <v>1428423757</v>
      </c>
      <c r="L1896" s="10">
        <f>(((K1896/60)/60)/24)+DATE(1970,1,1)</f>
        <v>42101.682372685187</v>
      </c>
      <c r="M1896" t="b">
        <v>1</v>
      </c>
      <c r="N1896">
        <v>69</v>
      </c>
      <c r="O1896" t="b">
        <v>1</v>
      </c>
      <c r="P1896" t="s">
        <v>8269</v>
      </c>
      <c r="Q1896" s="5">
        <f>(E1896/D1896)</f>
        <v>1.0119</v>
      </c>
      <c r="R1896" s="12">
        <f>ROUND((E1896/N1896),2)</f>
        <v>146.65</v>
      </c>
      <c r="S1896" t="str">
        <f>LEFT(P1896,FIND("/",P1896)-1)</f>
        <v>film &amp; video</v>
      </c>
      <c r="T1896" t="str">
        <f>RIGHT(P1896,LEN(P1896)-FIND("/",P1896))</f>
        <v>documentary</v>
      </c>
    </row>
    <row r="1897" spans="1:20" ht="42.75" x14ac:dyDescent="0.4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 s="9">
        <f>(((I1897/60)/60)/24)+DATE(1970,1,1)</f>
        <v>40231.916666666664</v>
      </c>
      <c r="K1897">
        <v>1263679492</v>
      </c>
      <c r="L1897" s="10">
        <f>(((K1897/60)/60)/24)+DATE(1970,1,1)</f>
        <v>40194.920046296298</v>
      </c>
      <c r="M1897" t="b">
        <v>1</v>
      </c>
      <c r="N1897">
        <v>179</v>
      </c>
      <c r="O1897" t="b">
        <v>1</v>
      </c>
      <c r="P1897" t="s">
        <v>8269</v>
      </c>
      <c r="Q1897" s="5">
        <f>(E1897/D1897)</f>
        <v>1.0118888888888888</v>
      </c>
      <c r="R1897" s="12">
        <f>ROUND((E1897/N1897),2)</f>
        <v>254.39</v>
      </c>
      <c r="S1897" t="str">
        <f>LEFT(P1897,FIND("/",P1897)-1)</f>
        <v>film &amp; video</v>
      </c>
      <c r="T1897" t="str">
        <f>RIGHT(P1897,LEN(P1897)-FIND("/",P1897))</f>
        <v>documentary</v>
      </c>
    </row>
    <row r="1898" spans="1:20" ht="42.75" x14ac:dyDescent="0.4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 s="9">
        <f>(((I1898/60)/60)/24)+DATE(1970,1,1)</f>
        <v>41609.889664351853</v>
      </c>
      <c r="K1898">
        <v>1383337267</v>
      </c>
      <c r="L1898" s="10">
        <f>(((K1898/60)/60)/24)+DATE(1970,1,1)</f>
        <v>41579.847997685189</v>
      </c>
      <c r="M1898" t="b">
        <v>0</v>
      </c>
      <c r="N1898">
        <v>108</v>
      </c>
      <c r="O1898" t="b">
        <v>1</v>
      </c>
      <c r="P1898" t="s">
        <v>8276</v>
      </c>
      <c r="Q1898" s="5">
        <f>(E1898/D1898)</f>
        <v>1.0118750000000001</v>
      </c>
      <c r="R1898" s="12">
        <f>ROUND((E1898/N1898),2)</f>
        <v>74.95</v>
      </c>
      <c r="S1898" t="str">
        <f>LEFT(P1898,FIND("/",P1898)-1)</f>
        <v>music</v>
      </c>
      <c r="T1898" t="str">
        <f>RIGHT(P1898,LEN(P1898)-FIND("/",P1898))</f>
        <v>rock</v>
      </c>
    </row>
    <row r="1899" spans="1:20" ht="42.75" x14ac:dyDescent="0.4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 s="9">
        <f>(((I1899/60)/60)/24)+DATE(1970,1,1)</f>
        <v>42077.086898148147</v>
      </c>
      <c r="K1899">
        <v>1423710308</v>
      </c>
      <c r="L1899" s="10">
        <f>(((K1899/60)/60)/24)+DATE(1970,1,1)</f>
        <v>42047.128564814819</v>
      </c>
      <c r="M1899" t="b">
        <v>1</v>
      </c>
      <c r="N1899">
        <v>31</v>
      </c>
      <c r="O1899" t="b">
        <v>1</v>
      </c>
      <c r="P1899" t="s">
        <v>8269</v>
      </c>
      <c r="Q1899" s="5">
        <f>(E1899/D1899)</f>
        <v>1.0116833333333335</v>
      </c>
      <c r="R1899" s="12">
        <f>ROUND((E1899/N1899),2)</f>
        <v>97.9</v>
      </c>
      <c r="S1899" t="str">
        <f>LEFT(P1899,FIND("/",P1899)-1)</f>
        <v>film &amp; video</v>
      </c>
      <c r="T1899" t="str">
        <f>RIGHT(P1899,LEN(P1899)-FIND("/",P1899))</f>
        <v>documentary</v>
      </c>
    </row>
    <row r="1900" spans="1:20" ht="28.5" x14ac:dyDescent="0.4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 s="9">
        <f>(((I1900/60)/60)/24)+DATE(1970,1,1)</f>
        <v>42075.166666666672</v>
      </c>
      <c r="K1900">
        <v>1424477934</v>
      </c>
      <c r="L1900" s="10">
        <f>(((K1900/60)/60)/24)+DATE(1970,1,1)</f>
        <v>42056.013124999998</v>
      </c>
      <c r="M1900" t="b">
        <v>0</v>
      </c>
      <c r="N1900">
        <v>24</v>
      </c>
      <c r="O1900" t="b">
        <v>1</v>
      </c>
      <c r="P1900" t="s">
        <v>8271</v>
      </c>
      <c r="Q1900" s="5">
        <f>(E1900/D1900)</f>
        <v>1.0116666666666667</v>
      </c>
      <c r="R1900" s="12">
        <f>ROUND((E1900/N1900),2)</f>
        <v>126.46</v>
      </c>
      <c r="S1900" t="str">
        <f>LEFT(P1900,FIND("/",P1900)-1)</f>
        <v>theater</v>
      </c>
      <c r="T1900" t="str">
        <f>RIGHT(P1900,LEN(P1900)-FIND("/",P1900))</f>
        <v>plays</v>
      </c>
    </row>
    <row r="1901" spans="1:20" ht="42.75" x14ac:dyDescent="0.4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 s="9">
        <f>(((I1901/60)/60)/24)+DATE(1970,1,1)</f>
        <v>42430.249305555553</v>
      </c>
      <c r="K1901">
        <v>1454098976</v>
      </c>
      <c r="L1901" s="10">
        <f>(((K1901/60)/60)/24)+DATE(1970,1,1)</f>
        <v>42398.849259259259</v>
      </c>
      <c r="M1901" t="b">
        <v>0</v>
      </c>
      <c r="N1901">
        <v>17</v>
      </c>
      <c r="O1901" t="b">
        <v>1</v>
      </c>
      <c r="P1901" t="s">
        <v>8303</v>
      </c>
      <c r="Q1901" s="5">
        <f>(E1901/D1901)</f>
        <v>1.0116666666666667</v>
      </c>
      <c r="R1901" s="12">
        <f>ROUND((E1901/N1901),2)</f>
        <v>178.53</v>
      </c>
      <c r="S1901" t="str">
        <f>LEFT(P1901,FIND("/",P1901)-1)</f>
        <v>theater</v>
      </c>
      <c r="T1901" t="str">
        <f>RIGHT(P1901,LEN(P1901)-FIND("/",P1901))</f>
        <v>spaces</v>
      </c>
    </row>
    <row r="1902" spans="1:20" ht="42.75" x14ac:dyDescent="0.4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 s="9">
        <f>(((I1902/60)/60)/24)+DATE(1970,1,1)</f>
        <v>42390.212025462963</v>
      </c>
      <c r="K1902">
        <v>1450760719</v>
      </c>
      <c r="L1902" s="10">
        <f>(((K1902/60)/60)/24)+DATE(1970,1,1)</f>
        <v>42360.212025462963</v>
      </c>
      <c r="M1902" t="b">
        <v>0</v>
      </c>
      <c r="N1902">
        <v>26</v>
      </c>
      <c r="O1902" t="b">
        <v>1</v>
      </c>
      <c r="P1902" t="s">
        <v>8303</v>
      </c>
      <c r="Q1902" s="5">
        <f>(E1902/D1902)</f>
        <v>1.0116666666666667</v>
      </c>
      <c r="R1902" s="12">
        <f>ROUND((E1902/N1902),2)</f>
        <v>116.73</v>
      </c>
      <c r="S1902" t="str">
        <f>LEFT(P1902,FIND("/",P1902)-1)</f>
        <v>theater</v>
      </c>
      <c r="T1902" t="str">
        <f>RIGHT(P1902,LEN(P1902)-FIND("/",P1902))</f>
        <v>spaces</v>
      </c>
    </row>
    <row r="1903" spans="1:20" ht="42.75" x14ac:dyDescent="0.4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 s="9">
        <f>(((I1903/60)/60)/24)+DATE(1970,1,1)</f>
        <v>42753.50136574074</v>
      </c>
      <c r="K1903">
        <v>1483012918</v>
      </c>
      <c r="L1903" s="10">
        <f>(((K1903/60)/60)/24)+DATE(1970,1,1)</f>
        <v>42733.50136574074</v>
      </c>
      <c r="M1903" t="b">
        <v>0</v>
      </c>
      <c r="N1903">
        <v>37</v>
      </c>
      <c r="O1903" t="b">
        <v>1</v>
      </c>
      <c r="P1903" t="s">
        <v>8271</v>
      </c>
      <c r="Q1903" s="5">
        <f>(E1903/D1903)</f>
        <v>1.0115151515151515</v>
      </c>
      <c r="R1903" s="12">
        <f>ROUND((E1903/N1903),2)</f>
        <v>45.11</v>
      </c>
      <c r="S1903" t="str">
        <f>LEFT(P1903,FIND("/",P1903)-1)</f>
        <v>theater</v>
      </c>
      <c r="T1903" t="str">
        <f>RIGHT(P1903,LEN(P1903)-FIND("/",P1903))</f>
        <v>plays</v>
      </c>
    </row>
    <row r="1904" spans="1:20" ht="42.75" x14ac:dyDescent="0.4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 s="9">
        <f>(((I1904/60)/60)/24)+DATE(1970,1,1)</f>
        <v>42067.791238425925</v>
      </c>
      <c r="K1904">
        <v>1422903563</v>
      </c>
      <c r="L1904" s="10">
        <f>(((K1904/60)/60)/24)+DATE(1970,1,1)</f>
        <v>42037.791238425925</v>
      </c>
      <c r="M1904" t="b">
        <v>0</v>
      </c>
      <c r="N1904">
        <v>98</v>
      </c>
      <c r="O1904" t="b">
        <v>1</v>
      </c>
      <c r="P1904" t="s">
        <v>8271</v>
      </c>
      <c r="Q1904" s="5">
        <f>(E1904/D1904)</f>
        <v>1.0115000000000001</v>
      </c>
      <c r="R1904" s="12">
        <f>ROUND((E1904/N1904),2)</f>
        <v>103.21</v>
      </c>
      <c r="S1904" t="str">
        <f>LEFT(P1904,FIND("/",P1904)-1)</f>
        <v>theater</v>
      </c>
      <c r="T1904" t="str">
        <f>RIGHT(P1904,LEN(P1904)-FIND("/",P1904))</f>
        <v>plays</v>
      </c>
    </row>
    <row r="1905" spans="1:20" ht="42.75" x14ac:dyDescent="0.4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 s="9">
        <f>(((I1905/60)/60)/24)+DATE(1970,1,1)</f>
        <v>41819.896805555552</v>
      </c>
      <c r="K1905">
        <v>1401485484</v>
      </c>
      <c r="L1905" s="10">
        <f>(((K1905/60)/60)/24)+DATE(1970,1,1)</f>
        <v>41789.896805555552</v>
      </c>
      <c r="M1905" t="b">
        <v>1</v>
      </c>
      <c r="N1905">
        <v>123</v>
      </c>
      <c r="O1905" t="b">
        <v>1</v>
      </c>
      <c r="P1905" t="s">
        <v>8298</v>
      </c>
      <c r="Q1905" s="5">
        <f>(E1905/D1905)</f>
        <v>1.0114333333333334</v>
      </c>
      <c r="R1905" s="12">
        <f>ROUND((E1905/N1905),2)</f>
        <v>123.35</v>
      </c>
      <c r="S1905" t="str">
        <f>LEFT(P1905,FIND("/",P1905)-1)</f>
        <v>food</v>
      </c>
      <c r="T1905" t="str">
        <f>RIGHT(P1905,LEN(P1905)-FIND("/",P1905))</f>
        <v>small batch</v>
      </c>
    </row>
    <row r="1906" spans="1:20" ht="42.75" x14ac:dyDescent="0.4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 s="9">
        <f>(((I1906/60)/60)/24)+DATE(1970,1,1)</f>
        <v>41482.060601851852</v>
      </c>
      <c r="K1906">
        <v>1372296436</v>
      </c>
      <c r="L1906" s="10">
        <f>(((K1906/60)/60)/24)+DATE(1970,1,1)</f>
        <v>41452.060601851852</v>
      </c>
      <c r="M1906" t="b">
        <v>0</v>
      </c>
      <c r="N1906">
        <v>69</v>
      </c>
      <c r="O1906" t="b">
        <v>1</v>
      </c>
      <c r="P1906" t="s">
        <v>8280</v>
      </c>
      <c r="Q1906" s="5">
        <f>(E1906/D1906)</f>
        <v>1.0114285714285713</v>
      </c>
      <c r="R1906" s="12">
        <f>ROUND((E1906/N1906),2)</f>
        <v>51.3</v>
      </c>
      <c r="S1906" t="str">
        <f>LEFT(P1906,FIND("/",P1906)-1)</f>
        <v>music</v>
      </c>
      <c r="T1906" t="str">
        <f>RIGHT(P1906,LEN(P1906)-FIND("/",P1906))</f>
        <v>electronic music</v>
      </c>
    </row>
    <row r="1907" spans="1:20" ht="42.75" x14ac:dyDescent="0.4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 s="9">
        <f>(((I1907/60)/60)/24)+DATE(1970,1,1)</f>
        <v>41876.864675925928</v>
      </c>
      <c r="K1907">
        <v>1407789908</v>
      </c>
      <c r="L1907" s="10">
        <f>(((K1907/60)/60)/24)+DATE(1970,1,1)</f>
        <v>41862.864675925928</v>
      </c>
      <c r="M1907" t="b">
        <v>1</v>
      </c>
      <c r="N1907">
        <v>23</v>
      </c>
      <c r="O1907" t="b">
        <v>1</v>
      </c>
      <c r="P1907" t="s">
        <v>8271</v>
      </c>
      <c r="Q1907" s="5">
        <f>(E1907/D1907)</f>
        <v>1.0113333333333334</v>
      </c>
      <c r="R1907" s="12">
        <f>ROUND((E1907/N1907),2)</f>
        <v>131.91</v>
      </c>
      <c r="S1907" t="str">
        <f>LEFT(P1907,FIND("/",P1907)-1)</f>
        <v>theater</v>
      </c>
      <c r="T1907" t="str">
        <f>RIGHT(P1907,LEN(P1907)-FIND("/",P1907))</f>
        <v>plays</v>
      </c>
    </row>
    <row r="1908" spans="1:20" ht="42.75" x14ac:dyDescent="0.4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 s="9">
        <f>(((I1908/60)/60)/24)+DATE(1970,1,1)</f>
        <v>41801.814791666664</v>
      </c>
      <c r="K1908">
        <v>1399923198</v>
      </c>
      <c r="L1908" s="10">
        <f>(((K1908/60)/60)/24)+DATE(1970,1,1)</f>
        <v>41771.814791666664</v>
      </c>
      <c r="M1908" t="b">
        <v>0</v>
      </c>
      <c r="N1908">
        <v>17</v>
      </c>
      <c r="O1908" t="b">
        <v>1</v>
      </c>
      <c r="P1908" t="s">
        <v>8305</v>
      </c>
      <c r="Q1908" s="5">
        <f>(E1908/D1908)</f>
        <v>1.0111111111111111</v>
      </c>
      <c r="R1908" s="12">
        <f>ROUND((E1908/N1908),2)</f>
        <v>267.64999999999998</v>
      </c>
      <c r="S1908" t="str">
        <f>LEFT(P1908,FIND("/",P1908)-1)</f>
        <v>theater</v>
      </c>
      <c r="T1908" t="str">
        <f>RIGHT(P1908,LEN(P1908)-FIND("/",P1908))</f>
        <v>musical</v>
      </c>
    </row>
    <row r="1909" spans="1:20" ht="42.75" x14ac:dyDescent="0.4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 s="9">
        <f>(((I1909/60)/60)/24)+DATE(1970,1,1)</f>
        <v>42530.866446759261</v>
      </c>
      <c r="K1909">
        <v>1464209261</v>
      </c>
      <c r="L1909" s="10">
        <f>(((K1909/60)/60)/24)+DATE(1970,1,1)</f>
        <v>42515.866446759261</v>
      </c>
      <c r="M1909" t="b">
        <v>0</v>
      </c>
      <c r="N1909">
        <v>6</v>
      </c>
      <c r="O1909" t="b">
        <v>1</v>
      </c>
      <c r="P1909" t="s">
        <v>8285</v>
      </c>
      <c r="Q1909" s="5">
        <f>(E1909/D1909)</f>
        <v>1.0109999999999999</v>
      </c>
      <c r="R1909" s="12">
        <f>ROUND((E1909/N1909),2)</f>
        <v>168.5</v>
      </c>
      <c r="S1909" t="str">
        <f>LEFT(P1909,FIND("/",P1909)-1)</f>
        <v>photography</v>
      </c>
      <c r="T1909" t="str">
        <f>RIGHT(P1909,LEN(P1909)-FIND("/",P1909))</f>
        <v>photobooks</v>
      </c>
    </row>
    <row r="1910" spans="1:20" ht="42.75" x14ac:dyDescent="0.4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 s="9">
        <f>(((I1910/60)/60)/24)+DATE(1970,1,1)</f>
        <v>41843.458333333336</v>
      </c>
      <c r="K1910">
        <v>1402910965</v>
      </c>
      <c r="L1910" s="10">
        <f>(((K1910/60)/60)/24)+DATE(1970,1,1)</f>
        <v>41806.395428240743</v>
      </c>
      <c r="M1910" t="b">
        <v>0</v>
      </c>
      <c r="N1910">
        <v>54</v>
      </c>
      <c r="O1910" t="b">
        <v>1</v>
      </c>
      <c r="P1910" t="s">
        <v>8271</v>
      </c>
      <c r="Q1910" s="5">
        <f>(E1910/D1910)</f>
        <v>1.0109999999999999</v>
      </c>
      <c r="R1910" s="12">
        <f>ROUND((E1910/N1910),2)</f>
        <v>93.61</v>
      </c>
      <c r="S1910" t="str">
        <f>LEFT(P1910,FIND("/",P1910)-1)</f>
        <v>theater</v>
      </c>
      <c r="T1910" t="str">
        <f>RIGHT(P1910,LEN(P1910)-FIND("/",P1910))</f>
        <v>plays</v>
      </c>
    </row>
    <row r="1911" spans="1:20" ht="42.75" x14ac:dyDescent="0.4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 s="9">
        <f>(((I1911/60)/60)/24)+DATE(1970,1,1)</f>
        <v>41513.688530092593</v>
      </c>
      <c r="K1911">
        <v>1372437089</v>
      </c>
      <c r="L1911" s="10">
        <f>(((K1911/60)/60)/24)+DATE(1970,1,1)</f>
        <v>41453.688530092593</v>
      </c>
      <c r="M1911" t="b">
        <v>0</v>
      </c>
      <c r="N1911">
        <v>18</v>
      </c>
      <c r="O1911" t="b">
        <v>1</v>
      </c>
      <c r="P1911" t="s">
        <v>8276</v>
      </c>
      <c r="Q1911" s="5">
        <f>(E1911/D1911)</f>
        <v>1.0106666666666666</v>
      </c>
      <c r="R1911" s="12">
        <f>ROUND((E1911/N1911),2)</f>
        <v>42.11</v>
      </c>
      <c r="S1911" t="str">
        <f>LEFT(P1911,FIND("/",P1911)-1)</f>
        <v>music</v>
      </c>
      <c r="T1911" t="str">
        <f>RIGHT(P1911,LEN(P1911)-FIND("/",P1911))</f>
        <v>rock</v>
      </c>
    </row>
    <row r="1912" spans="1:20" ht="42.75" x14ac:dyDescent="0.4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 s="9">
        <f>(((I1912/60)/60)/24)+DATE(1970,1,1)</f>
        <v>41630.208333333336</v>
      </c>
      <c r="K1912">
        <v>1384920804</v>
      </c>
      <c r="L1912" s="10">
        <f>(((K1912/60)/60)/24)+DATE(1970,1,1)</f>
        <v>41598.17597222222</v>
      </c>
      <c r="M1912" t="b">
        <v>0</v>
      </c>
      <c r="N1912">
        <v>241</v>
      </c>
      <c r="O1912" t="b">
        <v>1</v>
      </c>
      <c r="P1912" t="s">
        <v>8269</v>
      </c>
      <c r="Q1912" s="5">
        <f>(E1912/D1912)</f>
        <v>1.0105</v>
      </c>
      <c r="R1912" s="12">
        <f>ROUND((E1912/N1912),2)</f>
        <v>125.79</v>
      </c>
      <c r="S1912" t="str">
        <f>LEFT(P1912,FIND("/",P1912)-1)</f>
        <v>film &amp; video</v>
      </c>
      <c r="T1912" t="str">
        <f>RIGHT(P1912,LEN(P1912)-FIND("/",P1912))</f>
        <v>documentary</v>
      </c>
    </row>
    <row r="1913" spans="1:20" ht="42.75" x14ac:dyDescent="0.4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 s="9">
        <f>(((I1913/60)/60)/24)+DATE(1970,1,1)</f>
        <v>42083.705555555556</v>
      </c>
      <c r="K1913">
        <v>1424280899</v>
      </c>
      <c r="L1913" s="10">
        <f>(((K1913/60)/60)/24)+DATE(1970,1,1)</f>
        <v>42053.732627314821</v>
      </c>
      <c r="M1913" t="b">
        <v>0</v>
      </c>
      <c r="N1913">
        <v>77</v>
      </c>
      <c r="O1913" t="b">
        <v>1</v>
      </c>
      <c r="P1913" t="s">
        <v>8271</v>
      </c>
      <c r="Q1913" s="5">
        <f>(E1913/D1913)</f>
        <v>1.0105</v>
      </c>
      <c r="R1913" s="12">
        <f>ROUND((E1913/N1913),2)</f>
        <v>104.99</v>
      </c>
      <c r="S1913" t="str">
        <f>LEFT(P1913,FIND("/",P1913)-1)</f>
        <v>theater</v>
      </c>
      <c r="T1913" t="str">
        <f>RIGHT(P1913,LEN(P1913)-FIND("/",P1913))</f>
        <v>plays</v>
      </c>
    </row>
    <row r="1914" spans="1:20" ht="42.75" x14ac:dyDescent="0.4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 s="9">
        <f>(((I1914/60)/60)/24)+DATE(1970,1,1)</f>
        <v>41839.385162037033</v>
      </c>
      <c r="K1914">
        <v>1403169278</v>
      </c>
      <c r="L1914" s="10">
        <f>(((K1914/60)/60)/24)+DATE(1970,1,1)</f>
        <v>41809.385162037033</v>
      </c>
      <c r="M1914" t="b">
        <v>1</v>
      </c>
      <c r="N1914">
        <v>405</v>
      </c>
      <c r="O1914" t="b">
        <v>1</v>
      </c>
      <c r="P1914" t="s">
        <v>8285</v>
      </c>
      <c r="Q1914" s="5">
        <f>(E1914/D1914)</f>
        <v>1.0103500000000001</v>
      </c>
      <c r="R1914" s="12">
        <f>ROUND((E1914/N1914),2)</f>
        <v>39.92</v>
      </c>
      <c r="S1914" t="str">
        <f>LEFT(P1914,FIND("/",P1914)-1)</f>
        <v>photography</v>
      </c>
      <c r="T1914" t="str">
        <f>RIGHT(P1914,LEN(P1914)-FIND("/",P1914))</f>
        <v>photobooks</v>
      </c>
    </row>
    <row r="1915" spans="1:20" ht="42.75" x14ac:dyDescent="0.4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 s="9">
        <f>(((I1915/60)/60)/24)+DATE(1970,1,1)</f>
        <v>42333.659155092595</v>
      </c>
      <c r="K1915">
        <v>1445870951</v>
      </c>
      <c r="L1915" s="10">
        <f>(((K1915/60)/60)/24)+DATE(1970,1,1)</f>
        <v>42303.617488425924</v>
      </c>
      <c r="M1915" t="b">
        <v>0</v>
      </c>
      <c r="N1915">
        <v>121</v>
      </c>
      <c r="O1915" t="b">
        <v>1</v>
      </c>
      <c r="P1915" t="s">
        <v>8295</v>
      </c>
      <c r="Q1915" s="5">
        <f>(E1915/D1915)</f>
        <v>1.0102</v>
      </c>
      <c r="R1915" s="12">
        <f>ROUND((E1915/N1915),2)</f>
        <v>41.74</v>
      </c>
      <c r="S1915" t="str">
        <f>LEFT(P1915,FIND("/",P1915)-1)</f>
        <v>technology</v>
      </c>
      <c r="T1915" t="str">
        <f>RIGHT(P1915,LEN(P1915)-FIND("/",P1915))</f>
        <v>hardware</v>
      </c>
    </row>
    <row r="1916" spans="1:20" ht="42.75" x14ac:dyDescent="0.4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 s="9">
        <f>(((I1916/60)/60)/24)+DATE(1970,1,1)</f>
        <v>41764.525300925925</v>
      </c>
      <c r="K1916">
        <v>1397133386</v>
      </c>
      <c r="L1916" s="10">
        <f>(((K1916/60)/60)/24)+DATE(1970,1,1)</f>
        <v>41739.525300925925</v>
      </c>
      <c r="M1916" t="b">
        <v>0</v>
      </c>
      <c r="N1916">
        <v>91</v>
      </c>
      <c r="O1916" t="b">
        <v>1</v>
      </c>
      <c r="P1916" t="s">
        <v>8305</v>
      </c>
      <c r="Q1916" s="5">
        <f>(E1916/D1916)</f>
        <v>1.010154</v>
      </c>
      <c r="R1916" s="12">
        <f>ROUND((E1916/N1916),2)</f>
        <v>55.5</v>
      </c>
      <c r="S1916" t="str">
        <f>LEFT(P1916,FIND("/",P1916)-1)</f>
        <v>theater</v>
      </c>
      <c r="T1916" t="str">
        <f>RIGHT(P1916,LEN(P1916)-FIND("/",P1916))</f>
        <v>musical</v>
      </c>
    </row>
    <row r="1917" spans="1:20" ht="42.75" x14ac:dyDescent="0.4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 s="9">
        <f>(((I1917/60)/60)/24)+DATE(1970,1,1)</f>
        <v>41173.81821759259</v>
      </c>
      <c r="K1917">
        <v>1345664294</v>
      </c>
      <c r="L1917" s="10">
        <f>(((K1917/60)/60)/24)+DATE(1970,1,1)</f>
        <v>41143.81821759259</v>
      </c>
      <c r="M1917" t="b">
        <v>1</v>
      </c>
      <c r="N1917">
        <v>28</v>
      </c>
      <c r="O1917" t="b">
        <v>1</v>
      </c>
      <c r="P1917" t="s">
        <v>8301</v>
      </c>
      <c r="Q1917" s="5">
        <f>(E1917/D1917)</f>
        <v>1.0101333333333333</v>
      </c>
      <c r="R1917" s="12">
        <f>ROUND((E1917/N1917),2)</f>
        <v>270.57</v>
      </c>
      <c r="S1917" t="str">
        <f>LEFT(P1917,FIND("/",P1917)-1)</f>
        <v>technology</v>
      </c>
      <c r="T1917" t="str">
        <f>RIGHT(P1917,LEN(P1917)-FIND("/",P1917))</f>
        <v>space exploration</v>
      </c>
    </row>
    <row r="1918" spans="1:20" ht="42.75" x14ac:dyDescent="0.4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 s="9">
        <f>(((I1918/60)/60)/24)+DATE(1970,1,1)</f>
        <v>41052.645185185182</v>
      </c>
      <c r="K1918">
        <v>1335194944</v>
      </c>
      <c r="L1918" s="10">
        <f>(((K1918/60)/60)/24)+DATE(1970,1,1)</f>
        <v>41022.645185185182</v>
      </c>
      <c r="M1918" t="b">
        <v>0</v>
      </c>
      <c r="N1918">
        <v>39</v>
      </c>
      <c r="O1918" t="b">
        <v>1</v>
      </c>
      <c r="P1918" t="s">
        <v>8279</v>
      </c>
      <c r="Q1918" s="5">
        <f>(E1918/D1918)</f>
        <v>1.0100533333333332</v>
      </c>
      <c r="R1918" s="12">
        <f>ROUND((E1918/N1918),2)</f>
        <v>38.85</v>
      </c>
      <c r="S1918" t="str">
        <f>LEFT(P1918,FIND("/",P1918)-1)</f>
        <v>music</v>
      </c>
      <c r="T1918" t="str">
        <f>RIGHT(P1918,LEN(P1918)-FIND("/",P1918))</f>
        <v>indie rock</v>
      </c>
    </row>
    <row r="1919" spans="1:20" ht="42.75" x14ac:dyDescent="0.4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 s="9">
        <f>(((I1919/60)/60)/24)+DATE(1970,1,1)</f>
        <v>40626.069884259261</v>
      </c>
      <c r="K1919">
        <v>1293158438</v>
      </c>
      <c r="L1919" s="10">
        <f>(((K1919/60)/60)/24)+DATE(1970,1,1)</f>
        <v>40536.111550925925</v>
      </c>
      <c r="M1919" t="b">
        <v>0</v>
      </c>
      <c r="N1919">
        <v>92</v>
      </c>
      <c r="O1919" t="b">
        <v>1</v>
      </c>
      <c r="P1919" t="s">
        <v>8276</v>
      </c>
      <c r="Q1919" s="5">
        <f>(E1919/D1919)</f>
        <v>1.01004125</v>
      </c>
      <c r="R1919" s="12">
        <f>ROUND((E1919/N1919),2)</f>
        <v>87.83</v>
      </c>
      <c r="S1919" t="str">
        <f>LEFT(P1919,FIND("/",P1919)-1)</f>
        <v>music</v>
      </c>
      <c r="T1919" t="str">
        <f>RIGHT(P1919,LEN(P1919)-FIND("/",P1919))</f>
        <v>rock</v>
      </c>
    </row>
    <row r="1920" spans="1:20" ht="42.75" x14ac:dyDescent="0.4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 s="9">
        <f>(((I1920/60)/60)/24)+DATE(1970,1,1)</f>
        <v>42363.713206018518</v>
      </c>
      <c r="K1920">
        <v>1448471221</v>
      </c>
      <c r="L1920" s="10">
        <f>(((K1920/60)/60)/24)+DATE(1970,1,1)</f>
        <v>42333.713206018518</v>
      </c>
      <c r="M1920" t="b">
        <v>0</v>
      </c>
      <c r="N1920">
        <v>52</v>
      </c>
      <c r="O1920" t="b">
        <v>1</v>
      </c>
      <c r="P1920" t="s">
        <v>8265</v>
      </c>
      <c r="Q1920" s="5">
        <f>(E1920/D1920)</f>
        <v>1.01</v>
      </c>
      <c r="R1920">
        <f>ROUND((E1920/N1920),2)</f>
        <v>194.23</v>
      </c>
      <c r="S1920" t="str">
        <f>LEFT(P1920,FIND("/",P1920)-1)</f>
        <v>film &amp; video</v>
      </c>
      <c r="T1920" t="str">
        <f>RIGHT(P1920,LEN(P1920)-FIND("/",P1920))</f>
        <v>television</v>
      </c>
    </row>
    <row r="1921" spans="1:20" ht="42.75" x14ac:dyDescent="0.4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 s="9">
        <f>(((I1921/60)/60)/24)+DATE(1970,1,1)</f>
        <v>42735.707638888889</v>
      </c>
      <c r="K1921">
        <v>1481175482</v>
      </c>
      <c r="L1921" s="10">
        <f>(((K1921/60)/60)/24)+DATE(1970,1,1)</f>
        <v>42712.23474537037</v>
      </c>
      <c r="M1921" t="b">
        <v>0</v>
      </c>
      <c r="N1921">
        <v>31</v>
      </c>
      <c r="O1921" t="b">
        <v>1</v>
      </c>
      <c r="P1921" t="s">
        <v>8271</v>
      </c>
      <c r="Q1921" s="5">
        <f>(E1921/D1921)</f>
        <v>1.01</v>
      </c>
      <c r="R1921" s="12">
        <f>ROUND((E1921/N1921),2)</f>
        <v>65.16</v>
      </c>
      <c r="S1921" t="str">
        <f>LEFT(P1921,FIND("/",P1921)-1)</f>
        <v>theater</v>
      </c>
      <c r="T1921" t="str">
        <f>RIGHT(P1921,LEN(P1921)-FIND("/",P1921))</f>
        <v>plays</v>
      </c>
    </row>
    <row r="1922" spans="1:20" ht="28.5" x14ac:dyDescent="0.4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 s="9">
        <f>(((I1922/60)/60)/24)+DATE(1970,1,1)</f>
        <v>41687.923807870371</v>
      </c>
      <c r="K1922">
        <v>1390083017</v>
      </c>
      <c r="L1922" s="10">
        <f>(((K1922/60)/60)/24)+DATE(1970,1,1)</f>
        <v>41657.923807870371</v>
      </c>
      <c r="M1922" t="b">
        <v>0</v>
      </c>
      <c r="N1922">
        <v>38</v>
      </c>
      <c r="O1922" t="b">
        <v>1</v>
      </c>
      <c r="P1922" t="s">
        <v>8276</v>
      </c>
      <c r="Q1922" s="5">
        <f>(E1922/D1922)</f>
        <v>1.01</v>
      </c>
      <c r="R1922" s="12">
        <f>ROUND((E1922/N1922),2)</f>
        <v>53.16</v>
      </c>
      <c r="S1922" t="str">
        <f>LEFT(P1922,FIND("/",P1922)-1)</f>
        <v>music</v>
      </c>
      <c r="T1922" t="str">
        <f>RIGHT(P1922,LEN(P1922)-FIND("/",P1922))</f>
        <v>rock</v>
      </c>
    </row>
    <row r="1923" spans="1:20" ht="57" x14ac:dyDescent="0.4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 s="9">
        <f>(((I1923/60)/60)/24)+DATE(1970,1,1)</f>
        <v>40568.166666666664</v>
      </c>
      <c r="K1923">
        <v>1288160403</v>
      </c>
      <c r="L1923" s="10">
        <f>(((K1923/60)/60)/24)+DATE(1970,1,1)</f>
        <v>40478.263923611114</v>
      </c>
      <c r="M1923" t="b">
        <v>1</v>
      </c>
      <c r="N1923">
        <v>104</v>
      </c>
      <c r="O1923" t="b">
        <v>1</v>
      </c>
      <c r="P1923" t="s">
        <v>8271</v>
      </c>
      <c r="Q1923" s="5">
        <f>(E1923/D1923)</f>
        <v>1.01</v>
      </c>
      <c r="R1923" s="12">
        <f>ROUND((E1923/N1923),2)</f>
        <v>33.99</v>
      </c>
      <c r="S1923" t="str">
        <f>LEFT(P1923,FIND("/",P1923)-1)</f>
        <v>theater</v>
      </c>
      <c r="T1923" t="str">
        <f>RIGHT(P1923,LEN(P1923)-FIND("/",P1923))</f>
        <v>plays</v>
      </c>
    </row>
    <row r="1924" spans="1:20" ht="28.5" x14ac:dyDescent="0.4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 s="9">
        <f>(((I1924/60)/60)/24)+DATE(1970,1,1)</f>
        <v>41839.208333333336</v>
      </c>
      <c r="K1924">
        <v>1404932105</v>
      </c>
      <c r="L1924" s="10">
        <f>(((K1924/60)/60)/24)+DATE(1970,1,1)</f>
        <v>41829.788252314815</v>
      </c>
      <c r="M1924" t="b">
        <v>1</v>
      </c>
      <c r="N1924">
        <v>41</v>
      </c>
      <c r="O1924" t="b">
        <v>1</v>
      </c>
      <c r="P1924" t="s">
        <v>8271</v>
      </c>
      <c r="Q1924" s="5">
        <f>(E1924/D1924)</f>
        <v>1.01</v>
      </c>
      <c r="R1924" s="12">
        <f>ROUND((E1924/N1924),2)</f>
        <v>98.54</v>
      </c>
      <c r="S1924" t="str">
        <f>LEFT(P1924,FIND("/",P1924)-1)</f>
        <v>theater</v>
      </c>
      <c r="T1924" t="str">
        <f>RIGHT(P1924,LEN(P1924)-FIND("/",P1924))</f>
        <v>plays</v>
      </c>
    </row>
    <row r="1925" spans="1:20" ht="42.75" x14ac:dyDescent="0.4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 s="9">
        <f>(((I1925/60)/60)/24)+DATE(1970,1,1)</f>
        <v>42543.045798611114</v>
      </c>
      <c r="K1925">
        <v>1463965557</v>
      </c>
      <c r="L1925" s="10">
        <f>(((K1925/60)/60)/24)+DATE(1970,1,1)</f>
        <v>42513.045798611114</v>
      </c>
      <c r="M1925" t="b">
        <v>0</v>
      </c>
      <c r="N1925">
        <v>38</v>
      </c>
      <c r="O1925" t="b">
        <v>1</v>
      </c>
      <c r="P1925" t="s">
        <v>8271</v>
      </c>
      <c r="Q1925" s="5">
        <f>(E1925/D1925)</f>
        <v>1.01</v>
      </c>
      <c r="R1925" s="12">
        <f>ROUND((E1925/N1925),2)</f>
        <v>66.45</v>
      </c>
      <c r="S1925" t="str">
        <f>LEFT(P1925,FIND("/",P1925)-1)</f>
        <v>theater</v>
      </c>
      <c r="T1925" t="str">
        <f>RIGHT(P1925,LEN(P1925)-FIND("/",P1925))</f>
        <v>plays</v>
      </c>
    </row>
    <row r="1926" spans="1:20" ht="42.75" x14ac:dyDescent="0.4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 s="9">
        <f>(((I1926/60)/60)/24)+DATE(1970,1,1)</f>
        <v>41852.417939814812</v>
      </c>
      <c r="K1926">
        <v>1404295310</v>
      </c>
      <c r="L1926" s="10">
        <f>(((K1926/60)/60)/24)+DATE(1970,1,1)</f>
        <v>41822.417939814812</v>
      </c>
      <c r="M1926" t="b">
        <v>0</v>
      </c>
      <c r="N1926">
        <v>21</v>
      </c>
      <c r="O1926" t="b">
        <v>1</v>
      </c>
      <c r="P1926" t="s">
        <v>8271</v>
      </c>
      <c r="Q1926" s="5">
        <f>(E1926/D1926)</f>
        <v>1.01</v>
      </c>
      <c r="R1926" s="12">
        <f>ROUND((E1926/N1926),2)</f>
        <v>96.19</v>
      </c>
      <c r="S1926" t="str">
        <f>LEFT(P1926,FIND("/",P1926)-1)</f>
        <v>theater</v>
      </c>
      <c r="T1926" t="str">
        <f>RIGHT(P1926,LEN(P1926)-FIND("/",P1926))</f>
        <v>plays</v>
      </c>
    </row>
    <row r="1927" spans="1:20" ht="42.75" x14ac:dyDescent="0.4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 s="9">
        <f>(((I1927/60)/60)/24)+DATE(1970,1,1)</f>
        <v>42235.710879629631</v>
      </c>
      <c r="K1927">
        <v>1437411820</v>
      </c>
      <c r="L1927" s="10">
        <f>(((K1927/60)/60)/24)+DATE(1970,1,1)</f>
        <v>42205.710879629631</v>
      </c>
      <c r="M1927" t="b">
        <v>0</v>
      </c>
      <c r="N1927">
        <v>36</v>
      </c>
      <c r="O1927" t="b">
        <v>1</v>
      </c>
      <c r="P1927" t="s">
        <v>8271</v>
      </c>
      <c r="Q1927" s="5">
        <f>(E1927/D1927)</f>
        <v>1.01</v>
      </c>
      <c r="R1927" s="12">
        <f>ROUND((E1927/N1927),2)</f>
        <v>84.17</v>
      </c>
      <c r="S1927" t="str">
        <f>LEFT(P1927,FIND("/",P1927)-1)</f>
        <v>theater</v>
      </c>
      <c r="T1927" t="str">
        <f>RIGHT(P1927,LEN(P1927)-FIND("/",P1927))</f>
        <v>plays</v>
      </c>
    </row>
    <row r="1928" spans="1:20" x14ac:dyDescent="0.4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 s="9">
        <f>(((I1928/60)/60)/24)+DATE(1970,1,1)</f>
        <v>42083.630000000005</v>
      </c>
      <c r="K1928">
        <v>1424275632</v>
      </c>
      <c r="L1928" s="10">
        <f>(((K1928/60)/60)/24)+DATE(1970,1,1)</f>
        <v>42053.671666666662</v>
      </c>
      <c r="M1928" t="b">
        <v>0</v>
      </c>
      <c r="N1928">
        <v>47</v>
      </c>
      <c r="O1928" t="b">
        <v>1</v>
      </c>
      <c r="P1928" t="s">
        <v>8271</v>
      </c>
      <c r="Q1928" s="5">
        <f>(E1928/D1928)</f>
        <v>1.01</v>
      </c>
      <c r="R1928" s="12">
        <f>ROUND((E1928/N1928),2)</f>
        <v>64.47</v>
      </c>
      <c r="S1928" t="str">
        <f>LEFT(P1928,FIND("/",P1928)-1)</f>
        <v>theater</v>
      </c>
      <c r="T1928" t="str">
        <f>RIGHT(P1928,LEN(P1928)-FIND("/",P1928))</f>
        <v>plays</v>
      </c>
    </row>
    <row r="1929" spans="1:20" ht="42.75" x14ac:dyDescent="0.4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 s="9">
        <f>(((I1929/60)/60)/24)+DATE(1970,1,1)</f>
        <v>42571.501516203702</v>
      </c>
      <c r="K1929">
        <v>1466424131</v>
      </c>
      <c r="L1929" s="10">
        <f>(((K1929/60)/60)/24)+DATE(1970,1,1)</f>
        <v>42541.501516203702</v>
      </c>
      <c r="M1929" t="b">
        <v>0</v>
      </c>
      <c r="N1929">
        <v>39</v>
      </c>
      <c r="O1929" t="b">
        <v>1</v>
      </c>
      <c r="P1929" t="s">
        <v>8271</v>
      </c>
      <c r="Q1929" s="5">
        <f>(E1929/D1929)</f>
        <v>1.01</v>
      </c>
      <c r="R1929" s="12">
        <f>ROUND((E1929/N1929),2)</f>
        <v>51.79</v>
      </c>
      <c r="S1929" t="str">
        <f>LEFT(P1929,FIND("/",P1929)-1)</f>
        <v>theater</v>
      </c>
      <c r="T1929" t="str">
        <f>RIGHT(P1929,LEN(P1929)-FIND("/",P1929))</f>
        <v>plays</v>
      </c>
    </row>
    <row r="1930" spans="1:20" ht="42.75" x14ac:dyDescent="0.4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 s="9">
        <f>(((I1930/60)/60)/24)+DATE(1970,1,1)</f>
        <v>42158.627893518518</v>
      </c>
      <c r="K1930">
        <v>1430751850</v>
      </c>
      <c r="L1930" s="10">
        <f>(((K1930/60)/60)/24)+DATE(1970,1,1)</f>
        <v>42128.627893518518</v>
      </c>
      <c r="M1930" t="b">
        <v>0</v>
      </c>
      <c r="N1930">
        <v>56</v>
      </c>
      <c r="O1930" t="b">
        <v>1</v>
      </c>
      <c r="P1930" t="s">
        <v>8271</v>
      </c>
      <c r="Q1930" s="5">
        <f>(E1930/D1930)</f>
        <v>1.01</v>
      </c>
      <c r="R1930" s="12">
        <f>ROUND((E1930/N1930),2)</f>
        <v>36.07</v>
      </c>
      <c r="S1930" t="str">
        <f>LEFT(P1930,FIND("/",P1930)-1)</f>
        <v>theater</v>
      </c>
      <c r="T1930" t="str">
        <f>RIGHT(P1930,LEN(P1930)-FIND("/",P1930))</f>
        <v>plays</v>
      </c>
    </row>
    <row r="1931" spans="1:20" ht="42.75" x14ac:dyDescent="0.4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 s="9">
        <f>(((I1931/60)/60)/24)+DATE(1970,1,1)</f>
        <v>42535.904861111107</v>
      </c>
      <c r="K1931">
        <v>1462603021</v>
      </c>
      <c r="L1931" s="10">
        <f>(((K1931/60)/60)/24)+DATE(1970,1,1)</f>
        <v>42497.275706018518</v>
      </c>
      <c r="M1931" t="b">
        <v>0</v>
      </c>
      <c r="N1931">
        <v>27</v>
      </c>
      <c r="O1931" t="b">
        <v>1</v>
      </c>
      <c r="P1931" t="s">
        <v>8271</v>
      </c>
      <c r="Q1931" s="5">
        <f>(E1931/D1931)</f>
        <v>1.0095190476190474</v>
      </c>
      <c r="R1931" s="12">
        <f>ROUND((E1931/N1931),2)</f>
        <v>78.52</v>
      </c>
      <c r="S1931" t="str">
        <f>LEFT(P1931,FIND("/",P1931)-1)</f>
        <v>theater</v>
      </c>
      <c r="T1931" t="str">
        <f>RIGHT(P1931,LEN(P1931)-FIND("/",P1931))</f>
        <v>plays</v>
      </c>
    </row>
    <row r="1932" spans="1:20" ht="28.5" x14ac:dyDescent="0.4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 s="9">
        <f>(((I1932/60)/60)/24)+DATE(1970,1,1)</f>
        <v>41833.582638888889</v>
      </c>
      <c r="K1932">
        <v>1403051888</v>
      </c>
      <c r="L1932" s="10">
        <f>(((K1932/60)/60)/24)+DATE(1970,1,1)</f>
        <v>41808.02648148148</v>
      </c>
      <c r="M1932" t="b">
        <v>0</v>
      </c>
      <c r="N1932">
        <v>41</v>
      </c>
      <c r="O1932" t="b">
        <v>1</v>
      </c>
      <c r="P1932" t="s">
        <v>8265</v>
      </c>
      <c r="Q1932" s="5">
        <f>(E1932/D1932)</f>
        <v>1.0093333333333334</v>
      </c>
      <c r="R1932">
        <f>ROUND((E1932/N1932),2)</f>
        <v>147.71</v>
      </c>
      <c r="S1932" t="str">
        <f>LEFT(P1932,FIND("/",P1932)-1)</f>
        <v>film &amp; video</v>
      </c>
      <c r="T1932" t="str">
        <f>RIGHT(P1932,LEN(P1932)-FIND("/",P1932))</f>
        <v>television</v>
      </c>
    </row>
    <row r="1933" spans="1:20" x14ac:dyDescent="0.4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 s="9">
        <f>(((I1933/60)/60)/24)+DATE(1970,1,1)</f>
        <v>41554.056921296295</v>
      </c>
      <c r="K1933">
        <v>1378516918</v>
      </c>
      <c r="L1933" s="10">
        <f>(((K1933/60)/60)/24)+DATE(1970,1,1)</f>
        <v>41524.056921296295</v>
      </c>
      <c r="M1933" t="b">
        <v>0</v>
      </c>
      <c r="N1933">
        <v>46</v>
      </c>
      <c r="O1933" t="b">
        <v>1</v>
      </c>
      <c r="P1933" t="s">
        <v>8276</v>
      </c>
      <c r="Q1933" s="5">
        <f>(E1933/D1933)</f>
        <v>1.009304</v>
      </c>
      <c r="R1933" s="12">
        <f>ROUND((E1933/N1933),2)</f>
        <v>109.71</v>
      </c>
      <c r="S1933" t="str">
        <f>LEFT(P1933,FIND("/",P1933)-1)</f>
        <v>music</v>
      </c>
      <c r="T1933" t="str">
        <f>RIGHT(P1933,LEN(P1933)-FIND("/",P1933))</f>
        <v>rock</v>
      </c>
    </row>
    <row r="1934" spans="1:20" ht="28.5" x14ac:dyDescent="0.4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 s="9">
        <f>(((I1934/60)/60)/24)+DATE(1970,1,1)</f>
        <v>41807.737060185187</v>
      </c>
      <c r="K1934">
        <v>1400175682</v>
      </c>
      <c r="L1934" s="10">
        <f>(((K1934/60)/60)/24)+DATE(1970,1,1)</f>
        <v>41774.737060185187</v>
      </c>
      <c r="M1934" t="b">
        <v>0</v>
      </c>
      <c r="N1934">
        <v>88</v>
      </c>
      <c r="O1934" t="b">
        <v>1</v>
      </c>
      <c r="P1934" t="s">
        <v>8276</v>
      </c>
      <c r="Q1934" s="5">
        <f>(E1934/D1934)</f>
        <v>1.00925</v>
      </c>
      <c r="R1934" s="12">
        <f>ROUND((E1934/N1934),2)</f>
        <v>45.88</v>
      </c>
      <c r="S1934" t="str">
        <f>LEFT(P1934,FIND("/",P1934)-1)</f>
        <v>music</v>
      </c>
      <c r="T1934" t="str">
        <f>RIGHT(P1934,LEN(P1934)-FIND("/",P1934))</f>
        <v>rock</v>
      </c>
    </row>
    <row r="1935" spans="1:20" ht="42.75" x14ac:dyDescent="0.4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 s="9">
        <f>(((I1935/60)/60)/24)+DATE(1970,1,1)</f>
        <v>42131.584074074075</v>
      </c>
      <c r="K1935">
        <v>1428415264</v>
      </c>
      <c r="L1935" s="10">
        <f>(((K1935/60)/60)/24)+DATE(1970,1,1)</f>
        <v>42101.584074074075</v>
      </c>
      <c r="M1935" t="b">
        <v>0</v>
      </c>
      <c r="N1935">
        <v>62</v>
      </c>
      <c r="O1935" t="b">
        <v>1</v>
      </c>
      <c r="P1935" t="s">
        <v>8305</v>
      </c>
      <c r="Q1935" s="5">
        <f>(E1935/D1935)</f>
        <v>1.0092000000000001</v>
      </c>
      <c r="R1935" s="12">
        <f>ROUND((E1935/N1935),2)</f>
        <v>162.77000000000001</v>
      </c>
      <c r="S1935" t="str">
        <f>LEFT(P1935,FIND("/",P1935)-1)</f>
        <v>theater</v>
      </c>
      <c r="T1935" t="str">
        <f>RIGHT(P1935,LEN(P1935)-FIND("/",P1935))</f>
        <v>musical</v>
      </c>
    </row>
    <row r="1936" spans="1:20" ht="42.75" x14ac:dyDescent="0.4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 s="9">
        <f>(((I1936/60)/60)/24)+DATE(1970,1,1)</f>
        <v>41184.777812500004</v>
      </c>
      <c r="K1936">
        <v>1345056003</v>
      </c>
      <c r="L1936" s="10">
        <f>(((K1936/60)/60)/24)+DATE(1970,1,1)</f>
        <v>41136.777812500004</v>
      </c>
      <c r="M1936" t="b">
        <v>0</v>
      </c>
      <c r="N1936">
        <v>92</v>
      </c>
      <c r="O1936" t="b">
        <v>1</v>
      </c>
      <c r="P1936" t="s">
        <v>8279</v>
      </c>
      <c r="Q1936" s="5">
        <f>(E1936/D1936)</f>
        <v>1.0090416666666666</v>
      </c>
      <c r="R1936" s="12">
        <f>ROUND((E1936/N1936),2)</f>
        <v>526.46</v>
      </c>
      <c r="S1936" t="str">
        <f>LEFT(P1936,FIND("/",P1936)-1)</f>
        <v>music</v>
      </c>
      <c r="T1936" t="str">
        <f>RIGHT(P1936,LEN(P1936)-FIND("/",P1936))</f>
        <v>indie rock</v>
      </c>
    </row>
    <row r="1937" spans="1:20" ht="42.75" x14ac:dyDescent="0.4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 s="9">
        <f>(((I1937/60)/60)/24)+DATE(1970,1,1)</f>
        <v>40794.125</v>
      </c>
      <c r="K1937">
        <v>1312823571</v>
      </c>
      <c r="L1937" s="10">
        <f>(((K1937/60)/60)/24)+DATE(1970,1,1)</f>
        <v>40763.717256944445</v>
      </c>
      <c r="M1937" t="b">
        <v>0</v>
      </c>
      <c r="N1937">
        <v>206</v>
      </c>
      <c r="O1937" t="b">
        <v>1</v>
      </c>
      <c r="P1937" t="s">
        <v>8269</v>
      </c>
      <c r="Q1937" s="5">
        <f>(E1937/D1937)</f>
        <v>1.009027027027027</v>
      </c>
      <c r="R1937" s="12">
        <f>ROUND((E1937/N1937),2)</f>
        <v>90.62</v>
      </c>
      <c r="S1937" t="str">
        <f>LEFT(P1937,FIND("/",P1937)-1)</f>
        <v>film &amp; video</v>
      </c>
      <c r="T1937" t="str">
        <f>RIGHT(P1937,LEN(P1937)-FIND("/",P1937))</f>
        <v>documentary</v>
      </c>
    </row>
    <row r="1938" spans="1:20" ht="42.75" x14ac:dyDescent="0.4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 s="9">
        <f>(((I1938/60)/60)/24)+DATE(1970,1,1)</f>
        <v>41100.991666666669</v>
      </c>
      <c r="K1938">
        <v>1339109212</v>
      </c>
      <c r="L1938" s="10">
        <f>(((K1938/60)/60)/24)+DATE(1970,1,1)</f>
        <v>41067.949212962965</v>
      </c>
      <c r="M1938" t="b">
        <v>0</v>
      </c>
      <c r="N1938">
        <v>81</v>
      </c>
      <c r="O1938" t="b">
        <v>1</v>
      </c>
      <c r="P1938" t="s">
        <v>8279</v>
      </c>
      <c r="Q1938" s="5">
        <f>(E1938/D1938)</f>
        <v>1.008955223880597</v>
      </c>
      <c r="R1938" s="12">
        <f>ROUND((E1938/N1938),2)</f>
        <v>41.73</v>
      </c>
      <c r="S1938" t="str">
        <f>LEFT(P1938,FIND("/",P1938)-1)</f>
        <v>music</v>
      </c>
      <c r="T1938" t="str">
        <f>RIGHT(P1938,LEN(P1938)-FIND("/",P1938))</f>
        <v>indie rock</v>
      </c>
    </row>
    <row r="1939" spans="1:20" ht="42.75" x14ac:dyDescent="0.4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 s="9">
        <f>(((I1939/60)/60)/24)+DATE(1970,1,1)</f>
        <v>42611.708333333328</v>
      </c>
      <c r="K1939">
        <v>1467468008</v>
      </c>
      <c r="L1939" s="10">
        <f>(((K1939/60)/60)/24)+DATE(1970,1,1)</f>
        <v>42553.583425925928</v>
      </c>
      <c r="M1939" t="b">
        <v>0</v>
      </c>
      <c r="N1939">
        <v>39</v>
      </c>
      <c r="O1939" t="b">
        <v>1</v>
      </c>
      <c r="P1939" t="s">
        <v>8305</v>
      </c>
      <c r="Q1939" s="5">
        <f>(E1939/D1939)</f>
        <v>1.0088571428571429</v>
      </c>
      <c r="R1939" s="12">
        <f>ROUND((E1939/N1939),2)</f>
        <v>90.54</v>
      </c>
      <c r="S1939" t="str">
        <f>LEFT(P1939,FIND("/",P1939)-1)</f>
        <v>theater</v>
      </c>
      <c r="T1939" t="str">
        <f>RIGHT(P1939,LEN(P1939)-FIND("/",P1939))</f>
        <v>musical</v>
      </c>
    </row>
    <row r="1940" spans="1:20" ht="57" x14ac:dyDescent="0.4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 s="9">
        <f>(((I1940/60)/60)/24)+DATE(1970,1,1)</f>
        <v>40939.708333333336</v>
      </c>
      <c r="K1940">
        <v>1323211621</v>
      </c>
      <c r="L1940" s="10">
        <f>(((K1940/60)/60)/24)+DATE(1970,1,1)</f>
        <v>40883.949317129627</v>
      </c>
      <c r="M1940" t="b">
        <v>1</v>
      </c>
      <c r="N1940">
        <v>151</v>
      </c>
      <c r="O1940" t="b">
        <v>1</v>
      </c>
      <c r="P1940" t="s">
        <v>8271</v>
      </c>
      <c r="Q1940" s="5">
        <f>(E1940/D1940)</f>
        <v>1.0088571428571429</v>
      </c>
      <c r="R1940" s="12">
        <f>ROUND((E1940/N1940),2)</f>
        <v>46.77</v>
      </c>
      <c r="S1940" t="str">
        <f>LEFT(P1940,FIND("/",P1940)-1)</f>
        <v>theater</v>
      </c>
      <c r="T1940" t="str">
        <f>RIGHT(P1940,LEN(P1940)-FIND("/",P1940))</f>
        <v>plays</v>
      </c>
    </row>
    <row r="1941" spans="1:20" ht="42.75" x14ac:dyDescent="0.4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 s="9">
        <f>(((I1941/60)/60)/24)+DATE(1970,1,1)</f>
        <v>41640.964537037034</v>
      </c>
      <c r="K1941">
        <v>1384384136</v>
      </c>
      <c r="L1941" s="10">
        <f>(((K1941/60)/60)/24)+DATE(1970,1,1)</f>
        <v>41591.964537037034</v>
      </c>
      <c r="M1941" t="b">
        <v>0</v>
      </c>
      <c r="N1941">
        <v>69</v>
      </c>
      <c r="O1941" t="b">
        <v>1</v>
      </c>
      <c r="P1941" t="s">
        <v>8279</v>
      </c>
      <c r="Q1941" s="5">
        <f>(E1941/D1941)</f>
        <v>1.00880375</v>
      </c>
      <c r="R1941" s="12">
        <f>ROUND((E1941/N1941),2)</f>
        <v>116.96</v>
      </c>
      <c r="S1941" t="str">
        <f>LEFT(P1941,FIND("/",P1941)-1)</f>
        <v>music</v>
      </c>
      <c r="T1941" t="str">
        <f>RIGHT(P1941,LEN(P1941)-FIND("/",P1941))</f>
        <v>indie rock</v>
      </c>
    </row>
    <row r="1942" spans="1:20" ht="42.75" x14ac:dyDescent="0.4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 s="9">
        <f>(((I1942/60)/60)/24)+DATE(1970,1,1)</f>
        <v>42609.95380787037</v>
      </c>
      <c r="K1942">
        <v>1468450409</v>
      </c>
      <c r="L1942" s="10">
        <f>(((K1942/60)/60)/24)+DATE(1970,1,1)</f>
        <v>42564.95380787037</v>
      </c>
      <c r="M1942" t="b">
        <v>0</v>
      </c>
      <c r="N1942">
        <v>62</v>
      </c>
      <c r="O1942" t="b">
        <v>1</v>
      </c>
      <c r="P1942" t="s">
        <v>8303</v>
      </c>
      <c r="Q1942" s="5">
        <f>(E1942/D1942)</f>
        <v>1.0087999999999999</v>
      </c>
      <c r="R1942" s="12">
        <f>ROUND((E1942/N1942),2)</f>
        <v>162.71</v>
      </c>
      <c r="S1942" t="str">
        <f>LEFT(P1942,FIND("/",P1942)-1)</f>
        <v>theater</v>
      </c>
      <c r="T1942" t="str">
        <f>RIGHT(P1942,LEN(P1942)-FIND("/",P1942))</f>
        <v>spaces</v>
      </c>
    </row>
    <row r="1943" spans="1:20" ht="42.75" x14ac:dyDescent="0.4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 s="9">
        <f>(((I1943/60)/60)/24)+DATE(1970,1,1)</f>
        <v>41782.83457175926</v>
      </c>
      <c r="K1943">
        <v>1398283307</v>
      </c>
      <c r="L1943" s="10">
        <f>(((K1943/60)/60)/24)+DATE(1970,1,1)</f>
        <v>41752.83457175926</v>
      </c>
      <c r="M1943" t="b">
        <v>0</v>
      </c>
      <c r="N1943">
        <v>56</v>
      </c>
      <c r="O1943" t="b">
        <v>1</v>
      </c>
      <c r="P1943" t="s">
        <v>8271</v>
      </c>
      <c r="Q1943" s="5">
        <f>(E1943/D1943)</f>
        <v>1.00875</v>
      </c>
      <c r="R1943" s="12">
        <f>ROUND((E1943/N1943),2)</f>
        <v>72.05</v>
      </c>
      <c r="S1943" t="str">
        <f>LEFT(P1943,FIND("/",P1943)-1)</f>
        <v>theater</v>
      </c>
      <c r="T1943" t="str">
        <f>RIGHT(P1943,LEN(P1943)-FIND("/",P1943))</f>
        <v>plays</v>
      </c>
    </row>
    <row r="1944" spans="1:20" ht="42.75" x14ac:dyDescent="0.4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 s="9">
        <f>(((I1944/60)/60)/24)+DATE(1970,1,1)</f>
        <v>42168.506377314814</v>
      </c>
      <c r="K1944">
        <v>1431605351</v>
      </c>
      <c r="L1944" s="10">
        <f>(((K1944/60)/60)/24)+DATE(1970,1,1)</f>
        <v>42138.506377314814</v>
      </c>
      <c r="M1944" t="b">
        <v>0</v>
      </c>
      <c r="N1944">
        <v>62</v>
      </c>
      <c r="O1944" t="b">
        <v>1</v>
      </c>
      <c r="P1944" t="s">
        <v>8285</v>
      </c>
      <c r="Q1944" s="5">
        <f>(E1944/D1944)</f>
        <v>1.0086153846153847</v>
      </c>
      <c r="R1944" s="12">
        <f>ROUND((E1944/N1944),2)</f>
        <v>211.48</v>
      </c>
      <c r="S1944" t="str">
        <f>LEFT(P1944,FIND("/",P1944)-1)</f>
        <v>photography</v>
      </c>
      <c r="T1944" t="str">
        <f>RIGHT(P1944,LEN(P1944)-FIND("/",P1944))</f>
        <v>photobooks</v>
      </c>
    </row>
    <row r="1945" spans="1:20" ht="42.75" x14ac:dyDescent="0.4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 s="9">
        <f>(((I1945/60)/60)/24)+DATE(1970,1,1)</f>
        <v>41841.165972222225</v>
      </c>
      <c r="K1945">
        <v>1404140667</v>
      </c>
      <c r="L1945" s="10">
        <f>(((K1945/60)/60)/24)+DATE(1970,1,1)</f>
        <v>41820.62809027778</v>
      </c>
      <c r="M1945" t="b">
        <v>0</v>
      </c>
      <c r="N1945">
        <v>40</v>
      </c>
      <c r="O1945" t="b">
        <v>1</v>
      </c>
      <c r="P1945" t="s">
        <v>8271</v>
      </c>
      <c r="Q1945" s="5">
        <f>(E1945/D1945)</f>
        <v>1.0085714285714287</v>
      </c>
      <c r="R1945" s="12">
        <f>ROUND((E1945/N1945),2)</f>
        <v>88.25</v>
      </c>
      <c r="S1945" t="str">
        <f>LEFT(P1945,FIND("/",P1945)-1)</f>
        <v>theater</v>
      </c>
      <c r="T1945" t="str">
        <f>RIGHT(P1945,LEN(P1945)-FIND("/",P1945))</f>
        <v>plays</v>
      </c>
    </row>
    <row r="1946" spans="1:20" ht="42.75" x14ac:dyDescent="0.4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 s="9">
        <f>(((I1946/60)/60)/24)+DATE(1970,1,1)</f>
        <v>41038.083379629628</v>
      </c>
      <c r="K1946">
        <v>1331348404</v>
      </c>
      <c r="L1946" s="10">
        <f>(((K1946/60)/60)/24)+DATE(1970,1,1)</f>
        <v>40978.125046296293</v>
      </c>
      <c r="M1946" t="b">
        <v>0</v>
      </c>
      <c r="N1946">
        <v>48</v>
      </c>
      <c r="O1946" t="b">
        <v>1</v>
      </c>
      <c r="P1946" t="s">
        <v>8276</v>
      </c>
      <c r="Q1946" s="5">
        <f>(E1946/D1946)</f>
        <v>1.0085533333333332</v>
      </c>
      <c r="R1946" s="12">
        <f>ROUND((E1946/N1946),2)</f>
        <v>63.03</v>
      </c>
      <c r="S1946" t="str">
        <f>LEFT(P1946,FIND("/",P1946)-1)</f>
        <v>music</v>
      </c>
      <c r="T1946" t="str">
        <f>RIGHT(P1946,LEN(P1946)-FIND("/",P1946))</f>
        <v>rock</v>
      </c>
    </row>
    <row r="1947" spans="1:20" ht="57" x14ac:dyDescent="0.4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 s="9">
        <f>(((I1947/60)/60)/24)+DATE(1970,1,1)</f>
        <v>42783.670138888891</v>
      </c>
      <c r="K1947">
        <v>1484715366</v>
      </c>
      <c r="L1947" s="10">
        <f>(((K1947/60)/60)/24)+DATE(1970,1,1)</f>
        <v>42753.205625000002</v>
      </c>
      <c r="M1947" t="b">
        <v>0</v>
      </c>
      <c r="N1947">
        <v>158</v>
      </c>
      <c r="O1947" t="b">
        <v>1</v>
      </c>
      <c r="P1947" t="s">
        <v>8271</v>
      </c>
      <c r="Q1947" s="5">
        <f>(E1947/D1947)</f>
        <v>1.0085</v>
      </c>
      <c r="R1947" s="12">
        <f>ROUND((E1947/N1947),2)</f>
        <v>63.83</v>
      </c>
      <c r="S1947" t="str">
        <f>LEFT(P1947,FIND("/",P1947)-1)</f>
        <v>theater</v>
      </c>
      <c r="T1947" t="str">
        <f>RIGHT(P1947,LEN(P1947)-FIND("/",P1947))</f>
        <v>plays</v>
      </c>
    </row>
    <row r="1948" spans="1:20" ht="57" x14ac:dyDescent="0.4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 s="9">
        <f>(((I1948/60)/60)/24)+DATE(1970,1,1)</f>
        <v>42285.165972222225</v>
      </c>
      <c r="K1948">
        <v>1439392406</v>
      </c>
      <c r="L1948" s="10">
        <f>(((K1948/60)/60)/24)+DATE(1970,1,1)</f>
        <v>42228.634328703702</v>
      </c>
      <c r="M1948" t="b">
        <v>0</v>
      </c>
      <c r="N1948">
        <v>150</v>
      </c>
      <c r="O1948" t="b">
        <v>1</v>
      </c>
      <c r="P1948" t="s">
        <v>8300</v>
      </c>
      <c r="Q1948" s="5">
        <f>(E1948/D1948)</f>
        <v>1.0084615384615385</v>
      </c>
      <c r="R1948" s="12">
        <f>ROUND((E1948/N1948),2)</f>
        <v>43.7</v>
      </c>
      <c r="S1948" t="str">
        <f>LEFT(P1948,FIND("/",P1948)-1)</f>
        <v>music</v>
      </c>
      <c r="T1948" t="str">
        <f>RIGHT(P1948,LEN(P1948)-FIND("/",P1948))</f>
        <v>classical music</v>
      </c>
    </row>
    <row r="1949" spans="1:20" ht="42.75" x14ac:dyDescent="0.4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 s="9">
        <f>(((I1949/60)/60)/24)+DATE(1970,1,1)</f>
        <v>42805.201481481476</v>
      </c>
      <c r="K1949">
        <v>1486183808</v>
      </c>
      <c r="L1949" s="10">
        <f>(((K1949/60)/60)/24)+DATE(1970,1,1)</f>
        <v>42770.201481481476</v>
      </c>
      <c r="M1949" t="b">
        <v>0</v>
      </c>
      <c r="N1949">
        <v>130</v>
      </c>
      <c r="O1949" t="b">
        <v>1</v>
      </c>
      <c r="P1949" t="s">
        <v>8298</v>
      </c>
      <c r="Q1949" s="5">
        <f>(E1949/D1949)</f>
        <v>1.0084571428571429</v>
      </c>
      <c r="R1949" s="12">
        <f>ROUND((E1949/N1949),2)</f>
        <v>271.51</v>
      </c>
      <c r="S1949" t="str">
        <f>LEFT(P1949,FIND("/",P1949)-1)</f>
        <v>food</v>
      </c>
      <c r="T1949" t="str">
        <f>RIGHT(P1949,LEN(P1949)-FIND("/",P1949))</f>
        <v>small batch</v>
      </c>
    </row>
    <row r="1950" spans="1:20" ht="28.5" x14ac:dyDescent="0.4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 s="9">
        <f>(((I1950/60)/60)/24)+DATE(1970,1,1)</f>
        <v>42806.875</v>
      </c>
      <c r="K1950">
        <v>1486411204</v>
      </c>
      <c r="L1950" s="10">
        <f>(((K1950/60)/60)/24)+DATE(1970,1,1)</f>
        <v>42772.833379629628</v>
      </c>
      <c r="M1950" t="b">
        <v>1</v>
      </c>
      <c r="N1950">
        <v>59</v>
      </c>
      <c r="O1950" t="b">
        <v>1</v>
      </c>
      <c r="P1950" t="s">
        <v>8271</v>
      </c>
      <c r="Q1950" s="5">
        <f>(E1950/D1950)</f>
        <v>1.0084</v>
      </c>
      <c r="R1950" s="12">
        <f>ROUND((E1950/N1950),2)</f>
        <v>256.37</v>
      </c>
      <c r="S1950" t="str">
        <f>LEFT(P1950,FIND("/",P1950)-1)</f>
        <v>theater</v>
      </c>
      <c r="T1950" t="str">
        <f>RIGHT(P1950,LEN(P1950)-FIND("/",P1950))</f>
        <v>plays</v>
      </c>
    </row>
    <row r="1951" spans="1:20" ht="57" x14ac:dyDescent="0.4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 s="9">
        <f>(((I1951/60)/60)/24)+DATE(1970,1,1)</f>
        <v>42146.710752314815</v>
      </c>
      <c r="K1951">
        <v>1429722209</v>
      </c>
      <c r="L1951" s="10">
        <f>(((K1951/60)/60)/24)+DATE(1970,1,1)</f>
        <v>42116.710752314815</v>
      </c>
      <c r="M1951" t="b">
        <v>0</v>
      </c>
      <c r="N1951">
        <v>100</v>
      </c>
      <c r="O1951" t="b">
        <v>1</v>
      </c>
      <c r="P1951" t="s">
        <v>8271</v>
      </c>
      <c r="Q1951" s="5">
        <f>(E1951/D1951)</f>
        <v>1.00824</v>
      </c>
      <c r="R1951" s="12">
        <f>ROUND((E1951/N1951),2)</f>
        <v>1008.24</v>
      </c>
      <c r="S1951" t="str">
        <f>LEFT(P1951,FIND("/",P1951)-1)</f>
        <v>theater</v>
      </c>
      <c r="T1951" t="str">
        <f>RIGHT(P1951,LEN(P1951)-FIND("/",P1951))</f>
        <v>plays</v>
      </c>
    </row>
    <row r="1952" spans="1:20" ht="42.75" x14ac:dyDescent="0.4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 s="9">
        <f>(((I1952/60)/60)/24)+DATE(1970,1,1)</f>
        <v>41098.520474537036</v>
      </c>
      <c r="K1952">
        <v>1339158569</v>
      </c>
      <c r="L1952" s="10">
        <f>(((K1952/60)/60)/24)+DATE(1970,1,1)</f>
        <v>41068.520474537036</v>
      </c>
      <c r="M1952" t="b">
        <v>0</v>
      </c>
      <c r="N1952">
        <v>57</v>
      </c>
      <c r="O1952" t="b">
        <v>1</v>
      </c>
      <c r="P1952" t="s">
        <v>8300</v>
      </c>
      <c r="Q1952" s="5">
        <f>(E1952/D1952)</f>
        <v>1.0082</v>
      </c>
      <c r="R1952" s="12">
        <f>ROUND((E1952/N1952),2)</f>
        <v>88.44</v>
      </c>
      <c r="S1952" t="str">
        <f>LEFT(P1952,FIND("/",P1952)-1)</f>
        <v>music</v>
      </c>
      <c r="T1952" t="str">
        <f>RIGHT(P1952,LEN(P1952)-FIND("/",P1952))</f>
        <v>classical music</v>
      </c>
    </row>
    <row r="1953" spans="1:20" ht="42.75" x14ac:dyDescent="0.4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 s="9">
        <f>(((I1953/60)/60)/24)+DATE(1970,1,1)</f>
        <v>41619.676886574074</v>
      </c>
      <c r="K1953">
        <v>1384186483</v>
      </c>
      <c r="L1953" s="10">
        <f>(((K1953/60)/60)/24)+DATE(1970,1,1)</f>
        <v>41589.676886574074</v>
      </c>
      <c r="M1953" t="b">
        <v>1</v>
      </c>
      <c r="N1953">
        <v>316</v>
      </c>
      <c r="O1953" t="b">
        <v>1</v>
      </c>
      <c r="P1953" t="s">
        <v>8269</v>
      </c>
      <c r="Q1953" s="5">
        <f>(E1953/D1953)</f>
        <v>1.0080333333333333</v>
      </c>
      <c r="R1953" s="12">
        <f>ROUND((E1953/N1953),2)</f>
        <v>95.7</v>
      </c>
      <c r="S1953" t="str">
        <f>LEFT(P1953,FIND("/",P1953)-1)</f>
        <v>film &amp; video</v>
      </c>
      <c r="T1953" t="str">
        <f>RIGHT(P1953,LEN(P1953)-FIND("/",P1953))</f>
        <v>documentary</v>
      </c>
    </row>
    <row r="1954" spans="1:20" ht="42.75" x14ac:dyDescent="0.4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 s="9">
        <f>(((I1954/60)/60)/24)+DATE(1970,1,1)</f>
        <v>42174.041851851856</v>
      </c>
      <c r="K1954">
        <v>1432083616</v>
      </c>
      <c r="L1954" s="10">
        <f>(((K1954/60)/60)/24)+DATE(1970,1,1)</f>
        <v>42144.041851851856</v>
      </c>
      <c r="M1954" t="b">
        <v>0</v>
      </c>
      <c r="N1954">
        <v>71</v>
      </c>
      <c r="O1954" t="b">
        <v>1</v>
      </c>
      <c r="P1954" t="s">
        <v>8271</v>
      </c>
      <c r="Q1954" s="5">
        <f>(E1954/D1954)</f>
        <v>1.008</v>
      </c>
      <c r="R1954" s="12">
        <f>ROUND((E1954/N1954),2)</f>
        <v>35.49</v>
      </c>
      <c r="S1954" t="str">
        <f>LEFT(P1954,FIND("/",P1954)-1)</f>
        <v>theater</v>
      </c>
      <c r="T1954" t="str">
        <f>RIGHT(P1954,LEN(P1954)-FIND("/",P1954))</f>
        <v>plays</v>
      </c>
    </row>
    <row r="1955" spans="1:20" ht="42.75" x14ac:dyDescent="0.4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 s="9">
        <f>(((I1955/60)/60)/24)+DATE(1970,1,1)</f>
        <v>41927.602037037039</v>
      </c>
      <c r="K1955">
        <v>1410791216</v>
      </c>
      <c r="L1955" s="10">
        <f>(((K1955/60)/60)/24)+DATE(1970,1,1)</f>
        <v>41897.602037037039</v>
      </c>
      <c r="M1955" t="b">
        <v>0</v>
      </c>
      <c r="N1955">
        <v>40</v>
      </c>
      <c r="O1955" t="b">
        <v>1</v>
      </c>
      <c r="P1955" t="s">
        <v>8271</v>
      </c>
      <c r="Q1955" s="5">
        <f>(E1955/D1955)</f>
        <v>1.008</v>
      </c>
      <c r="R1955" s="12">
        <f>ROUND((E1955/N1955),2)</f>
        <v>63</v>
      </c>
      <c r="S1955" t="str">
        <f>LEFT(P1955,FIND("/",P1955)-1)</f>
        <v>theater</v>
      </c>
      <c r="T1955" t="str">
        <f>RIGHT(P1955,LEN(P1955)-FIND("/",P1955))</f>
        <v>plays</v>
      </c>
    </row>
    <row r="1956" spans="1:20" ht="42.75" x14ac:dyDescent="0.4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 s="9">
        <f>(((I1956/60)/60)/24)+DATE(1970,1,1)</f>
        <v>41948.977824074071</v>
      </c>
      <c r="K1956">
        <v>1413412084</v>
      </c>
      <c r="L1956" s="10">
        <f>(((K1956/60)/60)/24)+DATE(1970,1,1)</f>
        <v>41927.936157407406</v>
      </c>
      <c r="M1956" t="b">
        <v>0</v>
      </c>
      <c r="N1956">
        <v>44</v>
      </c>
      <c r="O1956" t="b">
        <v>1</v>
      </c>
      <c r="P1956" t="s">
        <v>8271</v>
      </c>
      <c r="Q1956" s="5">
        <f>(E1956/D1956)</f>
        <v>1.008</v>
      </c>
      <c r="R1956" s="12">
        <f>ROUND((E1956/N1956),2)</f>
        <v>114.55</v>
      </c>
      <c r="S1956" t="str">
        <f>LEFT(P1956,FIND("/",P1956)-1)</f>
        <v>theater</v>
      </c>
      <c r="T1956" t="str">
        <f>RIGHT(P1956,LEN(P1956)-FIND("/",P1956))</f>
        <v>plays</v>
      </c>
    </row>
    <row r="1957" spans="1:20" ht="28.5" x14ac:dyDescent="0.4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 s="9">
        <f>(((I1957/60)/60)/24)+DATE(1970,1,1)</f>
        <v>42098.846724537041</v>
      </c>
      <c r="K1957">
        <v>1425590357</v>
      </c>
      <c r="L1957" s="10">
        <f>(((K1957/60)/60)/24)+DATE(1970,1,1)</f>
        <v>42068.888391203705</v>
      </c>
      <c r="M1957" t="b">
        <v>1</v>
      </c>
      <c r="N1957">
        <v>200</v>
      </c>
      <c r="O1957" t="b">
        <v>1</v>
      </c>
      <c r="P1957" t="s">
        <v>8271</v>
      </c>
      <c r="Q1957" s="5">
        <f>(E1957/D1957)</f>
        <v>1.0079166666666666</v>
      </c>
      <c r="R1957" s="12">
        <f>ROUND((E1957/N1957),2)</f>
        <v>60.48</v>
      </c>
      <c r="S1957" t="str">
        <f>LEFT(P1957,FIND("/",P1957)-1)</f>
        <v>theater</v>
      </c>
      <c r="T1957" t="str">
        <f>RIGHT(P1957,LEN(P1957)-FIND("/",P1957))</f>
        <v>plays</v>
      </c>
    </row>
    <row r="1958" spans="1:20" ht="42.75" x14ac:dyDescent="0.4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 s="9">
        <f>(((I1958/60)/60)/24)+DATE(1970,1,1)</f>
        <v>42738.178472222222</v>
      </c>
      <c r="K1958">
        <v>1480480167</v>
      </c>
      <c r="L1958" s="10">
        <f>(((K1958/60)/60)/24)+DATE(1970,1,1)</f>
        <v>42704.187118055561</v>
      </c>
      <c r="M1958" t="b">
        <v>0</v>
      </c>
      <c r="N1958">
        <v>68</v>
      </c>
      <c r="O1958" t="b">
        <v>1</v>
      </c>
      <c r="P1958" t="s">
        <v>8298</v>
      </c>
      <c r="Q1958" s="5">
        <f>(E1958/D1958)</f>
        <v>1.0078823529411765</v>
      </c>
      <c r="R1958" s="12">
        <f>ROUND((E1958/N1958),2)</f>
        <v>125.99</v>
      </c>
      <c r="S1958" t="str">
        <f>LEFT(P1958,FIND("/",P1958)-1)</f>
        <v>food</v>
      </c>
      <c r="T1958" t="str">
        <f>RIGHT(P1958,LEN(P1958)-FIND("/",P1958))</f>
        <v>small batch</v>
      </c>
    </row>
    <row r="1959" spans="1:20" ht="28.5" x14ac:dyDescent="0.4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 s="9">
        <f>(((I1959/60)/60)/24)+DATE(1970,1,1)</f>
        <v>42276.165972222225</v>
      </c>
      <c r="K1959">
        <v>1441452184</v>
      </c>
      <c r="L1959" s="10">
        <f>(((K1959/60)/60)/24)+DATE(1970,1,1)</f>
        <v>42252.474351851852</v>
      </c>
      <c r="M1959" t="b">
        <v>1</v>
      </c>
      <c r="N1959">
        <v>269</v>
      </c>
      <c r="O1959" t="b">
        <v>1</v>
      </c>
      <c r="P1959" t="s">
        <v>8271</v>
      </c>
      <c r="Q1959" s="5">
        <f>(E1959/D1959)</f>
        <v>1.0078754285714286</v>
      </c>
      <c r="R1959" s="12">
        <f>ROUND((E1959/N1959),2)</f>
        <v>131.13999999999999</v>
      </c>
      <c r="S1959" t="str">
        <f>LEFT(P1959,FIND("/",P1959)-1)</f>
        <v>theater</v>
      </c>
      <c r="T1959" t="str">
        <f>RIGHT(P1959,LEN(P1959)-FIND("/",P1959))</f>
        <v>plays</v>
      </c>
    </row>
    <row r="1960" spans="1:20" ht="42.75" x14ac:dyDescent="0.4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 s="9">
        <f>(((I1960/60)/60)/24)+DATE(1970,1,1)</f>
        <v>40659.290972222225</v>
      </c>
      <c r="K1960">
        <v>1300916220</v>
      </c>
      <c r="L1960" s="10">
        <f>(((K1960/60)/60)/24)+DATE(1970,1,1)</f>
        <v>40625.900694444441</v>
      </c>
      <c r="M1960" t="b">
        <v>0</v>
      </c>
      <c r="N1960">
        <v>20</v>
      </c>
      <c r="O1960" t="b">
        <v>1</v>
      </c>
      <c r="P1960" t="s">
        <v>8292</v>
      </c>
      <c r="Q1960" s="5">
        <f>(E1960/D1960)</f>
        <v>1.0075000000000001</v>
      </c>
      <c r="R1960" s="12">
        <f>ROUND((E1960/N1960),2)</f>
        <v>100.75</v>
      </c>
      <c r="S1960" t="str">
        <f>LEFT(P1960,FIND("/",P1960)-1)</f>
        <v>music</v>
      </c>
      <c r="T1960" t="str">
        <f>RIGHT(P1960,LEN(P1960)-FIND("/",P1960))</f>
        <v>pop</v>
      </c>
    </row>
    <row r="1961" spans="1:20" ht="42.75" x14ac:dyDescent="0.4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 s="9">
        <f>(((I1961/60)/60)/24)+DATE(1970,1,1)</f>
        <v>41137.130150462966</v>
      </c>
      <c r="K1961">
        <v>1342494445</v>
      </c>
      <c r="L1961" s="10">
        <f>(((K1961/60)/60)/24)+DATE(1970,1,1)</f>
        <v>41107.130150462966</v>
      </c>
      <c r="M1961" t="b">
        <v>0</v>
      </c>
      <c r="N1961">
        <v>22</v>
      </c>
      <c r="O1961" t="b">
        <v>1</v>
      </c>
      <c r="P1961" t="s">
        <v>8279</v>
      </c>
      <c r="Q1961" s="5">
        <f>(E1961/D1961)</f>
        <v>1.0075000000000001</v>
      </c>
      <c r="R1961" s="12">
        <f>ROUND((E1961/N1961),2)</f>
        <v>91.59</v>
      </c>
      <c r="S1961" t="str">
        <f>LEFT(P1961,FIND("/",P1961)-1)</f>
        <v>music</v>
      </c>
      <c r="T1961" t="str">
        <f>RIGHT(P1961,LEN(P1961)-FIND("/",P1961))</f>
        <v>indie rock</v>
      </c>
    </row>
    <row r="1962" spans="1:20" ht="28.5" x14ac:dyDescent="0.4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 s="9">
        <f>(((I1962/60)/60)/24)+DATE(1970,1,1)</f>
        <v>42253.57430555555</v>
      </c>
      <c r="K1962">
        <v>1439322412</v>
      </c>
      <c r="L1962" s="10">
        <f>(((K1962/60)/60)/24)+DATE(1970,1,1)</f>
        <v>42227.824212962965</v>
      </c>
      <c r="M1962" t="b">
        <v>0</v>
      </c>
      <c r="N1962">
        <v>21</v>
      </c>
      <c r="O1962" t="b">
        <v>1</v>
      </c>
      <c r="P1962" t="s">
        <v>8271</v>
      </c>
      <c r="Q1962" s="5">
        <f>(E1962/D1962)</f>
        <v>1.0075000000000001</v>
      </c>
      <c r="R1962" s="12">
        <f>ROUND((E1962/N1962),2)</f>
        <v>95.95</v>
      </c>
      <c r="S1962" t="str">
        <f>LEFT(P1962,FIND("/",P1962)-1)</f>
        <v>theater</v>
      </c>
      <c r="T1962" t="str">
        <f>RIGHT(P1962,LEN(P1962)-FIND("/",P1962))</f>
        <v>plays</v>
      </c>
    </row>
    <row r="1963" spans="1:20" ht="42.75" x14ac:dyDescent="0.4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 s="9">
        <f>(((I1963/60)/60)/24)+DATE(1970,1,1)</f>
        <v>42133.866307870368</v>
      </c>
      <c r="K1963">
        <v>1428526049</v>
      </c>
      <c r="L1963" s="10">
        <f>(((K1963/60)/60)/24)+DATE(1970,1,1)</f>
        <v>42102.866307870368</v>
      </c>
      <c r="M1963" t="b">
        <v>0</v>
      </c>
      <c r="N1963">
        <v>13</v>
      </c>
      <c r="O1963" t="b">
        <v>1</v>
      </c>
      <c r="P1963" t="s">
        <v>8271</v>
      </c>
      <c r="Q1963" s="5">
        <f>(E1963/D1963)</f>
        <v>1.0075000000000001</v>
      </c>
      <c r="R1963" s="12">
        <f>ROUND((E1963/N1963),2)</f>
        <v>310</v>
      </c>
      <c r="S1963" t="str">
        <f>LEFT(P1963,FIND("/",P1963)-1)</f>
        <v>theater</v>
      </c>
      <c r="T1963" t="str">
        <f>RIGHT(P1963,LEN(P1963)-FIND("/",P1963))</f>
        <v>plays</v>
      </c>
    </row>
    <row r="1964" spans="1:20" ht="42.75" x14ac:dyDescent="0.4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 s="9">
        <f>(((I1964/60)/60)/24)+DATE(1970,1,1)</f>
        <v>42663.204861111109</v>
      </c>
      <c r="K1964">
        <v>1474273294</v>
      </c>
      <c r="L1964" s="10">
        <f>(((K1964/60)/60)/24)+DATE(1970,1,1)</f>
        <v>42632.348310185189</v>
      </c>
      <c r="M1964" t="b">
        <v>0</v>
      </c>
      <c r="N1964">
        <v>33</v>
      </c>
      <c r="O1964" t="b">
        <v>1</v>
      </c>
      <c r="P1964" t="s">
        <v>8271</v>
      </c>
      <c r="Q1964" s="5">
        <f>(E1964/D1964)</f>
        <v>1.0075000000000001</v>
      </c>
      <c r="R1964" s="12">
        <f>ROUND((E1964/N1964),2)</f>
        <v>61.06</v>
      </c>
      <c r="S1964" t="str">
        <f>LEFT(P1964,FIND("/",P1964)-1)</f>
        <v>theater</v>
      </c>
      <c r="T1964" t="str">
        <f>RIGHT(P1964,LEN(P1964)-FIND("/",P1964))</f>
        <v>plays</v>
      </c>
    </row>
    <row r="1965" spans="1:20" ht="42.75" x14ac:dyDescent="0.4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 s="9">
        <f>(((I1965/60)/60)/24)+DATE(1970,1,1)</f>
        <v>42583.957638888889</v>
      </c>
      <c r="K1965">
        <v>1467973256</v>
      </c>
      <c r="L1965" s="10">
        <f>(((K1965/60)/60)/24)+DATE(1970,1,1)</f>
        <v>42559.431203703702</v>
      </c>
      <c r="M1965" t="b">
        <v>0</v>
      </c>
      <c r="N1965">
        <v>46</v>
      </c>
      <c r="O1965" t="b">
        <v>1</v>
      </c>
      <c r="P1965" t="s">
        <v>8271</v>
      </c>
      <c r="Q1965" s="5">
        <f>(E1965/D1965)</f>
        <v>1.0074285714285713</v>
      </c>
      <c r="R1965" s="12">
        <f>ROUND((E1965/N1965),2)</f>
        <v>76.650000000000006</v>
      </c>
      <c r="S1965" t="str">
        <f>LEFT(P1965,FIND("/",P1965)-1)</f>
        <v>theater</v>
      </c>
      <c r="T1965" t="str">
        <f>RIGHT(P1965,LEN(P1965)-FIND("/",P1965))</f>
        <v>plays</v>
      </c>
    </row>
    <row r="1966" spans="1:20" ht="42.75" x14ac:dyDescent="0.4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 s="9">
        <f>(((I1966/60)/60)/24)+DATE(1970,1,1)</f>
        <v>40954.650868055556</v>
      </c>
      <c r="K1966">
        <v>1326728235</v>
      </c>
      <c r="L1966" s="10">
        <f>(((K1966/60)/60)/24)+DATE(1970,1,1)</f>
        <v>40924.650868055556</v>
      </c>
      <c r="M1966" t="b">
        <v>1</v>
      </c>
      <c r="N1966">
        <v>7</v>
      </c>
      <c r="O1966" t="b">
        <v>1</v>
      </c>
      <c r="P1966" t="s">
        <v>8269</v>
      </c>
      <c r="Q1966" s="5">
        <f>(E1966/D1966)</f>
        <v>1.0073333333333334</v>
      </c>
      <c r="R1966" s="12">
        <f>ROUND((E1966/N1966),2)</f>
        <v>215.86</v>
      </c>
      <c r="S1966" t="str">
        <f>LEFT(P1966,FIND("/",P1966)-1)</f>
        <v>film &amp; video</v>
      </c>
      <c r="T1966" t="str">
        <f>RIGHT(P1966,LEN(P1966)-FIND("/",P1966))</f>
        <v>documentary</v>
      </c>
    </row>
    <row r="1967" spans="1:20" ht="42.75" x14ac:dyDescent="0.4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 s="9">
        <f>(((I1967/60)/60)/24)+DATE(1970,1,1)</f>
        <v>41810.917361111111</v>
      </c>
      <c r="K1967">
        <v>1400694790</v>
      </c>
      <c r="L1967" s="10">
        <f>(((K1967/60)/60)/24)+DATE(1970,1,1)</f>
        <v>41780.745254629634</v>
      </c>
      <c r="M1967" t="b">
        <v>1</v>
      </c>
      <c r="N1967">
        <v>73</v>
      </c>
      <c r="O1967" t="b">
        <v>1</v>
      </c>
      <c r="P1967" t="s">
        <v>8303</v>
      </c>
      <c r="Q1967" s="5">
        <f>(E1967/D1967)</f>
        <v>1.007161125319693</v>
      </c>
      <c r="R1967" s="12">
        <f>ROUND((E1967/N1967),2)</f>
        <v>53.95</v>
      </c>
      <c r="S1967" t="str">
        <f>LEFT(P1967,FIND("/",P1967)-1)</f>
        <v>theater</v>
      </c>
      <c r="T1967" t="str">
        <f>RIGHT(P1967,LEN(P1967)-FIND("/",P1967))</f>
        <v>spaces</v>
      </c>
    </row>
    <row r="1968" spans="1:20" ht="42.75" x14ac:dyDescent="0.4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 s="9">
        <f>(((I1968/60)/60)/24)+DATE(1970,1,1)</f>
        <v>42205.916666666672</v>
      </c>
      <c r="K1968">
        <v>1433747376</v>
      </c>
      <c r="L1968" s="10">
        <f>(((K1968/60)/60)/24)+DATE(1970,1,1)</f>
        <v>42163.29833333334</v>
      </c>
      <c r="M1968" t="b">
        <v>0</v>
      </c>
      <c r="N1968">
        <v>41</v>
      </c>
      <c r="O1968" t="b">
        <v>1</v>
      </c>
      <c r="P1968" t="s">
        <v>8303</v>
      </c>
      <c r="Q1968" s="5">
        <f>(E1968/D1968)</f>
        <v>1.0071428571428571</v>
      </c>
      <c r="R1968" s="12">
        <f>ROUND((E1968/N1968),2)</f>
        <v>103.17</v>
      </c>
      <c r="S1968" t="str">
        <f>LEFT(P1968,FIND("/",P1968)-1)</f>
        <v>theater</v>
      </c>
      <c r="T1968" t="str">
        <f>RIGHT(P1968,LEN(P1968)-FIND("/",P1968))</f>
        <v>spaces</v>
      </c>
    </row>
    <row r="1969" spans="1:20" ht="42.75" x14ac:dyDescent="0.4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 s="9">
        <f>(((I1969/60)/60)/24)+DATE(1970,1,1)</f>
        <v>41851.698599537034</v>
      </c>
      <c r="K1969">
        <v>1404233159</v>
      </c>
      <c r="L1969" s="10">
        <f>(((K1969/60)/60)/24)+DATE(1970,1,1)</f>
        <v>41821.698599537034</v>
      </c>
      <c r="M1969" t="b">
        <v>0</v>
      </c>
      <c r="N1969">
        <v>21</v>
      </c>
      <c r="O1969" t="b">
        <v>1</v>
      </c>
      <c r="P1969" t="s">
        <v>8271</v>
      </c>
      <c r="Q1969" s="5">
        <f>(E1969/D1969)</f>
        <v>1.0071428571428571</v>
      </c>
      <c r="R1969" s="12">
        <f>ROUND((E1969/N1969),2)</f>
        <v>33.57</v>
      </c>
      <c r="S1969" t="str">
        <f>LEFT(P1969,FIND("/",P1969)-1)</f>
        <v>theater</v>
      </c>
      <c r="T1969" t="str">
        <f>RIGHT(P1969,LEN(P1969)-FIND("/",P1969))</f>
        <v>plays</v>
      </c>
    </row>
    <row r="1970" spans="1:20" ht="42.75" x14ac:dyDescent="0.4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 s="9">
        <f>(((I1970/60)/60)/24)+DATE(1970,1,1)</f>
        <v>41857.897222222222</v>
      </c>
      <c r="K1970">
        <v>1404769819</v>
      </c>
      <c r="L1970" s="10">
        <f>(((K1970/60)/60)/24)+DATE(1970,1,1)</f>
        <v>41827.909942129627</v>
      </c>
      <c r="M1970" t="b">
        <v>0</v>
      </c>
      <c r="N1970">
        <v>196</v>
      </c>
      <c r="O1970" t="b">
        <v>1</v>
      </c>
      <c r="P1970" t="s">
        <v>8271</v>
      </c>
      <c r="Q1970" s="5">
        <f>(E1970/D1970)</f>
        <v>1.0071379999999999</v>
      </c>
      <c r="R1970" s="12">
        <f>ROUND((E1970/N1970),2)</f>
        <v>25.69</v>
      </c>
      <c r="S1970" t="str">
        <f>LEFT(P1970,FIND("/",P1970)-1)</f>
        <v>theater</v>
      </c>
      <c r="T1970" t="str">
        <f>RIGHT(P1970,LEN(P1970)-FIND("/",P1970))</f>
        <v>plays</v>
      </c>
    </row>
    <row r="1971" spans="1:20" ht="42.75" x14ac:dyDescent="0.4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 s="9">
        <f>(((I1971/60)/60)/24)+DATE(1970,1,1)</f>
        <v>40544.207638888889</v>
      </c>
      <c r="K1971">
        <v>1290281691</v>
      </c>
      <c r="L1971" s="10">
        <f>(((K1971/60)/60)/24)+DATE(1970,1,1)</f>
        <v>40502.815868055557</v>
      </c>
      <c r="M1971" t="b">
        <v>1</v>
      </c>
      <c r="N1971">
        <v>113</v>
      </c>
      <c r="O1971" t="b">
        <v>1</v>
      </c>
      <c r="P1971" t="s">
        <v>8279</v>
      </c>
      <c r="Q1971" s="5">
        <f>(E1971/D1971)</f>
        <v>1.0070033333333335</v>
      </c>
      <c r="R1971" s="12">
        <f>ROUND((E1971/N1971),2)</f>
        <v>53.47</v>
      </c>
      <c r="S1971" t="str">
        <f>LEFT(P1971,FIND("/",P1971)-1)</f>
        <v>music</v>
      </c>
      <c r="T1971" t="str">
        <f>RIGHT(P1971,LEN(P1971)-FIND("/",P1971))</f>
        <v>indie rock</v>
      </c>
    </row>
    <row r="1972" spans="1:20" ht="42.75" x14ac:dyDescent="0.4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 s="9">
        <f>(((I1972/60)/60)/24)+DATE(1970,1,1)</f>
        <v>40891.207638888889</v>
      </c>
      <c r="K1972">
        <v>1321200332</v>
      </c>
      <c r="L1972" s="10">
        <f>(((K1972/60)/60)/24)+DATE(1970,1,1)</f>
        <v>40860.67050925926</v>
      </c>
      <c r="M1972" t="b">
        <v>0</v>
      </c>
      <c r="N1972">
        <v>35</v>
      </c>
      <c r="O1972" t="b">
        <v>1</v>
      </c>
      <c r="P1972" t="s">
        <v>8279</v>
      </c>
      <c r="Q1972" s="5">
        <f>(E1972/D1972)</f>
        <v>1.0069999999999999</v>
      </c>
      <c r="R1972" s="12">
        <f>ROUND((E1972/N1972),2)</f>
        <v>115.09</v>
      </c>
      <c r="S1972" t="str">
        <f>LEFT(P1972,FIND("/",P1972)-1)</f>
        <v>music</v>
      </c>
      <c r="T1972" t="str">
        <f>RIGHT(P1972,LEN(P1972)-FIND("/",P1972))</f>
        <v>indie rock</v>
      </c>
    </row>
    <row r="1973" spans="1:20" ht="42.75" x14ac:dyDescent="0.4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 s="9">
        <f>(((I1973/60)/60)/24)+DATE(1970,1,1)</f>
        <v>40756.291666666664</v>
      </c>
      <c r="K1973">
        <v>1311380313</v>
      </c>
      <c r="L1973" s="10">
        <f>(((K1973/60)/60)/24)+DATE(1970,1,1)</f>
        <v>40747.012881944444</v>
      </c>
      <c r="M1973" t="b">
        <v>0</v>
      </c>
      <c r="N1973">
        <v>44</v>
      </c>
      <c r="O1973" t="b">
        <v>1</v>
      </c>
      <c r="P1973" t="s">
        <v>8276</v>
      </c>
      <c r="Q1973" s="5">
        <f>(E1973/D1973)</f>
        <v>1.0069333333333335</v>
      </c>
      <c r="R1973" s="12">
        <f>ROUND((E1973/N1973),2)</f>
        <v>137.31</v>
      </c>
      <c r="S1973" t="str">
        <f>LEFT(P1973,FIND("/",P1973)-1)</f>
        <v>music</v>
      </c>
      <c r="T1973" t="str">
        <f>RIGHT(P1973,LEN(P1973)-FIND("/",P1973))</f>
        <v>rock</v>
      </c>
    </row>
    <row r="1974" spans="1:20" ht="28.5" x14ac:dyDescent="0.4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 s="9">
        <f>(((I1974/60)/60)/24)+DATE(1970,1,1)</f>
        <v>42082.587037037039</v>
      </c>
      <c r="K1974">
        <v>1424185520</v>
      </c>
      <c r="L1974" s="10">
        <f>(((K1974/60)/60)/24)+DATE(1970,1,1)</f>
        <v>42052.628703703704</v>
      </c>
      <c r="M1974" t="b">
        <v>1</v>
      </c>
      <c r="N1974">
        <v>141</v>
      </c>
      <c r="O1974" t="b">
        <v>1</v>
      </c>
      <c r="P1974" t="s">
        <v>8285</v>
      </c>
      <c r="Q1974" s="5">
        <f>(E1974/D1974)</f>
        <v>1.0067894736842105</v>
      </c>
      <c r="R1974" s="12">
        <f>ROUND((E1974/N1974),2)</f>
        <v>135.66999999999999</v>
      </c>
      <c r="S1974" t="str">
        <f>LEFT(P1974,FIND("/",P1974)-1)</f>
        <v>photography</v>
      </c>
      <c r="T1974" t="str">
        <f>RIGHT(P1974,LEN(P1974)-FIND("/",P1974))</f>
        <v>photobooks</v>
      </c>
    </row>
    <row r="1975" spans="1:20" ht="28.5" x14ac:dyDescent="0.4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 s="9">
        <f>(((I1975/60)/60)/24)+DATE(1970,1,1)</f>
        <v>42583.54414351852</v>
      </c>
      <c r="K1975">
        <v>1467464614</v>
      </c>
      <c r="L1975" s="10">
        <f>(((K1975/60)/60)/24)+DATE(1970,1,1)</f>
        <v>42553.54414351852</v>
      </c>
      <c r="M1975" t="b">
        <v>0</v>
      </c>
      <c r="N1975">
        <v>77</v>
      </c>
      <c r="O1975" t="b">
        <v>1</v>
      </c>
      <c r="P1975" t="s">
        <v>8292</v>
      </c>
      <c r="Q1975" s="5">
        <f>(E1975/D1975)</f>
        <v>1.0067349999999999</v>
      </c>
      <c r="R1975" s="12">
        <f>ROUND((E1975/N1975),2)</f>
        <v>26.15</v>
      </c>
      <c r="S1975" t="str">
        <f>LEFT(P1975,FIND("/",P1975)-1)</f>
        <v>music</v>
      </c>
      <c r="T1975" t="str">
        <f>RIGHT(P1975,LEN(P1975)-FIND("/",P1975))</f>
        <v>pop</v>
      </c>
    </row>
    <row r="1976" spans="1:20" ht="42.75" x14ac:dyDescent="0.4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 s="9">
        <f>(((I1976/60)/60)/24)+DATE(1970,1,1)</f>
        <v>41947.773402777777</v>
      </c>
      <c r="K1976">
        <v>1412530422</v>
      </c>
      <c r="L1976" s="10">
        <f>(((K1976/60)/60)/24)+DATE(1970,1,1)</f>
        <v>41917.731736111113</v>
      </c>
      <c r="M1976" t="b">
        <v>0</v>
      </c>
      <c r="N1976">
        <v>36</v>
      </c>
      <c r="O1976" t="b">
        <v>1</v>
      </c>
      <c r="P1976" t="s">
        <v>8265</v>
      </c>
      <c r="Q1976" s="5">
        <f>(E1976/D1976)</f>
        <v>1.0066666666666666</v>
      </c>
      <c r="R1976">
        <f>ROUND((E1976/N1976),2)</f>
        <v>41.94</v>
      </c>
      <c r="S1976" t="str">
        <f>LEFT(P1976,FIND("/",P1976)-1)</f>
        <v>film &amp; video</v>
      </c>
      <c r="T1976" t="str">
        <f>RIGHT(P1976,LEN(P1976)-FIND("/",P1976))</f>
        <v>television</v>
      </c>
    </row>
    <row r="1977" spans="1:20" ht="42.75" x14ac:dyDescent="0.4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 s="9">
        <f>(((I1977/60)/60)/24)+DATE(1970,1,1)</f>
        <v>41602.534641203703</v>
      </c>
      <c r="K1977">
        <v>1382701793</v>
      </c>
      <c r="L1977" s="10">
        <f>(((K1977/60)/60)/24)+DATE(1970,1,1)</f>
        <v>41572.492974537039</v>
      </c>
      <c r="M1977" t="b">
        <v>0</v>
      </c>
      <c r="N1977">
        <v>70</v>
      </c>
      <c r="O1977" t="b">
        <v>1</v>
      </c>
      <c r="P1977" t="s">
        <v>8292</v>
      </c>
      <c r="Q1977" s="5">
        <f>(E1977/D1977)</f>
        <v>1.0066666666666666</v>
      </c>
      <c r="R1977" s="12">
        <f>ROUND((E1977/N1977),2)</f>
        <v>64.709999999999994</v>
      </c>
      <c r="S1977" t="str">
        <f>LEFT(P1977,FIND("/",P1977)-1)</f>
        <v>music</v>
      </c>
      <c r="T1977" t="str">
        <f>RIGHT(P1977,LEN(P1977)-FIND("/",P1977))</f>
        <v>pop</v>
      </c>
    </row>
    <row r="1978" spans="1:20" ht="42.75" x14ac:dyDescent="0.4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 s="9">
        <f>(((I1978/60)/60)/24)+DATE(1970,1,1)</f>
        <v>42258.763831018514</v>
      </c>
      <c r="K1978">
        <v>1439835595</v>
      </c>
      <c r="L1978" s="10">
        <f>(((K1978/60)/60)/24)+DATE(1970,1,1)</f>
        <v>42233.763831018514</v>
      </c>
      <c r="M1978" t="b">
        <v>0</v>
      </c>
      <c r="N1978">
        <v>42</v>
      </c>
      <c r="O1978" t="b">
        <v>1</v>
      </c>
      <c r="P1978" t="s">
        <v>8271</v>
      </c>
      <c r="Q1978" s="5">
        <f>(E1978/D1978)</f>
        <v>1.0066666666666666</v>
      </c>
      <c r="R1978" s="12">
        <f>ROUND((E1978/N1978),2)</f>
        <v>35.950000000000003</v>
      </c>
      <c r="S1978" t="str">
        <f>LEFT(P1978,FIND("/",P1978)-1)</f>
        <v>theater</v>
      </c>
      <c r="T1978" t="str">
        <f>RIGHT(P1978,LEN(P1978)-FIND("/",P1978))</f>
        <v>plays</v>
      </c>
    </row>
    <row r="1979" spans="1:20" ht="28.5" x14ac:dyDescent="0.4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 s="9">
        <f>(((I1979/60)/60)/24)+DATE(1970,1,1)</f>
        <v>41822.165972222225</v>
      </c>
      <c r="K1979">
        <v>1400272580</v>
      </c>
      <c r="L1979" s="10">
        <f>(((K1979/60)/60)/24)+DATE(1970,1,1)</f>
        <v>41775.858564814815</v>
      </c>
      <c r="M1979" t="b">
        <v>0</v>
      </c>
      <c r="N1979">
        <v>20</v>
      </c>
      <c r="O1979" t="b">
        <v>1</v>
      </c>
      <c r="P1979" t="s">
        <v>8271</v>
      </c>
      <c r="Q1979" s="5">
        <f>(E1979/D1979)</f>
        <v>1.0066666666666666</v>
      </c>
      <c r="R1979" s="12">
        <f>ROUND((E1979/N1979),2)</f>
        <v>75.5</v>
      </c>
      <c r="S1979" t="str">
        <f>LEFT(P1979,FIND("/",P1979)-1)</f>
        <v>theater</v>
      </c>
      <c r="T1979" t="str">
        <f>RIGHT(P1979,LEN(P1979)-FIND("/",P1979))</f>
        <v>plays</v>
      </c>
    </row>
    <row r="1980" spans="1:20" ht="42.75" x14ac:dyDescent="0.4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 s="9">
        <f>(((I1980/60)/60)/24)+DATE(1970,1,1)</f>
        <v>40605.325937499998</v>
      </c>
      <c r="K1980">
        <v>1294818561</v>
      </c>
      <c r="L1980" s="10">
        <f>(((K1980/60)/60)/24)+DATE(1970,1,1)</f>
        <v>40555.325937499998</v>
      </c>
      <c r="M1980" t="b">
        <v>0</v>
      </c>
      <c r="N1980">
        <v>96</v>
      </c>
      <c r="O1980" t="b">
        <v>1</v>
      </c>
      <c r="P1980" t="s">
        <v>8276</v>
      </c>
      <c r="Q1980" s="5">
        <f>(E1980/D1980)</f>
        <v>1.0066250000000001</v>
      </c>
      <c r="R1980" s="12">
        <f>ROUND((E1980/N1980),2)</f>
        <v>83.89</v>
      </c>
      <c r="S1980" t="str">
        <f>LEFT(P1980,FIND("/",P1980)-1)</f>
        <v>music</v>
      </c>
      <c r="T1980" t="str">
        <f>RIGHT(P1980,LEN(P1980)-FIND("/",P1980))</f>
        <v>rock</v>
      </c>
    </row>
    <row r="1981" spans="1:20" ht="42.75" x14ac:dyDescent="0.4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 s="9">
        <f>(((I1981/60)/60)/24)+DATE(1970,1,1)</f>
        <v>42656.7503125</v>
      </c>
      <c r="K1981">
        <v>1473789627</v>
      </c>
      <c r="L1981" s="10">
        <f>(((K1981/60)/60)/24)+DATE(1970,1,1)</f>
        <v>42626.7503125</v>
      </c>
      <c r="M1981" t="b">
        <v>0</v>
      </c>
      <c r="N1981">
        <v>69</v>
      </c>
      <c r="O1981" t="b">
        <v>1</v>
      </c>
      <c r="P1981" t="s">
        <v>8271</v>
      </c>
      <c r="Q1981" s="5">
        <f>(E1981/D1981)</f>
        <v>1.0065</v>
      </c>
      <c r="R1981" s="12">
        <f>ROUND((E1981/N1981),2)</f>
        <v>145.87</v>
      </c>
      <c r="S1981" t="str">
        <f>LEFT(P1981,FIND("/",P1981)-1)</f>
        <v>theater</v>
      </c>
      <c r="T1981" t="str">
        <f>RIGHT(P1981,LEN(P1981)-FIND("/",P1981))</f>
        <v>plays</v>
      </c>
    </row>
    <row r="1982" spans="1:20" ht="42.75" x14ac:dyDescent="0.4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 s="9">
        <f>(((I1982/60)/60)/24)+DATE(1970,1,1)</f>
        <v>42556.049849537041</v>
      </c>
      <c r="K1982">
        <v>1465866707</v>
      </c>
      <c r="L1982" s="10">
        <f>(((K1982/60)/60)/24)+DATE(1970,1,1)</f>
        <v>42535.049849537041</v>
      </c>
      <c r="M1982" t="b">
        <v>0</v>
      </c>
      <c r="N1982">
        <v>20</v>
      </c>
      <c r="O1982" t="b">
        <v>1</v>
      </c>
      <c r="P1982" t="s">
        <v>8271</v>
      </c>
      <c r="Q1982" s="5">
        <f>(E1982/D1982)</f>
        <v>1.00644</v>
      </c>
      <c r="R1982" s="12">
        <f>ROUND((E1982/N1982),2)</f>
        <v>25.16</v>
      </c>
      <c r="S1982" t="str">
        <f>LEFT(P1982,FIND("/",P1982)-1)</f>
        <v>theater</v>
      </c>
      <c r="T1982" t="str">
        <f>RIGHT(P1982,LEN(P1982)-FIND("/",P1982))</f>
        <v>plays</v>
      </c>
    </row>
    <row r="1983" spans="1:20" ht="42.75" x14ac:dyDescent="0.4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 s="9">
        <f>(((I1983/60)/60)/24)+DATE(1970,1,1)</f>
        <v>42125.165972222225</v>
      </c>
      <c r="K1983">
        <v>1427390901</v>
      </c>
      <c r="L1983" s="10">
        <f>(((K1983/60)/60)/24)+DATE(1970,1,1)</f>
        <v>42089.72802083334</v>
      </c>
      <c r="M1983" t="b">
        <v>1</v>
      </c>
      <c r="N1983">
        <v>142</v>
      </c>
      <c r="O1983" t="b">
        <v>1</v>
      </c>
      <c r="P1983" t="s">
        <v>8269</v>
      </c>
      <c r="Q1983" s="5">
        <f>(E1983/D1983)</f>
        <v>1.0064</v>
      </c>
      <c r="R1983" s="12">
        <f>ROUND((E1983/N1983),2)</f>
        <v>141.75</v>
      </c>
      <c r="S1983" t="str">
        <f>LEFT(P1983,FIND("/",P1983)-1)</f>
        <v>film &amp; video</v>
      </c>
      <c r="T1983" t="str">
        <f>RIGHT(P1983,LEN(P1983)-FIND("/",P1983))</f>
        <v>documentary</v>
      </c>
    </row>
    <row r="1984" spans="1:20" ht="42.75" x14ac:dyDescent="0.4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 s="9">
        <f>(((I1984/60)/60)/24)+DATE(1970,1,1)</f>
        <v>42208.282372685186</v>
      </c>
      <c r="K1984">
        <v>1435041997</v>
      </c>
      <c r="L1984" s="10">
        <f>(((K1984/60)/60)/24)+DATE(1970,1,1)</f>
        <v>42178.282372685186</v>
      </c>
      <c r="M1984" t="b">
        <v>0</v>
      </c>
      <c r="N1984">
        <v>104</v>
      </c>
      <c r="O1984" t="b">
        <v>1</v>
      </c>
      <c r="P1984" t="s">
        <v>8269</v>
      </c>
      <c r="Q1984" s="5">
        <f>(E1984/D1984)</f>
        <v>1.0063392857142857</v>
      </c>
      <c r="R1984" s="12">
        <f>ROUND((E1984/N1984),2)</f>
        <v>216.75</v>
      </c>
      <c r="S1984" t="str">
        <f>LEFT(P1984,FIND("/",P1984)-1)</f>
        <v>film &amp; video</v>
      </c>
      <c r="T1984" t="str">
        <f>RIGHT(P1984,LEN(P1984)-FIND("/",P1984))</f>
        <v>documentary</v>
      </c>
    </row>
    <row r="1985" spans="1:20" ht="57" x14ac:dyDescent="0.4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 s="9">
        <f>(((I1985/60)/60)/24)+DATE(1970,1,1)</f>
        <v>40140.249305555553</v>
      </c>
      <c r="K1985">
        <v>1255730520</v>
      </c>
      <c r="L1985" s="10">
        <f>(((K1985/60)/60)/24)+DATE(1970,1,1)</f>
        <v>40102.918055555558</v>
      </c>
      <c r="M1985" t="b">
        <v>1</v>
      </c>
      <c r="N1985">
        <v>23</v>
      </c>
      <c r="O1985" t="b">
        <v>1</v>
      </c>
      <c r="P1985" t="s">
        <v>8295</v>
      </c>
      <c r="Q1985" s="5">
        <f>(E1985/D1985)</f>
        <v>1.0063375000000001</v>
      </c>
      <c r="R1985" s="12">
        <f>ROUND((E1985/N1985),2)</f>
        <v>35</v>
      </c>
      <c r="S1985" t="str">
        <f>LEFT(P1985,FIND("/",P1985)-1)</f>
        <v>technology</v>
      </c>
      <c r="T1985" t="str">
        <f>RIGHT(P1985,LEN(P1985)-FIND("/",P1985))</f>
        <v>hardware</v>
      </c>
    </row>
    <row r="1986" spans="1:20" ht="42.75" x14ac:dyDescent="0.4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 s="9">
        <f>(((I1986/60)/60)/24)+DATE(1970,1,1)</f>
        <v>40895.040972222225</v>
      </c>
      <c r="K1986">
        <v>1321578051</v>
      </c>
      <c r="L1986" s="10">
        <f>(((K1986/60)/60)/24)+DATE(1970,1,1)</f>
        <v>40865.042256944449</v>
      </c>
      <c r="M1986" t="b">
        <v>0</v>
      </c>
      <c r="N1986">
        <v>193</v>
      </c>
      <c r="O1986" t="b">
        <v>1</v>
      </c>
      <c r="P1986" t="s">
        <v>8269</v>
      </c>
      <c r="Q1986" s="5">
        <f>(E1986/D1986)</f>
        <v>1.0061</v>
      </c>
      <c r="R1986" s="12">
        <f>ROUND((E1986/N1986),2)</f>
        <v>104.26</v>
      </c>
      <c r="S1986" t="str">
        <f>LEFT(P1986,FIND("/",P1986)-1)</f>
        <v>film &amp; video</v>
      </c>
      <c r="T1986" t="str">
        <f>RIGHT(P1986,LEN(P1986)-FIND("/",P1986))</f>
        <v>documentary</v>
      </c>
    </row>
    <row r="1987" spans="1:20" ht="42.75" x14ac:dyDescent="0.4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 s="9">
        <f>(((I1987/60)/60)/24)+DATE(1970,1,1)</f>
        <v>40929.342361111114</v>
      </c>
      <c r="K1987">
        <v>1321978335</v>
      </c>
      <c r="L1987" s="10">
        <f>(((K1987/60)/60)/24)+DATE(1970,1,1)</f>
        <v>40869.675173611111</v>
      </c>
      <c r="M1987" t="b">
        <v>0</v>
      </c>
      <c r="N1987">
        <v>154</v>
      </c>
      <c r="O1987" t="b">
        <v>1</v>
      </c>
      <c r="P1987" t="s">
        <v>8276</v>
      </c>
      <c r="Q1987" s="5">
        <f>(E1987/D1987)</f>
        <v>1.0060706666666666</v>
      </c>
      <c r="R1987" s="12">
        <f>ROUND((E1987/N1987),2)</f>
        <v>97.99</v>
      </c>
      <c r="S1987" t="str">
        <f>LEFT(P1987,FIND("/",P1987)-1)</f>
        <v>music</v>
      </c>
      <c r="T1987" t="str">
        <f>RIGHT(P1987,LEN(P1987)-FIND("/",P1987))</f>
        <v>rock</v>
      </c>
    </row>
    <row r="1988" spans="1:20" ht="42.75" x14ac:dyDescent="0.4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 s="9">
        <f>(((I1988/60)/60)/24)+DATE(1970,1,1)</f>
        <v>42402.693055555559</v>
      </c>
      <c r="K1988">
        <v>1451839080</v>
      </c>
      <c r="L1988" s="10">
        <f>(((K1988/60)/60)/24)+DATE(1970,1,1)</f>
        <v>42372.693055555559</v>
      </c>
      <c r="M1988" t="b">
        <v>0</v>
      </c>
      <c r="N1988">
        <v>30</v>
      </c>
      <c r="O1988" t="b">
        <v>1</v>
      </c>
      <c r="P1988" t="s">
        <v>8271</v>
      </c>
      <c r="Q1988" s="5">
        <f>(E1988/D1988)</f>
        <v>1.0060606060606061</v>
      </c>
      <c r="R1988" s="12">
        <f>ROUND((E1988/N1988),2)</f>
        <v>55.33</v>
      </c>
      <c r="S1988" t="str">
        <f>LEFT(P1988,FIND("/",P1988)-1)</f>
        <v>theater</v>
      </c>
      <c r="T1988" t="str">
        <f>RIGHT(P1988,LEN(P1988)-FIND("/",P1988))</f>
        <v>plays</v>
      </c>
    </row>
    <row r="1989" spans="1:20" ht="28.5" x14ac:dyDescent="0.4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 s="9">
        <f>(((I1989/60)/60)/24)+DATE(1970,1,1)</f>
        <v>40982.165972222225</v>
      </c>
      <c r="K1989">
        <v>1328749249</v>
      </c>
      <c r="L1989" s="10">
        <f>(((K1989/60)/60)/24)+DATE(1970,1,1)</f>
        <v>40948.042233796295</v>
      </c>
      <c r="M1989" t="b">
        <v>0</v>
      </c>
      <c r="N1989">
        <v>19</v>
      </c>
      <c r="O1989" t="b">
        <v>1</v>
      </c>
      <c r="P1989" t="s">
        <v>8276</v>
      </c>
      <c r="Q1989" s="5">
        <f>(E1989/D1989)</f>
        <v>1.006</v>
      </c>
      <c r="R1989" s="12">
        <f>ROUND((E1989/N1989),2)</f>
        <v>52.95</v>
      </c>
      <c r="S1989" t="str">
        <f>LEFT(P1989,FIND("/",P1989)-1)</f>
        <v>music</v>
      </c>
      <c r="T1989" t="str">
        <f>RIGHT(P1989,LEN(P1989)-FIND("/",P1989))</f>
        <v>rock</v>
      </c>
    </row>
    <row r="1990" spans="1:20" ht="42.75" x14ac:dyDescent="0.4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 s="9">
        <f>(((I1990/60)/60)/24)+DATE(1970,1,1)</f>
        <v>42732.917048611111</v>
      </c>
      <c r="K1990">
        <v>1480370433</v>
      </c>
      <c r="L1990" s="10">
        <f>(((K1990/60)/60)/24)+DATE(1970,1,1)</f>
        <v>42702.917048611111</v>
      </c>
      <c r="M1990" t="b">
        <v>0</v>
      </c>
      <c r="N1990">
        <v>110</v>
      </c>
      <c r="O1990" t="b">
        <v>1</v>
      </c>
      <c r="P1990" t="s">
        <v>8271</v>
      </c>
      <c r="Q1990" s="5">
        <f>(E1990/D1990)</f>
        <v>1.006</v>
      </c>
      <c r="R1990" s="12">
        <f>ROUND((E1990/N1990),2)</f>
        <v>182.91</v>
      </c>
      <c r="S1990" t="str">
        <f>LEFT(P1990,FIND("/",P1990)-1)</f>
        <v>theater</v>
      </c>
      <c r="T1990" t="str">
        <f>RIGHT(P1990,LEN(P1990)-FIND("/",P1990))</f>
        <v>plays</v>
      </c>
    </row>
    <row r="1991" spans="1:20" ht="42.75" x14ac:dyDescent="0.4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 s="9">
        <f>(((I1991/60)/60)/24)+DATE(1970,1,1)</f>
        <v>41782.684664351851</v>
      </c>
      <c r="K1991">
        <v>1396974355</v>
      </c>
      <c r="L1991" s="10">
        <f>(((K1991/60)/60)/24)+DATE(1970,1,1)</f>
        <v>41737.684664351851</v>
      </c>
      <c r="M1991" t="b">
        <v>0</v>
      </c>
      <c r="N1991">
        <v>81</v>
      </c>
      <c r="O1991" t="b">
        <v>1</v>
      </c>
      <c r="P1991" t="s">
        <v>8292</v>
      </c>
      <c r="Q1991" s="5">
        <f>(E1991/D1991)</f>
        <v>1.0058763157894737</v>
      </c>
      <c r="R1991" s="12">
        <f>ROUND((E1991/N1991),2)</f>
        <v>47.19</v>
      </c>
      <c r="S1991" t="str">
        <f>LEFT(P1991,FIND("/",P1991)-1)</f>
        <v>music</v>
      </c>
      <c r="T1991" t="str">
        <f>RIGHT(P1991,LEN(P1991)-FIND("/",P1991))</f>
        <v>pop</v>
      </c>
    </row>
    <row r="1992" spans="1:20" ht="42.75" x14ac:dyDescent="0.4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 s="9">
        <f>(((I1992/60)/60)/24)+DATE(1970,1,1)</f>
        <v>42230.846446759257</v>
      </c>
      <c r="K1992">
        <v>1434399533</v>
      </c>
      <c r="L1992" s="10">
        <f>(((K1992/60)/60)/24)+DATE(1970,1,1)</f>
        <v>42170.846446759257</v>
      </c>
      <c r="M1992" t="b">
        <v>0</v>
      </c>
      <c r="N1992">
        <v>30</v>
      </c>
      <c r="O1992" t="b">
        <v>1</v>
      </c>
      <c r="P1992" t="s">
        <v>8303</v>
      </c>
      <c r="Q1992" s="5">
        <f>(E1992/D1992)</f>
        <v>1.0057142857142858</v>
      </c>
      <c r="R1992" s="12">
        <f>ROUND((E1992/N1992),2)</f>
        <v>234.67</v>
      </c>
      <c r="S1992" t="str">
        <f>LEFT(P1992,FIND("/",P1992)-1)</f>
        <v>theater</v>
      </c>
      <c r="T1992" t="str">
        <f>RIGHT(P1992,LEN(P1992)-FIND("/",P1992))</f>
        <v>spaces</v>
      </c>
    </row>
    <row r="1993" spans="1:20" x14ac:dyDescent="0.4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 s="9">
        <f>(((I1993/60)/60)/24)+DATE(1970,1,1)</f>
        <v>42239.593692129631</v>
      </c>
      <c r="K1993">
        <v>1437747295</v>
      </c>
      <c r="L1993" s="10">
        <f>(((K1993/60)/60)/24)+DATE(1970,1,1)</f>
        <v>42209.593692129631</v>
      </c>
      <c r="M1993" t="b">
        <v>0</v>
      </c>
      <c r="N1993">
        <v>21</v>
      </c>
      <c r="O1993" t="b">
        <v>1</v>
      </c>
      <c r="P1993" t="s">
        <v>8273</v>
      </c>
      <c r="Q1993" s="5">
        <f>(E1993/D1993)</f>
        <v>1.0056666666666667</v>
      </c>
      <c r="R1993" s="12">
        <f>ROUND((E1993/N1993),2)</f>
        <v>143.66999999999999</v>
      </c>
      <c r="S1993" t="str">
        <f>LEFT(P1993,FIND("/",P1993)-1)</f>
        <v>technology</v>
      </c>
      <c r="T1993" t="str">
        <f>RIGHT(P1993,LEN(P1993)-FIND("/",P1993))</f>
        <v>wearables</v>
      </c>
    </row>
    <row r="1994" spans="1:20" ht="42.75" x14ac:dyDescent="0.4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 s="9">
        <f>(((I1994/60)/60)/24)+DATE(1970,1,1)</f>
        <v>42782.958333333328</v>
      </c>
      <c r="K1994">
        <v>1484843948</v>
      </c>
      <c r="L1994" s="10">
        <f>(((K1994/60)/60)/24)+DATE(1970,1,1)</f>
        <v>42754.693842592591</v>
      </c>
      <c r="M1994" t="b">
        <v>0</v>
      </c>
      <c r="N1994">
        <v>34</v>
      </c>
      <c r="O1994" t="b">
        <v>1</v>
      </c>
      <c r="P1994" t="s">
        <v>8271</v>
      </c>
      <c r="Q1994" s="5">
        <f>(E1994/D1994)</f>
        <v>1.0056666666666667</v>
      </c>
      <c r="R1994" s="12">
        <f>ROUND((E1994/N1994),2)</f>
        <v>88.74</v>
      </c>
      <c r="S1994" t="str">
        <f>LEFT(P1994,FIND("/",P1994)-1)</f>
        <v>theater</v>
      </c>
      <c r="T1994" t="str">
        <f>RIGHT(P1994,LEN(P1994)-FIND("/",P1994))</f>
        <v>plays</v>
      </c>
    </row>
    <row r="1995" spans="1:20" ht="42.75" x14ac:dyDescent="0.4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 s="9">
        <f>(((I1995/60)/60)/24)+DATE(1970,1,1)</f>
        <v>41822.62090277778</v>
      </c>
      <c r="K1995">
        <v>1402584846</v>
      </c>
      <c r="L1995" s="10">
        <f>(((K1995/60)/60)/24)+DATE(1970,1,1)</f>
        <v>41802.62090277778</v>
      </c>
      <c r="M1995" t="b">
        <v>0</v>
      </c>
      <c r="N1995">
        <v>15</v>
      </c>
      <c r="O1995" t="b">
        <v>1</v>
      </c>
      <c r="P1995" t="s">
        <v>8271</v>
      </c>
      <c r="Q1995" s="5">
        <f>(E1995/D1995)</f>
        <v>1.0055555555555555</v>
      </c>
      <c r="R1995" s="12">
        <f>ROUND((E1995/N1995),2)</f>
        <v>60.33</v>
      </c>
      <c r="S1995" t="str">
        <f>LEFT(P1995,FIND("/",P1995)-1)</f>
        <v>theater</v>
      </c>
      <c r="T1995" t="str">
        <f>RIGHT(P1995,LEN(P1995)-FIND("/",P1995))</f>
        <v>plays</v>
      </c>
    </row>
    <row r="1996" spans="1:20" ht="42.75" x14ac:dyDescent="0.4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 s="9">
        <f>(((I1996/60)/60)/24)+DATE(1970,1,1)</f>
        <v>41986.017488425925</v>
      </c>
      <c r="K1996">
        <v>1415838311</v>
      </c>
      <c r="L1996" s="10">
        <f>(((K1996/60)/60)/24)+DATE(1970,1,1)</f>
        <v>41956.017488425925</v>
      </c>
      <c r="M1996" t="b">
        <v>0</v>
      </c>
      <c r="N1996">
        <v>105</v>
      </c>
      <c r="O1996" t="b">
        <v>1</v>
      </c>
      <c r="P1996" t="s">
        <v>8273</v>
      </c>
      <c r="Q1996" s="5">
        <f>(E1996/D1996)</f>
        <v>1.00528</v>
      </c>
      <c r="R1996" s="12">
        <f>ROUND((E1996/N1996),2)</f>
        <v>239.35</v>
      </c>
      <c r="S1996" t="str">
        <f>LEFT(P1996,FIND("/",P1996)-1)</f>
        <v>technology</v>
      </c>
      <c r="T1996" t="str">
        <f>RIGHT(P1996,LEN(P1996)-FIND("/",P1996))</f>
        <v>wearables</v>
      </c>
    </row>
    <row r="1997" spans="1:20" ht="42.75" x14ac:dyDescent="0.4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 s="9">
        <f>(((I1997/60)/60)/24)+DATE(1970,1,1)</f>
        <v>41815.068043981482</v>
      </c>
      <c r="K1997">
        <v>1400636279</v>
      </c>
      <c r="L1997" s="10">
        <f>(((K1997/60)/60)/24)+DATE(1970,1,1)</f>
        <v>41780.068043981482</v>
      </c>
      <c r="M1997" t="b">
        <v>0</v>
      </c>
      <c r="N1997">
        <v>19</v>
      </c>
      <c r="O1997" t="b">
        <v>1</v>
      </c>
      <c r="P1997" t="s">
        <v>8265</v>
      </c>
      <c r="Q1997" s="5">
        <f>(E1997/D1997)</f>
        <v>1.0049999999999999</v>
      </c>
      <c r="R1997">
        <f>ROUND((E1997/N1997),2)</f>
        <v>158.68</v>
      </c>
      <c r="S1997" t="str">
        <f>LEFT(P1997,FIND("/",P1997)-1)</f>
        <v>film &amp; video</v>
      </c>
      <c r="T1997" t="str">
        <f>RIGHT(P1997,LEN(P1997)-FIND("/",P1997))</f>
        <v>television</v>
      </c>
    </row>
    <row r="1998" spans="1:20" x14ac:dyDescent="0.4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 s="9">
        <f>(((I1998/60)/60)/24)+DATE(1970,1,1)</f>
        <v>41001.776631944449</v>
      </c>
      <c r="K1998">
        <v>1332182301</v>
      </c>
      <c r="L1998" s="10">
        <f>(((K1998/60)/60)/24)+DATE(1970,1,1)</f>
        <v>40987.776631944449</v>
      </c>
      <c r="M1998" t="b">
        <v>0</v>
      </c>
      <c r="N1998">
        <v>27</v>
      </c>
      <c r="O1998" t="b">
        <v>1</v>
      </c>
      <c r="P1998" t="s">
        <v>8266</v>
      </c>
      <c r="Q1998" s="5">
        <f>(E1998/D1998)</f>
        <v>1.0049999999999999</v>
      </c>
      <c r="R1998">
        <f>ROUND((E1998/N1998),2)</f>
        <v>186.11</v>
      </c>
      <c r="S1998" t="str">
        <f>LEFT(P1998,FIND("/",P1998)-1)</f>
        <v>film &amp; video</v>
      </c>
      <c r="T1998" t="str">
        <f>RIGHT(P1998,LEN(P1998)-FIND("/",P1998))</f>
        <v>shorts</v>
      </c>
    </row>
    <row r="1999" spans="1:20" ht="28.5" x14ac:dyDescent="0.4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 s="9">
        <f>(((I1999/60)/60)/24)+DATE(1970,1,1)</f>
        <v>40696.249305555553</v>
      </c>
      <c r="K1999">
        <v>1303706001</v>
      </c>
      <c r="L1999" s="10">
        <f>(((K1999/60)/60)/24)+DATE(1970,1,1)</f>
        <v>40658.189826388887</v>
      </c>
      <c r="M1999" t="b">
        <v>0</v>
      </c>
      <c r="N1999">
        <v>32</v>
      </c>
      <c r="O1999" t="b">
        <v>1</v>
      </c>
      <c r="P1999" t="s">
        <v>8276</v>
      </c>
      <c r="Q1999" s="5">
        <f>(E1999/D1999)</f>
        <v>1.0049999999999999</v>
      </c>
      <c r="R1999" s="12">
        <f>ROUND((E1999/N1999),2)</f>
        <v>62.81</v>
      </c>
      <c r="S1999" t="str">
        <f>LEFT(P1999,FIND("/",P1999)-1)</f>
        <v>music</v>
      </c>
      <c r="T1999" t="str">
        <f>RIGHT(P1999,LEN(P1999)-FIND("/",P1999))</f>
        <v>rock</v>
      </c>
    </row>
    <row r="2000" spans="1:20" ht="42.75" x14ac:dyDescent="0.4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 s="9">
        <f>(((I2000/60)/60)/24)+DATE(1970,1,1)</f>
        <v>42433.252280092594</v>
      </c>
      <c r="K2000">
        <v>1451887397</v>
      </c>
      <c r="L2000" s="10">
        <f>(((K2000/60)/60)/24)+DATE(1970,1,1)</f>
        <v>42373.252280092594</v>
      </c>
      <c r="M2000" t="b">
        <v>0</v>
      </c>
      <c r="N2000">
        <v>27</v>
      </c>
      <c r="O2000" t="b">
        <v>1</v>
      </c>
      <c r="P2000" t="s">
        <v>8303</v>
      </c>
      <c r="Q2000" s="5">
        <f>(E2000/D2000)</f>
        <v>1.0049999999999999</v>
      </c>
      <c r="R2000" s="12">
        <f>ROUND((E2000/N2000),2)</f>
        <v>37.22</v>
      </c>
      <c r="S2000" t="str">
        <f>LEFT(P2000,FIND("/",P2000)-1)</f>
        <v>theater</v>
      </c>
      <c r="T2000" t="str">
        <f>RIGHT(P2000,LEN(P2000)-FIND("/",P2000))</f>
        <v>spaces</v>
      </c>
    </row>
    <row r="2001" spans="1:20" ht="28.5" x14ac:dyDescent="0.4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 s="9">
        <f>(((I2001/60)/60)/24)+DATE(1970,1,1)</f>
        <v>42282.666666666672</v>
      </c>
      <c r="K2001">
        <v>1440082649</v>
      </c>
      <c r="L2001" s="10">
        <f>(((K2001/60)/60)/24)+DATE(1970,1,1)</f>
        <v>42236.623252314821</v>
      </c>
      <c r="M2001" t="b">
        <v>0</v>
      </c>
      <c r="N2001">
        <v>17</v>
      </c>
      <c r="O2001" t="b">
        <v>1</v>
      </c>
      <c r="P2001" t="s">
        <v>8271</v>
      </c>
      <c r="Q2001" s="5">
        <f>(E2001/D2001)</f>
        <v>1.0049999999999999</v>
      </c>
      <c r="R2001" s="12">
        <f>ROUND((E2001/N2001),2)</f>
        <v>59.12</v>
      </c>
      <c r="S2001" t="str">
        <f>LEFT(P2001,FIND("/",P2001)-1)</f>
        <v>theater</v>
      </c>
      <c r="T2001" t="str">
        <f>RIGHT(P2001,LEN(P2001)-FIND("/",P2001))</f>
        <v>plays</v>
      </c>
    </row>
    <row r="2002" spans="1:20" ht="42.75" x14ac:dyDescent="0.4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 s="9">
        <f>(((I2002/60)/60)/24)+DATE(1970,1,1)</f>
        <v>42123.958333333328</v>
      </c>
      <c r="K2002">
        <v>1428436410</v>
      </c>
      <c r="L2002" s="10">
        <f>(((K2002/60)/60)/24)+DATE(1970,1,1)</f>
        <v>42101.828819444447</v>
      </c>
      <c r="M2002" t="b">
        <v>0</v>
      </c>
      <c r="N2002">
        <v>11</v>
      </c>
      <c r="O2002" t="b">
        <v>1</v>
      </c>
      <c r="P2002" t="s">
        <v>8271</v>
      </c>
      <c r="Q2002" s="5">
        <f>(E2002/D2002)</f>
        <v>1.0049999999999999</v>
      </c>
      <c r="R2002" s="12">
        <f>ROUND((E2002/N2002),2)</f>
        <v>18.27</v>
      </c>
      <c r="S2002" t="str">
        <f>LEFT(P2002,FIND("/",P2002)-1)</f>
        <v>theater</v>
      </c>
      <c r="T2002" t="str">
        <f>RIGHT(P2002,LEN(P2002)-FIND("/",P2002))</f>
        <v>plays</v>
      </c>
    </row>
    <row r="2003" spans="1:20" ht="42.75" x14ac:dyDescent="0.4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 s="9">
        <f>(((I2003/60)/60)/24)+DATE(1970,1,1)</f>
        <v>42221.363506944443</v>
      </c>
      <c r="K2003">
        <v>1436172207</v>
      </c>
      <c r="L2003" s="10">
        <f>(((K2003/60)/60)/24)+DATE(1970,1,1)</f>
        <v>42191.363506944443</v>
      </c>
      <c r="M2003" t="b">
        <v>0</v>
      </c>
      <c r="N2003">
        <v>33</v>
      </c>
      <c r="O2003" t="b">
        <v>1</v>
      </c>
      <c r="P2003" t="s">
        <v>8271</v>
      </c>
      <c r="Q2003" s="5">
        <f>(E2003/D2003)</f>
        <v>1.0049999999999999</v>
      </c>
      <c r="R2003" s="12">
        <f>ROUND((E2003/N2003),2)</f>
        <v>60.91</v>
      </c>
      <c r="S2003" t="str">
        <f>LEFT(P2003,FIND("/",P2003)-1)</f>
        <v>theater</v>
      </c>
      <c r="T2003" t="str">
        <f>RIGHT(P2003,LEN(P2003)-FIND("/",P2003))</f>
        <v>plays</v>
      </c>
    </row>
    <row r="2004" spans="1:20" ht="57" x14ac:dyDescent="0.4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 s="9">
        <f>(((I2004/60)/60)/24)+DATE(1970,1,1)</f>
        <v>40338.791666666664</v>
      </c>
      <c r="K2004">
        <v>1268337744</v>
      </c>
      <c r="L2004" s="10">
        <f>(((K2004/60)/60)/24)+DATE(1970,1,1)</f>
        <v>40248.834999999999</v>
      </c>
      <c r="M2004" t="b">
        <v>0</v>
      </c>
      <c r="N2004">
        <v>27</v>
      </c>
      <c r="O2004" t="b">
        <v>1</v>
      </c>
      <c r="P2004" t="s">
        <v>8266</v>
      </c>
      <c r="Q2004" s="5">
        <f>(E2004/D2004)</f>
        <v>1.0049377777777779</v>
      </c>
      <c r="R2004">
        <f>ROUND((E2004/N2004),2)</f>
        <v>167.49</v>
      </c>
      <c r="S2004" t="str">
        <f>LEFT(P2004,FIND("/",P2004)-1)</f>
        <v>film &amp; video</v>
      </c>
      <c r="T2004" t="str">
        <f>RIGHT(P2004,LEN(P2004)-FIND("/",P2004))</f>
        <v>shorts</v>
      </c>
    </row>
    <row r="2005" spans="1:20" ht="42.75" x14ac:dyDescent="0.4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 s="9">
        <f>(((I2005/60)/60)/24)+DATE(1970,1,1)</f>
        <v>42012.688611111109</v>
      </c>
      <c r="K2005">
        <v>1418142696</v>
      </c>
      <c r="L2005" s="10">
        <f>(((K2005/60)/60)/24)+DATE(1970,1,1)</f>
        <v>41982.688611111109</v>
      </c>
      <c r="M2005" t="b">
        <v>0</v>
      </c>
      <c r="N2005">
        <v>41</v>
      </c>
      <c r="O2005" t="b">
        <v>1</v>
      </c>
      <c r="P2005" t="s">
        <v>8271</v>
      </c>
      <c r="Q2005" s="5">
        <f>(E2005/D2005)</f>
        <v>1.0047999999999999</v>
      </c>
      <c r="R2005" s="12">
        <f>ROUND((E2005/N2005),2)</f>
        <v>122.54</v>
      </c>
      <c r="S2005" t="str">
        <f>LEFT(P2005,FIND("/",P2005)-1)</f>
        <v>theater</v>
      </c>
      <c r="T2005" t="str">
        <f>RIGHT(P2005,LEN(P2005)-FIND("/",P2005))</f>
        <v>plays</v>
      </c>
    </row>
    <row r="2006" spans="1:20" ht="28.5" x14ac:dyDescent="0.4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 s="9">
        <f>(((I2006/60)/60)/24)+DATE(1970,1,1)</f>
        <v>41650.87667824074</v>
      </c>
      <c r="K2006">
        <v>1386882145</v>
      </c>
      <c r="L2006" s="10">
        <f>(((K2006/60)/60)/24)+DATE(1970,1,1)</f>
        <v>41620.87667824074</v>
      </c>
      <c r="M2006" t="b">
        <v>1</v>
      </c>
      <c r="N2006">
        <v>50</v>
      </c>
      <c r="O2006" t="b">
        <v>1</v>
      </c>
      <c r="P2006" t="s">
        <v>8276</v>
      </c>
      <c r="Q2006" s="5">
        <f>(E2006/D2006)</f>
        <v>1.0047368421052632</v>
      </c>
      <c r="R2006" s="12">
        <f>ROUND((E2006/N2006),2)</f>
        <v>190.9</v>
      </c>
      <c r="S2006" t="str">
        <f>LEFT(P2006,FIND("/",P2006)-1)</f>
        <v>music</v>
      </c>
      <c r="T2006" t="str">
        <f>RIGHT(P2006,LEN(P2006)-FIND("/",P2006))</f>
        <v>rock</v>
      </c>
    </row>
    <row r="2007" spans="1:20" ht="57" x14ac:dyDescent="0.4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 s="9">
        <f>(((I2007/60)/60)/24)+DATE(1970,1,1)</f>
        <v>42705.732060185182</v>
      </c>
      <c r="K2007">
        <v>1478018050</v>
      </c>
      <c r="L2007" s="10">
        <f>(((K2007/60)/60)/24)+DATE(1970,1,1)</f>
        <v>42675.690393518518</v>
      </c>
      <c r="M2007" t="b">
        <v>0</v>
      </c>
      <c r="N2007">
        <v>28</v>
      </c>
      <c r="O2007" t="b">
        <v>1</v>
      </c>
      <c r="P2007" t="s">
        <v>8273</v>
      </c>
      <c r="Q2007" s="5">
        <f>(E2007/D2007)</f>
        <v>1.0046666666666666</v>
      </c>
      <c r="R2007" s="12">
        <f>ROUND((E2007/N2007),2)</f>
        <v>107.64</v>
      </c>
      <c r="S2007" t="str">
        <f>LEFT(P2007,FIND("/",P2007)-1)</f>
        <v>technology</v>
      </c>
      <c r="T2007" t="str">
        <f>RIGHT(P2007,LEN(P2007)-FIND("/",P2007))</f>
        <v>wearables</v>
      </c>
    </row>
    <row r="2008" spans="1:20" ht="57" x14ac:dyDescent="0.4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 s="9">
        <f>(((I2008/60)/60)/24)+DATE(1970,1,1)</f>
        <v>40963.856921296298</v>
      </c>
      <c r="K2008">
        <v>1327523638</v>
      </c>
      <c r="L2008" s="10">
        <f>(((K2008/60)/60)/24)+DATE(1970,1,1)</f>
        <v>40933.856921296298</v>
      </c>
      <c r="M2008" t="b">
        <v>1</v>
      </c>
      <c r="N2008">
        <v>108</v>
      </c>
      <c r="O2008" t="b">
        <v>1</v>
      </c>
      <c r="P2008" t="s">
        <v>8269</v>
      </c>
      <c r="Q2008" s="5">
        <f>(E2008/D2008)</f>
        <v>1.0045999999999999</v>
      </c>
      <c r="R2008" s="12">
        <f>ROUND((E2008/N2008),2)</f>
        <v>93.02</v>
      </c>
      <c r="S2008" t="str">
        <f>LEFT(P2008,FIND("/",P2008)-1)</f>
        <v>film &amp; video</v>
      </c>
      <c r="T2008" t="str">
        <f>RIGHT(P2008,LEN(P2008)-FIND("/",P2008))</f>
        <v>documentary</v>
      </c>
    </row>
    <row r="2009" spans="1:20" ht="42.75" x14ac:dyDescent="0.4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 s="9">
        <f>(((I2009/60)/60)/24)+DATE(1970,1,1)</f>
        <v>42201.725416666668</v>
      </c>
      <c r="K2009">
        <v>1434475476</v>
      </c>
      <c r="L2009" s="10">
        <f>(((K2009/60)/60)/24)+DATE(1970,1,1)</f>
        <v>42171.725416666668</v>
      </c>
      <c r="M2009" t="b">
        <v>1</v>
      </c>
      <c r="N2009">
        <v>49</v>
      </c>
      <c r="O2009" t="b">
        <v>1</v>
      </c>
      <c r="P2009" t="s">
        <v>8271</v>
      </c>
      <c r="Q2009" s="5">
        <f>(E2009/D2009)</f>
        <v>1.0045454545454546</v>
      </c>
      <c r="R2009" s="12">
        <f>ROUND((E2009/N2009),2)</f>
        <v>67.650000000000006</v>
      </c>
      <c r="S2009" t="str">
        <f>LEFT(P2009,FIND("/",P2009)-1)</f>
        <v>theater</v>
      </c>
      <c r="T2009" t="str">
        <f>RIGHT(P2009,LEN(P2009)-FIND("/",P2009))</f>
        <v>plays</v>
      </c>
    </row>
    <row r="2010" spans="1:20" ht="42.75" x14ac:dyDescent="0.4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 s="9">
        <f>(((I2010/60)/60)/24)+DATE(1970,1,1)</f>
        <v>41868.649583333332</v>
      </c>
      <c r="K2010">
        <v>1403105724</v>
      </c>
      <c r="L2010" s="10">
        <f>(((K2010/60)/60)/24)+DATE(1970,1,1)</f>
        <v>41808.649583333332</v>
      </c>
      <c r="M2010" t="b">
        <v>0</v>
      </c>
      <c r="N2010">
        <v>20</v>
      </c>
      <c r="O2010" t="b">
        <v>1</v>
      </c>
      <c r="P2010" t="s">
        <v>8271</v>
      </c>
      <c r="Q2010" s="5">
        <f>(E2010/D2010)</f>
        <v>1.0045454545454546</v>
      </c>
      <c r="R2010" s="12">
        <f>ROUND((E2010/N2010),2)</f>
        <v>110.5</v>
      </c>
      <c r="S2010" t="str">
        <f>LEFT(P2010,FIND("/",P2010)-1)</f>
        <v>theater</v>
      </c>
      <c r="T2010" t="str">
        <f>RIGHT(P2010,LEN(P2010)-FIND("/",P2010))</f>
        <v>plays</v>
      </c>
    </row>
    <row r="2011" spans="1:20" ht="42.75" x14ac:dyDescent="0.4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 s="9">
        <f>(((I2011/60)/60)/24)+DATE(1970,1,1)</f>
        <v>42592.166666666672</v>
      </c>
      <c r="K2011">
        <v>1468122163</v>
      </c>
      <c r="L2011" s="10">
        <f>(((K2011/60)/60)/24)+DATE(1970,1,1)</f>
        <v>42561.154664351852</v>
      </c>
      <c r="M2011" t="b">
        <v>0</v>
      </c>
      <c r="N2011">
        <v>61</v>
      </c>
      <c r="O2011" t="b">
        <v>1</v>
      </c>
      <c r="P2011" t="s">
        <v>8271</v>
      </c>
      <c r="Q2011" s="5">
        <f>(E2011/D2011)</f>
        <v>1.0044999999999999</v>
      </c>
      <c r="R2011" s="12">
        <f>ROUND((E2011/N2011),2)</f>
        <v>65.87</v>
      </c>
      <c r="S2011" t="str">
        <f>LEFT(P2011,FIND("/",P2011)-1)</f>
        <v>theater</v>
      </c>
      <c r="T2011" t="str">
        <f>RIGHT(P2011,LEN(P2011)-FIND("/",P2011))</f>
        <v>plays</v>
      </c>
    </row>
    <row r="2012" spans="1:20" ht="85.5" x14ac:dyDescent="0.4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 s="9">
        <f>(((I2012/60)/60)/24)+DATE(1970,1,1)</f>
        <v>42045.332638888889</v>
      </c>
      <c r="K2012">
        <v>1421105608</v>
      </c>
      <c r="L2012" s="10">
        <f>(((K2012/60)/60)/24)+DATE(1970,1,1)</f>
        <v>42016.981574074074</v>
      </c>
      <c r="M2012" t="b">
        <v>0</v>
      </c>
      <c r="N2012">
        <v>28</v>
      </c>
      <c r="O2012" t="b">
        <v>1</v>
      </c>
      <c r="P2012" t="s">
        <v>8305</v>
      </c>
      <c r="Q2012" s="5">
        <f>(E2012/D2012)</f>
        <v>1.0044999999999999</v>
      </c>
      <c r="R2012" s="12">
        <f>ROUND((E2012/N2012),2)</f>
        <v>215.25</v>
      </c>
      <c r="S2012" t="str">
        <f>LEFT(P2012,FIND("/",P2012)-1)</f>
        <v>theater</v>
      </c>
      <c r="T2012" t="str">
        <f>RIGHT(P2012,LEN(P2012)-FIND("/",P2012))</f>
        <v>musical</v>
      </c>
    </row>
    <row r="2013" spans="1:20" ht="28.5" x14ac:dyDescent="0.4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 s="9">
        <f>(((I2013/60)/60)/24)+DATE(1970,1,1)</f>
        <v>41585.915312500001</v>
      </c>
      <c r="K2013">
        <v>1381265883</v>
      </c>
      <c r="L2013" s="10">
        <f>(((K2013/60)/60)/24)+DATE(1970,1,1)</f>
        <v>41555.873645833337</v>
      </c>
      <c r="M2013" t="b">
        <v>0</v>
      </c>
      <c r="N2013">
        <v>60</v>
      </c>
      <c r="O2013" t="b">
        <v>1</v>
      </c>
      <c r="P2013" t="s">
        <v>8276</v>
      </c>
      <c r="Q2013" s="5">
        <f>(E2013/D2013)</f>
        <v>1.0044440000000001</v>
      </c>
      <c r="R2013" s="12">
        <f>ROUND((E2013/N2013),2)</f>
        <v>41.85</v>
      </c>
      <c r="S2013" t="str">
        <f>LEFT(P2013,FIND("/",P2013)-1)</f>
        <v>music</v>
      </c>
      <c r="T2013" t="str">
        <f>RIGHT(P2013,LEN(P2013)-FIND("/",P2013))</f>
        <v>rock</v>
      </c>
    </row>
    <row r="2014" spans="1:20" ht="42.75" x14ac:dyDescent="0.4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 s="9">
        <f>(((I2014/60)/60)/24)+DATE(1970,1,1)</f>
        <v>41454.842442129629</v>
      </c>
      <c r="K2014">
        <v>1367352787</v>
      </c>
      <c r="L2014" s="10">
        <f>(((K2014/60)/60)/24)+DATE(1970,1,1)</f>
        <v>41394.842442129629</v>
      </c>
      <c r="M2014" t="b">
        <v>0</v>
      </c>
      <c r="N2014">
        <v>73</v>
      </c>
      <c r="O2014" t="b">
        <v>1</v>
      </c>
      <c r="P2014" t="s">
        <v>8269</v>
      </c>
      <c r="Q2014" s="5">
        <f>(E2014/D2014)</f>
        <v>1.004375</v>
      </c>
      <c r="R2014" s="12">
        <f>ROUND((E2014/N2014),2)</f>
        <v>110.07</v>
      </c>
      <c r="S2014" t="str">
        <f>LEFT(P2014,FIND("/",P2014)-1)</f>
        <v>film &amp; video</v>
      </c>
      <c r="T2014" t="str">
        <f>RIGHT(P2014,LEN(P2014)-FIND("/",P2014))</f>
        <v>documentary</v>
      </c>
    </row>
    <row r="2015" spans="1:20" ht="28.5" x14ac:dyDescent="0.4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 s="9">
        <f>(((I2015/60)/60)/24)+DATE(1970,1,1)</f>
        <v>41211.306527777779</v>
      </c>
      <c r="K2015">
        <v>1349335284</v>
      </c>
      <c r="L2015" s="10">
        <f>(((K2015/60)/60)/24)+DATE(1970,1,1)</f>
        <v>41186.306527777779</v>
      </c>
      <c r="M2015" t="b">
        <v>0</v>
      </c>
      <c r="N2015">
        <v>99</v>
      </c>
      <c r="O2015" t="b">
        <v>1</v>
      </c>
      <c r="P2015" t="s">
        <v>8276</v>
      </c>
      <c r="Q2015" s="5">
        <f>(E2015/D2015)</f>
        <v>1.0043200000000001</v>
      </c>
      <c r="R2015" s="12">
        <f>ROUND((E2015/N2015),2)</f>
        <v>126.81</v>
      </c>
      <c r="S2015" t="str">
        <f>LEFT(P2015,FIND("/",P2015)-1)</f>
        <v>music</v>
      </c>
      <c r="T2015" t="str">
        <f>RIGHT(P2015,LEN(P2015)-FIND("/",P2015))</f>
        <v>rock</v>
      </c>
    </row>
    <row r="2016" spans="1:20" ht="42.75" x14ac:dyDescent="0.4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 s="9">
        <f>(((I2016/60)/60)/24)+DATE(1970,1,1)</f>
        <v>42609.165972222225</v>
      </c>
      <c r="K2016">
        <v>1470348775</v>
      </c>
      <c r="L2016" s="10">
        <f>(((K2016/60)/60)/24)+DATE(1970,1,1)</f>
        <v>42586.925636574073</v>
      </c>
      <c r="M2016" t="b">
        <v>0</v>
      </c>
      <c r="N2016">
        <v>67</v>
      </c>
      <c r="O2016" t="b">
        <v>1</v>
      </c>
      <c r="P2016" t="s">
        <v>8285</v>
      </c>
      <c r="Q2016" s="5">
        <f>(E2016/D2016)</f>
        <v>1.0041666666666667</v>
      </c>
      <c r="R2016" s="12">
        <f>ROUND((E2016/N2016),2)</f>
        <v>89.93</v>
      </c>
      <c r="S2016" t="str">
        <f>LEFT(P2016,FIND("/",P2016)-1)</f>
        <v>photography</v>
      </c>
      <c r="T2016" t="str">
        <f>RIGHT(P2016,LEN(P2016)-FIND("/",P2016))</f>
        <v>photobooks</v>
      </c>
    </row>
    <row r="2017" spans="1:20" ht="42.75" x14ac:dyDescent="0.4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 s="9">
        <f>(((I2017/60)/60)/24)+DATE(1970,1,1)</f>
        <v>41879.953865740739</v>
      </c>
      <c r="K2017">
        <v>1405378414</v>
      </c>
      <c r="L2017" s="10">
        <f>(((K2017/60)/60)/24)+DATE(1970,1,1)</f>
        <v>41834.953865740739</v>
      </c>
      <c r="M2017" t="b">
        <v>0</v>
      </c>
      <c r="N2017">
        <v>85</v>
      </c>
      <c r="O2017" t="b">
        <v>1</v>
      </c>
      <c r="P2017" t="s">
        <v>8271</v>
      </c>
      <c r="Q2017" s="5">
        <f>(E2017/D2017)</f>
        <v>1.0041</v>
      </c>
      <c r="R2017" s="12">
        <f>ROUND((E2017/N2017),2)</f>
        <v>118.13</v>
      </c>
      <c r="S2017" t="str">
        <f>LEFT(P2017,FIND("/",P2017)-1)</f>
        <v>theater</v>
      </c>
      <c r="T2017" t="str">
        <f>RIGHT(P2017,LEN(P2017)-FIND("/",P2017))</f>
        <v>plays</v>
      </c>
    </row>
    <row r="2018" spans="1:20" ht="28.5" x14ac:dyDescent="0.4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 s="9">
        <f>(((I2018/60)/60)/24)+DATE(1970,1,1)</f>
        <v>40736.297442129631</v>
      </c>
      <c r="K2018">
        <v>1307862499</v>
      </c>
      <c r="L2018" s="10">
        <f>(((K2018/60)/60)/24)+DATE(1970,1,1)</f>
        <v>40706.297442129631</v>
      </c>
      <c r="M2018" t="b">
        <v>0</v>
      </c>
      <c r="N2018">
        <v>16</v>
      </c>
      <c r="O2018" t="b">
        <v>1</v>
      </c>
      <c r="P2018" t="s">
        <v>8266</v>
      </c>
      <c r="Q2018" s="5">
        <f>(E2018/D2018)</f>
        <v>1.004</v>
      </c>
      <c r="R2018">
        <f>ROUND((E2018/N2018),2)</f>
        <v>31.38</v>
      </c>
      <c r="S2018" t="str">
        <f>LEFT(P2018,FIND("/",P2018)-1)</f>
        <v>film &amp; video</v>
      </c>
      <c r="T2018" t="str">
        <f>RIGHT(P2018,LEN(P2018)-FIND("/",P2018))</f>
        <v>shorts</v>
      </c>
    </row>
    <row r="2019" spans="1:20" ht="42.75" x14ac:dyDescent="0.4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 s="9">
        <f>(((I2019/60)/60)/24)+DATE(1970,1,1)</f>
        <v>42231.165972222225</v>
      </c>
      <c r="K2019">
        <v>1437668354</v>
      </c>
      <c r="L2019" s="10">
        <f>(((K2019/60)/60)/24)+DATE(1970,1,1)</f>
        <v>42208.680023148147</v>
      </c>
      <c r="M2019" t="b">
        <v>0</v>
      </c>
      <c r="N2019">
        <v>61</v>
      </c>
      <c r="O2019" t="b">
        <v>1</v>
      </c>
      <c r="P2019" t="s">
        <v>8300</v>
      </c>
      <c r="Q2019" s="5">
        <f>(E2019/D2019)</f>
        <v>1.004</v>
      </c>
      <c r="R2019" s="12">
        <f>ROUND((E2019/N2019),2)</f>
        <v>74.069999999999993</v>
      </c>
      <c r="S2019" t="str">
        <f>LEFT(P2019,FIND("/",P2019)-1)</f>
        <v>music</v>
      </c>
      <c r="T2019" t="str">
        <f>RIGHT(P2019,LEN(P2019)-FIND("/",P2019))</f>
        <v>classical music</v>
      </c>
    </row>
    <row r="2020" spans="1:20" ht="42.75" x14ac:dyDescent="0.4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 s="9">
        <f>(((I2020/60)/60)/24)+DATE(1970,1,1)</f>
        <v>41892.83997685185</v>
      </c>
      <c r="K2020">
        <v>1407787774</v>
      </c>
      <c r="L2020" s="10">
        <f>(((K2020/60)/60)/24)+DATE(1970,1,1)</f>
        <v>41862.83997685185</v>
      </c>
      <c r="M2020" t="b">
        <v>1</v>
      </c>
      <c r="N2020">
        <v>34</v>
      </c>
      <c r="O2020" t="b">
        <v>1</v>
      </c>
      <c r="P2020" t="s">
        <v>8271</v>
      </c>
      <c r="Q2020" s="5">
        <f>(E2020/D2020)</f>
        <v>1.004</v>
      </c>
      <c r="R2020" s="12">
        <f>ROUND((E2020/N2020),2)</f>
        <v>103.35</v>
      </c>
      <c r="S2020" t="str">
        <f>LEFT(P2020,FIND("/",P2020)-1)</f>
        <v>theater</v>
      </c>
      <c r="T2020" t="str">
        <f>RIGHT(P2020,LEN(P2020)-FIND("/",P2020))</f>
        <v>plays</v>
      </c>
    </row>
    <row r="2021" spans="1:20" ht="42.75" x14ac:dyDescent="0.4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 s="9">
        <f>(((I2021/60)/60)/24)+DATE(1970,1,1)</f>
        <v>42105.807395833333</v>
      </c>
      <c r="K2021">
        <v>1426188159</v>
      </c>
      <c r="L2021" s="10">
        <f>(((K2021/60)/60)/24)+DATE(1970,1,1)</f>
        <v>42075.807395833333</v>
      </c>
      <c r="M2021" t="b">
        <v>0</v>
      </c>
      <c r="N2021">
        <v>8</v>
      </c>
      <c r="O2021" t="b">
        <v>1</v>
      </c>
      <c r="P2021" t="s">
        <v>8271</v>
      </c>
      <c r="Q2021" s="5">
        <f>(E2021/D2021)</f>
        <v>1.004</v>
      </c>
      <c r="R2021" s="12">
        <f>ROUND((E2021/N2021),2)</f>
        <v>31.38</v>
      </c>
      <c r="S2021" t="str">
        <f>LEFT(P2021,FIND("/",P2021)-1)</f>
        <v>theater</v>
      </c>
      <c r="T2021" t="str">
        <f>RIGHT(P2021,LEN(P2021)-FIND("/",P2021))</f>
        <v>plays</v>
      </c>
    </row>
    <row r="2022" spans="1:20" ht="42.75" x14ac:dyDescent="0.4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 s="9">
        <f>(((I2022/60)/60)/24)+DATE(1970,1,1)</f>
        <v>42767.979861111111</v>
      </c>
      <c r="K2022">
        <v>1483124208</v>
      </c>
      <c r="L2022" s="10">
        <f>(((K2022/60)/60)/24)+DATE(1970,1,1)</f>
        <v>42734.789444444439</v>
      </c>
      <c r="M2022" t="b">
        <v>0</v>
      </c>
      <c r="N2022">
        <v>115</v>
      </c>
      <c r="O2022" t="b">
        <v>1</v>
      </c>
      <c r="P2022" t="s">
        <v>8271</v>
      </c>
      <c r="Q2022" s="5">
        <f>(E2022/D2022)</f>
        <v>1.0039275000000001</v>
      </c>
      <c r="R2022" s="12">
        <f>ROUND((E2022/N2022),2)</f>
        <v>34.92</v>
      </c>
      <c r="S2022" t="str">
        <f>LEFT(P2022,FIND("/",P2022)-1)</f>
        <v>theater</v>
      </c>
      <c r="T2022" t="str">
        <f>RIGHT(P2022,LEN(P2022)-FIND("/",P2022))</f>
        <v>plays</v>
      </c>
    </row>
    <row r="2023" spans="1:20" ht="28.5" x14ac:dyDescent="0.4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 s="9">
        <f>(((I2023/60)/60)/24)+DATE(1970,1,1)</f>
        <v>41917.292187500003</v>
      </c>
      <c r="K2023">
        <v>1409900445</v>
      </c>
      <c r="L2023" s="10">
        <f>(((K2023/60)/60)/24)+DATE(1970,1,1)</f>
        <v>41887.292187500003</v>
      </c>
      <c r="M2023" t="b">
        <v>0</v>
      </c>
      <c r="N2023">
        <v>73</v>
      </c>
      <c r="O2023" t="b">
        <v>1</v>
      </c>
      <c r="P2023" t="s">
        <v>8271</v>
      </c>
      <c r="Q2023" s="5">
        <f>(E2023/D2023)</f>
        <v>1.003825</v>
      </c>
      <c r="R2023" s="12">
        <f>ROUND((E2023/N2023),2)</f>
        <v>550.04</v>
      </c>
      <c r="S2023" t="str">
        <f>LEFT(P2023,FIND("/",P2023)-1)</f>
        <v>theater</v>
      </c>
      <c r="T2023" t="str">
        <f>RIGHT(P2023,LEN(P2023)-FIND("/",P2023))</f>
        <v>plays</v>
      </c>
    </row>
    <row r="2024" spans="1:20" ht="42.75" x14ac:dyDescent="0.4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 s="9">
        <f>(((I2024/60)/60)/24)+DATE(1970,1,1)</f>
        <v>42279.958333333328</v>
      </c>
      <c r="K2024">
        <v>1441606869</v>
      </c>
      <c r="L2024" s="10">
        <f>(((K2024/60)/60)/24)+DATE(1970,1,1)</f>
        <v>42254.264687499999</v>
      </c>
      <c r="M2024" t="b">
        <v>0</v>
      </c>
      <c r="N2024">
        <v>97</v>
      </c>
      <c r="O2024" t="b">
        <v>1</v>
      </c>
      <c r="P2024" t="s">
        <v>8271</v>
      </c>
      <c r="Q2024" s="5">
        <f>(E2024/D2024)</f>
        <v>1.0037894736842106</v>
      </c>
      <c r="R2024" s="12">
        <f>ROUND((E2024/N2024),2)</f>
        <v>98.31</v>
      </c>
      <c r="S2024" t="str">
        <f>LEFT(P2024,FIND("/",P2024)-1)</f>
        <v>theater</v>
      </c>
      <c r="T2024" t="str">
        <f>RIGHT(P2024,LEN(P2024)-FIND("/",P2024))</f>
        <v>plays</v>
      </c>
    </row>
    <row r="2025" spans="1:20" ht="28.5" x14ac:dyDescent="0.4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 s="9">
        <f>(((I2025/60)/60)/24)+DATE(1970,1,1)</f>
        <v>42489.780844907407</v>
      </c>
      <c r="K2025">
        <v>1459363465</v>
      </c>
      <c r="L2025" s="10">
        <f>(((K2025/60)/60)/24)+DATE(1970,1,1)</f>
        <v>42459.780844907407</v>
      </c>
      <c r="M2025" t="b">
        <v>1</v>
      </c>
      <c r="N2025">
        <v>325</v>
      </c>
      <c r="O2025" t="b">
        <v>1</v>
      </c>
      <c r="P2025" t="s">
        <v>8269</v>
      </c>
      <c r="Q2025" s="5">
        <f>(E2025/D2025)</f>
        <v>1.0036639999999999</v>
      </c>
      <c r="R2025" s="12">
        <f>ROUND((E2025/N2025),2)</f>
        <v>169.85</v>
      </c>
      <c r="S2025" t="str">
        <f>LEFT(P2025,FIND("/",P2025)-1)</f>
        <v>film &amp; video</v>
      </c>
      <c r="T2025" t="str">
        <f>RIGHT(P2025,LEN(P2025)-FIND("/",P2025))</f>
        <v>documentary</v>
      </c>
    </row>
    <row r="2026" spans="1:20" ht="42.75" x14ac:dyDescent="0.4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 s="9">
        <f>(((I2026/60)/60)/24)+DATE(1970,1,1)</f>
        <v>42606.278715277775</v>
      </c>
      <c r="K2026">
        <v>1469428881</v>
      </c>
      <c r="L2026" s="10">
        <f>(((K2026/60)/60)/24)+DATE(1970,1,1)</f>
        <v>42576.278715277775</v>
      </c>
      <c r="M2026" t="b">
        <v>1</v>
      </c>
      <c r="N2026">
        <v>218</v>
      </c>
      <c r="O2026" t="b">
        <v>1</v>
      </c>
      <c r="P2026" t="s">
        <v>8303</v>
      </c>
      <c r="Q2026" s="5">
        <f>(E2026/D2026)</f>
        <v>1.00352</v>
      </c>
      <c r="R2026" s="12">
        <f>ROUND((E2026/N2026),2)</f>
        <v>115.08</v>
      </c>
      <c r="S2026" t="str">
        <f>LEFT(P2026,FIND("/",P2026)-1)</f>
        <v>theater</v>
      </c>
      <c r="T2026" t="str">
        <f>RIGHT(P2026,LEN(P2026)-FIND("/",P2026))</f>
        <v>spaces</v>
      </c>
    </row>
    <row r="2027" spans="1:20" ht="57" x14ac:dyDescent="0.4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 s="9">
        <f>(((I2027/60)/60)/24)+DATE(1970,1,1)</f>
        <v>42257.165972222225</v>
      </c>
      <c r="K2027">
        <v>1438617471</v>
      </c>
      <c r="L2027" s="10">
        <f>(((K2027/60)/60)/24)+DATE(1970,1,1)</f>
        <v>42219.665173611109</v>
      </c>
      <c r="M2027" t="b">
        <v>1</v>
      </c>
      <c r="N2027">
        <v>134</v>
      </c>
      <c r="O2027" t="b">
        <v>1</v>
      </c>
      <c r="P2027" t="s">
        <v>8271</v>
      </c>
      <c r="Q2027" s="5">
        <f>(E2027/D2027)</f>
        <v>1.0035142857142858</v>
      </c>
      <c r="R2027" s="12">
        <f>ROUND((E2027/N2027),2)</f>
        <v>262.11</v>
      </c>
      <c r="S2027" t="str">
        <f>LEFT(P2027,FIND("/",P2027)-1)</f>
        <v>theater</v>
      </c>
      <c r="T2027" t="str">
        <f>RIGHT(P2027,LEN(P2027)-FIND("/",P2027))</f>
        <v>plays</v>
      </c>
    </row>
    <row r="2028" spans="1:20" ht="28.5" x14ac:dyDescent="0.4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 s="9">
        <f>(((I2028/60)/60)/24)+DATE(1970,1,1)</f>
        <v>42354.96393518518</v>
      </c>
      <c r="K2028">
        <v>1447715284</v>
      </c>
      <c r="L2028" s="10">
        <f>(((K2028/60)/60)/24)+DATE(1970,1,1)</f>
        <v>42324.96393518518</v>
      </c>
      <c r="M2028" t="b">
        <v>0</v>
      </c>
      <c r="N2028">
        <v>71</v>
      </c>
      <c r="O2028" t="b">
        <v>1</v>
      </c>
      <c r="P2028" t="s">
        <v>8265</v>
      </c>
      <c r="Q2028" s="5">
        <f>(E2028/D2028)</f>
        <v>1.0035000000000001</v>
      </c>
      <c r="R2028">
        <f>ROUND((E2028/N2028),2)</f>
        <v>169.61</v>
      </c>
      <c r="S2028" t="str">
        <f>LEFT(P2028,FIND("/",P2028)-1)</f>
        <v>film &amp; video</v>
      </c>
      <c r="T2028" t="str">
        <f>RIGHT(P2028,LEN(P2028)-FIND("/",P2028))</f>
        <v>television</v>
      </c>
    </row>
    <row r="2029" spans="1:20" ht="42.75" x14ac:dyDescent="0.4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 s="9">
        <f>(((I2029/60)/60)/24)+DATE(1970,1,1)</f>
        <v>42351.626296296294</v>
      </c>
      <c r="K2029">
        <v>1447426912</v>
      </c>
      <c r="L2029" s="10">
        <f>(((K2029/60)/60)/24)+DATE(1970,1,1)</f>
        <v>42321.626296296294</v>
      </c>
      <c r="M2029" t="b">
        <v>0</v>
      </c>
      <c r="N2029">
        <v>140</v>
      </c>
      <c r="O2029" t="b">
        <v>1</v>
      </c>
      <c r="P2029" t="s">
        <v>8274</v>
      </c>
      <c r="Q2029" s="5">
        <f>(E2029/D2029)</f>
        <v>1.0035000000000001</v>
      </c>
      <c r="R2029" s="12">
        <f>ROUND((E2029/N2029),2)</f>
        <v>143.36000000000001</v>
      </c>
      <c r="S2029" t="str">
        <f>LEFT(P2029,FIND("/",P2029)-1)</f>
        <v>publishing</v>
      </c>
      <c r="T2029" t="str">
        <f>RIGHT(P2029,LEN(P2029)-FIND("/",P2029))</f>
        <v>nonfiction</v>
      </c>
    </row>
    <row r="2030" spans="1:20" ht="28.5" x14ac:dyDescent="0.4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 s="9">
        <f>(((I2030/60)/60)/24)+DATE(1970,1,1)</f>
        <v>41787.207638888889</v>
      </c>
      <c r="K2030">
        <v>1398873969</v>
      </c>
      <c r="L2030" s="10">
        <f>(((K2030/60)/60)/24)+DATE(1970,1,1)</f>
        <v>41759.670937499999</v>
      </c>
      <c r="M2030" t="b">
        <v>0</v>
      </c>
      <c r="N2030">
        <v>38</v>
      </c>
      <c r="O2030" t="b">
        <v>1</v>
      </c>
      <c r="P2030" t="s">
        <v>8279</v>
      </c>
      <c r="Q2030" s="5">
        <f>(E2030/D2030)</f>
        <v>1.0035000000000001</v>
      </c>
      <c r="R2030" s="12">
        <f>ROUND((E2030/N2030),2)</f>
        <v>52.82</v>
      </c>
      <c r="S2030" t="str">
        <f>LEFT(P2030,FIND("/",P2030)-1)</f>
        <v>music</v>
      </c>
      <c r="T2030" t="str">
        <f>RIGHT(P2030,LEN(P2030)-FIND("/",P2030))</f>
        <v>indie rock</v>
      </c>
    </row>
    <row r="2031" spans="1:20" ht="57" x14ac:dyDescent="0.4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 s="9">
        <f>(((I2031/60)/60)/24)+DATE(1970,1,1)</f>
        <v>41256.928842592592</v>
      </c>
      <c r="K2031">
        <v>1352845052</v>
      </c>
      <c r="L2031" s="10">
        <f>(((K2031/60)/60)/24)+DATE(1970,1,1)</f>
        <v>41226.928842592592</v>
      </c>
      <c r="M2031" t="b">
        <v>0</v>
      </c>
      <c r="N2031">
        <v>48</v>
      </c>
      <c r="O2031" t="b">
        <v>1</v>
      </c>
      <c r="P2031" t="s">
        <v>8292</v>
      </c>
      <c r="Q2031" s="5">
        <f>(E2031/D2031)</f>
        <v>1.0033493333333334</v>
      </c>
      <c r="R2031" s="12">
        <f>ROUND((E2031/N2031),2)</f>
        <v>156.77000000000001</v>
      </c>
      <c r="S2031" t="str">
        <f>LEFT(P2031,FIND("/",P2031)-1)</f>
        <v>music</v>
      </c>
      <c r="T2031" t="str">
        <f>RIGHT(P2031,LEN(P2031)-FIND("/",P2031))</f>
        <v>pop</v>
      </c>
    </row>
    <row r="2032" spans="1:20" ht="28.5" x14ac:dyDescent="0.4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 s="9">
        <f>(((I2032/60)/60)/24)+DATE(1970,1,1)</f>
        <v>41199.845590277779</v>
      </c>
      <c r="K2032">
        <v>1347913059</v>
      </c>
      <c r="L2032" s="10">
        <f>(((K2032/60)/60)/24)+DATE(1970,1,1)</f>
        <v>41169.845590277779</v>
      </c>
      <c r="M2032" t="b">
        <v>0</v>
      </c>
      <c r="N2032">
        <v>8</v>
      </c>
      <c r="O2032" t="b">
        <v>1</v>
      </c>
      <c r="P2032" t="s">
        <v>8276</v>
      </c>
      <c r="Q2032" s="5">
        <f>(E2032/D2032)</f>
        <v>1.0033333333333334</v>
      </c>
      <c r="R2032" s="12">
        <f>ROUND((E2032/N2032),2)</f>
        <v>37.630000000000003</v>
      </c>
      <c r="S2032" t="str">
        <f>LEFT(P2032,FIND("/",P2032)-1)</f>
        <v>music</v>
      </c>
      <c r="T2032" t="str">
        <f>RIGHT(P2032,LEN(P2032)-FIND("/",P2032))</f>
        <v>rock</v>
      </c>
    </row>
    <row r="2033" spans="1:20" ht="42.75" x14ac:dyDescent="0.4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 s="9">
        <f>(((I2033/60)/60)/24)+DATE(1970,1,1)</f>
        <v>40976.11383101852</v>
      </c>
      <c r="K2033">
        <v>1328582635</v>
      </c>
      <c r="L2033" s="10">
        <f>(((K2033/60)/60)/24)+DATE(1970,1,1)</f>
        <v>40946.11383101852</v>
      </c>
      <c r="M2033" t="b">
        <v>0</v>
      </c>
      <c r="N2033">
        <v>32</v>
      </c>
      <c r="O2033" t="b">
        <v>1</v>
      </c>
      <c r="P2033" t="s">
        <v>8279</v>
      </c>
      <c r="Q2033" s="5">
        <f>(E2033/D2033)</f>
        <v>1.0033333333333334</v>
      </c>
      <c r="R2033" s="12">
        <f>ROUND((E2033/N2033),2)</f>
        <v>188.13</v>
      </c>
      <c r="S2033" t="str">
        <f>LEFT(P2033,FIND("/",P2033)-1)</f>
        <v>music</v>
      </c>
      <c r="T2033" t="str">
        <f>RIGHT(P2033,LEN(P2033)-FIND("/",P2033))</f>
        <v>indie rock</v>
      </c>
    </row>
    <row r="2034" spans="1:20" ht="42.75" x14ac:dyDescent="0.4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 s="9">
        <f>(((I2034/60)/60)/24)+DATE(1970,1,1)</f>
        <v>42159.541585648149</v>
      </c>
      <c r="K2034">
        <v>1430830793</v>
      </c>
      <c r="L2034" s="10">
        <f>(((K2034/60)/60)/24)+DATE(1970,1,1)</f>
        <v>42129.541585648149</v>
      </c>
      <c r="M2034" t="b">
        <v>0</v>
      </c>
      <c r="N2034">
        <v>39</v>
      </c>
      <c r="O2034" t="b">
        <v>1</v>
      </c>
      <c r="P2034" t="s">
        <v>8271</v>
      </c>
      <c r="Q2034" s="5">
        <f>(E2034/D2034)</f>
        <v>1.0033333333333334</v>
      </c>
      <c r="R2034" s="12">
        <f>ROUND((E2034/N2034),2)</f>
        <v>38.590000000000003</v>
      </c>
      <c r="S2034" t="str">
        <f>LEFT(P2034,FIND("/",P2034)-1)</f>
        <v>theater</v>
      </c>
      <c r="T2034" t="str">
        <f>RIGHT(P2034,LEN(P2034)-FIND("/",P2034))</f>
        <v>plays</v>
      </c>
    </row>
    <row r="2035" spans="1:20" ht="42.75" x14ac:dyDescent="0.4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 s="9">
        <f>(((I2035/60)/60)/24)+DATE(1970,1,1)</f>
        <v>41088.844571759262</v>
      </c>
      <c r="K2035">
        <v>1338322571</v>
      </c>
      <c r="L2035" s="10">
        <f>(((K2035/60)/60)/24)+DATE(1970,1,1)</f>
        <v>41058.844571759262</v>
      </c>
      <c r="M2035" t="b">
        <v>0</v>
      </c>
      <c r="N2035">
        <v>80</v>
      </c>
      <c r="O2035" t="b">
        <v>1</v>
      </c>
      <c r="P2035" t="s">
        <v>8300</v>
      </c>
      <c r="Q2035" s="5">
        <f>(E2035/D2035)</f>
        <v>1.00325</v>
      </c>
      <c r="R2035" s="12">
        <f>ROUND((E2035/N2035),2)</f>
        <v>100.33</v>
      </c>
      <c r="S2035" t="str">
        <f>LEFT(P2035,FIND("/",P2035)-1)</f>
        <v>music</v>
      </c>
      <c r="T2035" t="str">
        <f>RIGHT(P2035,LEN(P2035)-FIND("/",P2035))</f>
        <v>classical music</v>
      </c>
    </row>
    <row r="2036" spans="1:20" ht="42.75" x14ac:dyDescent="0.4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 s="9">
        <f>(((I2036/60)/60)/24)+DATE(1970,1,1)</f>
        <v>41854.958333333336</v>
      </c>
      <c r="K2036">
        <v>1404749446</v>
      </c>
      <c r="L2036" s="10">
        <f>(((K2036/60)/60)/24)+DATE(1970,1,1)</f>
        <v>41827.674143518518</v>
      </c>
      <c r="M2036" t="b">
        <v>0</v>
      </c>
      <c r="N2036">
        <v>63</v>
      </c>
      <c r="O2036" t="b">
        <v>1</v>
      </c>
      <c r="P2036" t="s">
        <v>8271</v>
      </c>
      <c r="Q2036" s="5">
        <f>(E2036/D2036)</f>
        <v>1.0032000000000001</v>
      </c>
      <c r="R2036" s="12">
        <f>ROUND((E2036/N2036),2)</f>
        <v>79.62</v>
      </c>
      <c r="S2036" t="str">
        <f>LEFT(P2036,FIND("/",P2036)-1)</f>
        <v>theater</v>
      </c>
      <c r="T2036" t="str">
        <f>RIGHT(P2036,LEN(P2036)-FIND("/",P2036))</f>
        <v>plays</v>
      </c>
    </row>
    <row r="2037" spans="1:20" ht="42.75" x14ac:dyDescent="0.4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 s="9">
        <f>(((I2037/60)/60)/24)+DATE(1970,1,1)</f>
        <v>40729.021597222221</v>
      </c>
      <c r="K2037">
        <v>1306197066</v>
      </c>
      <c r="L2037" s="10">
        <f>(((K2037/60)/60)/24)+DATE(1970,1,1)</f>
        <v>40687.021597222221</v>
      </c>
      <c r="M2037" t="b">
        <v>0</v>
      </c>
      <c r="N2037">
        <v>75</v>
      </c>
      <c r="O2037" t="b">
        <v>1</v>
      </c>
      <c r="P2037" t="s">
        <v>8279</v>
      </c>
      <c r="Q2037" s="5">
        <f>(E2037/D2037)</f>
        <v>1.003125</v>
      </c>
      <c r="R2037" s="12">
        <f>ROUND((E2037/N2037),2)</f>
        <v>42.8</v>
      </c>
      <c r="S2037" t="str">
        <f>LEFT(P2037,FIND("/",P2037)-1)</f>
        <v>music</v>
      </c>
      <c r="T2037" t="str">
        <f>RIGHT(P2037,LEN(P2037)-FIND("/",P2037))</f>
        <v>indie rock</v>
      </c>
    </row>
    <row r="2038" spans="1:20" ht="28.5" x14ac:dyDescent="0.4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 s="9">
        <f>(((I2038/60)/60)/24)+DATE(1970,1,1)</f>
        <v>41836.492777777778</v>
      </c>
      <c r="K2038">
        <v>1401623376</v>
      </c>
      <c r="L2038" s="10">
        <f>(((K2038/60)/60)/24)+DATE(1970,1,1)</f>
        <v>41791.492777777778</v>
      </c>
      <c r="M2038" t="b">
        <v>0</v>
      </c>
      <c r="N2038">
        <v>91</v>
      </c>
      <c r="O2038" t="b">
        <v>1</v>
      </c>
      <c r="P2038" t="s">
        <v>8271</v>
      </c>
      <c r="Q2038" s="5">
        <f>(E2038/D2038)</f>
        <v>1.0031000000000001</v>
      </c>
      <c r="R2038" s="12">
        <f>ROUND((E2038/N2038),2)</f>
        <v>110.23</v>
      </c>
      <c r="S2038" t="str">
        <f>LEFT(P2038,FIND("/",P2038)-1)</f>
        <v>theater</v>
      </c>
      <c r="T2038" t="str">
        <f>RIGHT(P2038,LEN(P2038)-FIND("/",P2038))</f>
        <v>plays</v>
      </c>
    </row>
    <row r="2039" spans="1:20" x14ac:dyDescent="0.4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 s="9">
        <f>(((I2039/60)/60)/24)+DATE(1970,1,1)</f>
        <v>42420.838738425926</v>
      </c>
      <c r="K2039">
        <v>1453406867</v>
      </c>
      <c r="L2039" s="10">
        <f>(((K2039/60)/60)/24)+DATE(1970,1,1)</f>
        <v>42390.838738425926</v>
      </c>
      <c r="M2039" t="b">
        <v>0</v>
      </c>
      <c r="N2039">
        <v>22</v>
      </c>
      <c r="O2039" t="b">
        <v>1</v>
      </c>
      <c r="P2039" t="s">
        <v>8303</v>
      </c>
      <c r="Q2039" s="5">
        <f>(E2039/D2039)</f>
        <v>1.0029999999999999</v>
      </c>
      <c r="R2039" s="12">
        <f>ROUND((E2039/N2039),2)</f>
        <v>45.59</v>
      </c>
      <c r="S2039" t="str">
        <f>LEFT(P2039,FIND("/",P2039)-1)</f>
        <v>theater</v>
      </c>
      <c r="T2039" t="str">
        <f>RIGHT(P2039,LEN(P2039)-FIND("/",P2039))</f>
        <v>spaces</v>
      </c>
    </row>
    <row r="2040" spans="1:20" ht="42.75" x14ac:dyDescent="0.4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 s="9">
        <f>(((I2040/60)/60)/24)+DATE(1970,1,1)</f>
        <v>42490.165972222225</v>
      </c>
      <c r="K2040">
        <v>1459949080</v>
      </c>
      <c r="L2040" s="10">
        <f>(((K2040/60)/60)/24)+DATE(1970,1,1)</f>
        <v>42466.558796296296</v>
      </c>
      <c r="M2040" t="b">
        <v>0</v>
      </c>
      <c r="N2040">
        <v>79</v>
      </c>
      <c r="O2040" t="b">
        <v>1</v>
      </c>
      <c r="P2040" t="s">
        <v>8271</v>
      </c>
      <c r="Q2040" s="5">
        <f>(E2040/D2040)</f>
        <v>1.002909090909091</v>
      </c>
      <c r="R2040" s="12">
        <f>ROUND((E2040/N2040),2)</f>
        <v>69.819999999999993</v>
      </c>
      <c r="S2040" t="str">
        <f>LEFT(P2040,FIND("/",P2040)-1)</f>
        <v>theater</v>
      </c>
      <c r="T2040" t="str">
        <f>RIGHT(P2040,LEN(P2040)-FIND("/",P2040))</f>
        <v>plays</v>
      </c>
    </row>
    <row r="2041" spans="1:20" ht="42.75" x14ac:dyDescent="0.4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 s="9">
        <f>(((I2041/60)/60)/24)+DATE(1970,1,1)</f>
        <v>42196.165972222225</v>
      </c>
      <c r="K2041">
        <v>1434113406</v>
      </c>
      <c r="L2041" s="10">
        <f>(((K2041/60)/60)/24)+DATE(1970,1,1)</f>
        <v>42167.534791666665</v>
      </c>
      <c r="M2041" t="b">
        <v>0</v>
      </c>
      <c r="N2041">
        <v>10</v>
      </c>
      <c r="O2041" t="b">
        <v>1</v>
      </c>
      <c r="P2041" t="s">
        <v>8305</v>
      </c>
      <c r="Q2041" s="5">
        <f>(E2041/D2041)</f>
        <v>1.0028571428571429</v>
      </c>
      <c r="R2041" s="12">
        <f>ROUND((E2041/N2041),2)</f>
        <v>35.1</v>
      </c>
      <c r="S2041" t="str">
        <f>LEFT(P2041,FIND("/",P2041)-1)</f>
        <v>theater</v>
      </c>
      <c r="T2041" t="str">
        <f>RIGHT(P2041,LEN(P2041)-FIND("/",P2041))</f>
        <v>musical</v>
      </c>
    </row>
    <row r="2042" spans="1:20" ht="42.75" x14ac:dyDescent="0.4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 s="9">
        <f>(((I2042/60)/60)/24)+DATE(1970,1,1)</f>
        <v>42044.1875</v>
      </c>
      <c r="K2042">
        <v>1421183271</v>
      </c>
      <c r="L2042" s="10">
        <f>(((K2042/60)/60)/24)+DATE(1970,1,1)</f>
        <v>42017.88045138889</v>
      </c>
      <c r="M2042" t="b">
        <v>1</v>
      </c>
      <c r="N2042">
        <v>12</v>
      </c>
      <c r="O2042" t="b">
        <v>1</v>
      </c>
      <c r="P2042" t="s">
        <v>8271</v>
      </c>
      <c r="Q2042" s="5">
        <f>(E2042/D2042)</f>
        <v>1.0027777777777778</v>
      </c>
      <c r="R2042" s="12">
        <f>ROUND((E2042/N2042),2)</f>
        <v>150.41999999999999</v>
      </c>
      <c r="S2042" t="str">
        <f>LEFT(P2042,FIND("/",P2042)-1)</f>
        <v>theater</v>
      </c>
      <c r="T2042" t="str">
        <f>RIGHT(P2042,LEN(P2042)-FIND("/",P2042))</f>
        <v>plays</v>
      </c>
    </row>
    <row r="2043" spans="1:20" ht="42.75" x14ac:dyDescent="0.4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 s="9">
        <f>(((I2043/60)/60)/24)+DATE(1970,1,1)</f>
        <v>42058.496562500004</v>
      </c>
      <c r="K2043">
        <v>1422100503</v>
      </c>
      <c r="L2043" s="10">
        <f>(((K2043/60)/60)/24)+DATE(1970,1,1)</f>
        <v>42028.496562500004</v>
      </c>
      <c r="M2043" t="b">
        <v>0</v>
      </c>
      <c r="N2043">
        <v>108</v>
      </c>
      <c r="O2043" t="b">
        <v>1</v>
      </c>
      <c r="P2043" t="s">
        <v>8271</v>
      </c>
      <c r="Q2043" s="5">
        <f>(E2043/D2043)</f>
        <v>1.0026999999999999</v>
      </c>
      <c r="R2043" s="12">
        <f>ROUND((E2043/N2043),2)</f>
        <v>92.84</v>
      </c>
      <c r="S2043" t="str">
        <f>LEFT(P2043,FIND("/",P2043)-1)</f>
        <v>theater</v>
      </c>
      <c r="T2043" t="str">
        <f>RIGHT(P2043,LEN(P2043)-FIND("/",P2043))</f>
        <v>plays</v>
      </c>
    </row>
    <row r="2044" spans="1:20" ht="42.75" x14ac:dyDescent="0.4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 s="9">
        <f>(((I2044/60)/60)/24)+DATE(1970,1,1)</f>
        <v>42079.691574074073</v>
      </c>
      <c r="K2044">
        <v>1423935352</v>
      </c>
      <c r="L2044" s="10">
        <f>(((K2044/60)/60)/24)+DATE(1970,1,1)</f>
        <v>42049.733240740738</v>
      </c>
      <c r="M2044" t="b">
        <v>0</v>
      </c>
      <c r="N2044">
        <v>92</v>
      </c>
      <c r="O2044" t="b">
        <v>1</v>
      </c>
      <c r="P2044" t="s">
        <v>8276</v>
      </c>
      <c r="Q2044" s="5">
        <f>(E2044/D2044)</f>
        <v>1.0026666666666666</v>
      </c>
      <c r="R2044" s="12">
        <f>ROUND((E2044/N2044),2)</f>
        <v>81.739999999999995</v>
      </c>
      <c r="S2044" t="str">
        <f>LEFT(P2044,FIND("/",P2044)-1)</f>
        <v>music</v>
      </c>
      <c r="T2044" t="str">
        <f>RIGHT(P2044,LEN(P2044)-FIND("/",P2044))</f>
        <v>rock</v>
      </c>
    </row>
    <row r="2045" spans="1:20" ht="42.75" x14ac:dyDescent="0.4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 s="9">
        <f>(((I2045/60)/60)/24)+DATE(1970,1,1)</f>
        <v>42541.958333333328</v>
      </c>
      <c r="K2045">
        <v>1463337315</v>
      </c>
      <c r="L2045" s="10">
        <f>(((K2045/60)/60)/24)+DATE(1970,1,1)</f>
        <v>42505.774479166663</v>
      </c>
      <c r="M2045" t="b">
        <v>0</v>
      </c>
      <c r="N2045">
        <v>207</v>
      </c>
      <c r="O2045" t="b">
        <v>1</v>
      </c>
      <c r="P2045" t="s">
        <v>8271</v>
      </c>
      <c r="Q2045" s="5">
        <f>(E2045/D2045)</f>
        <v>1.0026489999999999</v>
      </c>
      <c r="R2045" s="12">
        <f>ROUND((E2045/N2045),2)</f>
        <v>48.44</v>
      </c>
      <c r="S2045" t="str">
        <f>LEFT(P2045,FIND("/",P2045)-1)</f>
        <v>theater</v>
      </c>
      <c r="T2045" t="str">
        <f>RIGHT(P2045,LEN(P2045)-FIND("/",P2045))</f>
        <v>plays</v>
      </c>
    </row>
    <row r="2046" spans="1:20" ht="42.75" x14ac:dyDescent="0.4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 s="9">
        <f>(((I2046/60)/60)/24)+DATE(1970,1,1)</f>
        <v>41807.125</v>
      </c>
      <c r="K2046">
        <v>1400290255</v>
      </c>
      <c r="L2046" s="10">
        <f>(((K2046/60)/60)/24)+DATE(1970,1,1)</f>
        <v>41776.063136574077</v>
      </c>
      <c r="M2046" t="b">
        <v>0</v>
      </c>
      <c r="N2046">
        <v>71</v>
      </c>
      <c r="O2046" t="b">
        <v>1</v>
      </c>
      <c r="P2046" t="s">
        <v>8271</v>
      </c>
      <c r="Q2046" s="5">
        <f>(E2046/D2046)</f>
        <v>1.0026315789473683</v>
      </c>
      <c r="R2046" s="12">
        <f>ROUND((E2046/N2046),2)</f>
        <v>134.15</v>
      </c>
      <c r="S2046" t="str">
        <f>LEFT(P2046,FIND("/",P2046)-1)</f>
        <v>theater</v>
      </c>
      <c r="T2046" t="str">
        <f>RIGHT(P2046,LEN(P2046)-FIND("/",P2046))</f>
        <v>plays</v>
      </c>
    </row>
    <row r="2047" spans="1:20" ht="42.75" x14ac:dyDescent="0.4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 s="9">
        <f>(((I2047/60)/60)/24)+DATE(1970,1,1)</f>
        <v>41861.846828703703</v>
      </c>
      <c r="K2047">
        <v>1405109966</v>
      </c>
      <c r="L2047" s="10">
        <f>(((K2047/60)/60)/24)+DATE(1970,1,1)</f>
        <v>41831.846828703703</v>
      </c>
      <c r="M2047" t="b">
        <v>0</v>
      </c>
      <c r="N2047">
        <v>44</v>
      </c>
      <c r="O2047" t="b">
        <v>1</v>
      </c>
      <c r="P2047" t="s">
        <v>8274</v>
      </c>
      <c r="Q2047" s="5">
        <f>(E2047/D2047)</f>
        <v>1.0024999999999999</v>
      </c>
      <c r="R2047" s="12">
        <f>ROUND((E2047/N2047),2)</f>
        <v>45.57</v>
      </c>
      <c r="S2047" t="str">
        <f>LEFT(P2047,FIND("/",P2047)-1)</f>
        <v>publishing</v>
      </c>
      <c r="T2047" t="str">
        <f>RIGHT(P2047,LEN(P2047)-FIND("/",P2047))</f>
        <v>nonfiction</v>
      </c>
    </row>
    <row r="2048" spans="1:20" ht="42.75" x14ac:dyDescent="0.4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 s="9">
        <f>(((I2048/60)/60)/24)+DATE(1970,1,1)</f>
        <v>42037.902222222227</v>
      </c>
      <c r="K2048">
        <v>1417729152</v>
      </c>
      <c r="L2048" s="10">
        <f>(((K2048/60)/60)/24)+DATE(1970,1,1)</f>
        <v>41977.902222222227</v>
      </c>
      <c r="M2048" t="b">
        <v>0</v>
      </c>
      <c r="N2048">
        <v>59</v>
      </c>
      <c r="O2048" t="b">
        <v>1</v>
      </c>
      <c r="P2048" t="s">
        <v>8300</v>
      </c>
      <c r="Q2048" s="5">
        <f>(E2048/D2048)</f>
        <v>1.0024999999999999</v>
      </c>
      <c r="R2048" s="12">
        <f>ROUND((E2048/N2048),2)</f>
        <v>169.92</v>
      </c>
      <c r="S2048" t="str">
        <f>LEFT(P2048,FIND("/",P2048)-1)</f>
        <v>music</v>
      </c>
      <c r="T2048" t="str">
        <f>RIGHT(P2048,LEN(P2048)-FIND("/",P2048))</f>
        <v>classical music</v>
      </c>
    </row>
    <row r="2049" spans="1:20" ht="42.75" x14ac:dyDescent="0.4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 s="9">
        <f>(((I2049/60)/60)/24)+DATE(1970,1,1)</f>
        <v>42203.666666666672</v>
      </c>
      <c r="K2049">
        <v>1435177840</v>
      </c>
      <c r="L2049" s="10">
        <f>(((K2049/60)/60)/24)+DATE(1970,1,1)</f>
        <v>42179.854629629626</v>
      </c>
      <c r="M2049" t="b">
        <v>0</v>
      </c>
      <c r="N2049">
        <v>30</v>
      </c>
      <c r="O2049" t="b">
        <v>1</v>
      </c>
      <c r="P2049" t="s">
        <v>8271</v>
      </c>
      <c r="Q2049" s="5">
        <f>(E2049/D2049)</f>
        <v>1.0024999999999999</v>
      </c>
      <c r="R2049" s="12">
        <f>ROUND((E2049/N2049),2)</f>
        <v>66.83</v>
      </c>
      <c r="S2049" t="str">
        <f>LEFT(P2049,FIND("/",P2049)-1)</f>
        <v>theater</v>
      </c>
      <c r="T2049" t="str">
        <f>RIGHT(P2049,LEN(P2049)-FIND("/",P2049))</f>
        <v>plays</v>
      </c>
    </row>
    <row r="2050" spans="1:20" ht="42.75" x14ac:dyDescent="0.4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 s="9">
        <f>(((I2050/60)/60)/24)+DATE(1970,1,1)</f>
        <v>42103.166666666672</v>
      </c>
      <c r="K2050">
        <v>1426199843</v>
      </c>
      <c r="L2050" s="10">
        <f>(((K2050/60)/60)/24)+DATE(1970,1,1)</f>
        <v>42075.942627314813</v>
      </c>
      <c r="M2050" t="b">
        <v>0</v>
      </c>
      <c r="N2050">
        <v>14</v>
      </c>
      <c r="O2050" t="b">
        <v>1</v>
      </c>
      <c r="P2050" t="s">
        <v>8305</v>
      </c>
      <c r="Q2050" s="5">
        <f>(E2050/D2050)</f>
        <v>1.0024999999999999</v>
      </c>
      <c r="R2050" s="12">
        <f>ROUND((E2050/N2050),2)</f>
        <v>143.21</v>
      </c>
      <c r="S2050" t="str">
        <f>LEFT(P2050,FIND("/",P2050)-1)</f>
        <v>theater</v>
      </c>
      <c r="T2050" t="str">
        <f>RIGHT(P2050,LEN(P2050)-FIND("/",P2050))</f>
        <v>musical</v>
      </c>
    </row>
    <row r="2051" spans="1:20" ht="42.75" x14ac:dyDescent="0.4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 s="9">
        <f>(((I2051/60)/60)/24)+DATE(1970,1,1)</f>
        <v>41372.189583333333</v>
      </c>
      <c r="K2051">
        <v>1364426260</v>
      </c>
      <c r="L2051" s="10">
        <f>(((K2051/60)/60)/24)+DATE(1970,1,1)</f>
        <v>41360.970601851855</v>
      </c>
      <c r="M2051" t="b">
        <v>0</v>
      </c>
      <c r="N2051">
        <v>52</v>
      </c>
      <c r="O2051" t="b">
        <v>1</v>
      </c>
      <c r="P2051" t="s">
        <v>8269</v>
      </c>
      <c r="Q2051" s="5">
        <f>(E2051/D2051)</f>
        <v>1.0024761904761905</v>
      </c>
      <c r="R2051" s="12">
        <f>ROUND((E2051/N2051),2)</f>
        <v>202.42</v>
      </c>
      <c r="S2051" t="str">
        <f>LEFT(P2051,FIND("/",P2051)-1)</f>
        <v>film &amp; video</v>
      </c>
      <c r="T2051" t="str">
        <f>RIGHT(P2051,LEN(P2051)-FIND("/",P2051))</f>
        <v>documentary</v>
      </c>
    </row>
    <row r="2052" spans="1:20" ht="42.75" x14ac:dyDescent="0.4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 s="9">
        <f>(((I2052/60)/60)/24)+DATE(1970,1,1)</f>
        <v>42503.165972222225</v>
      </c>
      <c r="K2052">
        <v>1459523017</v>
      </c>
      <c r="L2052" s="10">
        <f>(((K2052/60)/60)/24)+DATE(1970,1,1)</f>
        <v>42461.627511574072</v>
      </c>
      <c r="M2052" t="b">
        <v>0</v>
      </c>
      <c r="N2052">
        <v>89</v>
      </c>
      <c r="O2052" t="b">
        <v>1</v>
      </c>
      <c r="P2052" t="s">
        <v>8265</v>
      </c>
      <c r="Q2052" s="5">
        <f>(E2052/D2052)</f>
        <v>1.0024604569420035</v>
      </c>
      <c r="R2052">
        <f>ROUND((E2052/N2052),2)</f>
        <v>320.45</v>
      </c>
      <c r="S2052" t="str">
        <f>LEFT(P2052,FIND("/",P2052)-1)</f>
        <v>film &amp; video</v>
      </c>
      <c r="T2052" t="str">
        <f>RIGHT(P2052,LEN(P2052)-FIND("/",P2052))</f>
        <v>television</v>
      </c>
    </row>
    <row r="2053" spans="1:20" ht="42.75" x14ac:dyDescent="0.4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 s="9">
        <f>(((I2053/60)/60)/24)+DATE(1970,1,1)</f>
        <v>41817.218229166669</v>
      </c>
      <c r="K2053">
        <v>1401254055</v>
      </c>
      <c r="L2053" s="10">
        <f>(((K2053/60)/60)/24)+DATE(1970,1,1)</f>
        <v>41787.218229166669</v>
      </c>
      <c r="M2053" t="b">
        <v>0</v>
      </c>
      <c r="N2053">
        <v>25</v>
      </c>
      <c r="O2053" t="b">
        <v>1</v>
      </c>
      <c r="P2053" t="s">
        <v>8271</v>
      </c>
      <c r="Q2053" s="5">
        <f>(E2053/D2053)</f>
        <v>1.0024500000000001</v>
      </c>
      <c r="R2053" s="12">
        <f>ROUND((E2053/N2053),2)</f>
        <v>200.49</v>
      </c>
      <c r="S2053" t="str">
        <f>LEFT(P2053,FIND("/",P2053)-1)</f>
        <v>theater</v>
      </c>
      <c r="T2053" t="str">
        <f>RIGHT(P2053,LEN(P2053)-FIND("/",P2053))</f>
        <v>plays</v>
      </c>
    </row>
    <row r="2054" spans="1:20" ht="42.75" x14ac:dyDescent="0.4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 s="9">
        <f>(((I2054/60)/60)/24)+DATE(1970,1,1)</f>
        <v>42238.84646990741</v>
      </c>
      <c r="K2054">
        <v>1437682735</v>
      </c>
      <c r="L2054" s="10">
        <f>(((K2054/60)/60)/24)+DATE(1970,1,1)</f>
        <v>42208.84646990741</v>
      </c>
      <c r="M2054" t="b">
        <v>0</v>
      </c>
      <c r="N2054">
        <v>69</v>
      </c>
      <c r="O2054" t="b">
        <v>1</v>
      </c>
      <c r="P2054" t="s">
        <v>8271</v>
      </c>
      <c r="Q2054" s="5">
        <f>(E2054/D2054)</f>
        <v>1.0024444444444445</v>
      </c>
      <c r="R2054" s="12">
        <f>ROUND((E2054/N2054),2)</f>
        <v>65.38</v>
      </c>
      <c r="S2054" t="str">
        <f>LEFT(P2054,FIND("/",P2054)-1)</f>
        <v>theater</v>
      </c>
      <c r="T2054" t="str">
        <f>RIGHT(P2054,LEN(P2054)-FIND("/",P2054))</f>
        <v>plays</v>
      </c>
    </row>
    <row r="2055" spans="1:20" ht="42.75" x14ac:dyDescent="0.4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 s="9">
        <f>(((I2055/60)/60)/24)+DATE(1970,1,1)</f>
        <v>41806.229166666664</v>
      </c>
      <c r="K2055">
        <v>1398971211</v>
      </c>
      <c r="L2055" s="10">
        <f>(((K2055/60)/60)/24)+DATE(1970,1,1)</f>
        <v>41760.796423611115</v>
      </c>
      <c r="M2055" t="b">
        <v>0</v>
      </c>
      <c r="N2055">
        <v>70</v>
      </c>
      <c r="O2055" t="b">
        <v>1</v>
      </c>
      <c r="P2055" t="s">
        <v>8265</v>
      </c>
      <c r="Q2055" s="5">
        <f>(E2055/D2055)</f>
        <v>1.0024166666666667</v>
      </c>
      <c r="R2055">
        <f>ROUND((E2055/N2055),2)</f>
        <v>171.84</v>
      </c>
      <c r="S2055" t="str">
        <f>LEFT(P2055,FIND("/",P2055)-1)</f>
        <v>film &amp; video</v>
      </c>
      <c r="T2055" t="str">
        <f>RIGHT(P2055,LEN(P2055)-FIND("/",P2055))</f>
        <v>television</v>
      </c>
    </row>
    <row r="2056" spans="1:20" ht="42.75" x14ac:dyDescent="0.4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 s="9">
        <f>(((I2056/60)/60)/24)+DATE(1970,1,1)</f>
        <v>42260.758240740746</v>
      </c>
      <c r="K2056">
        <v>1436983912</v>
      </c>
      <c r="L2056" s="10">
        <f>(((K2056/60)/60)/24)+DATE(1970,1,1)</f>
        <v>42200.758240740746</v>
      </c>
      <c r="M2056" t="b">
        <v>0</v>
      </c>
      <c r="N2056">
        <v>25</v>
      </c>
      <c r="O2056" t="b">
        <v>1</v>
      </c>
      <c r="P2056" t="s">
        <v>8265</v>
      </c>
      <c r="Q2056" s="5">
        <f>(E2056/D2056)</f>
        <v>1.002</v>
      </c>
      <c r="R2056">
        <f>ROUND((E2056/N2056),2)</f>
        <v>80.16</v>
      </c>
      <c r="S2056" t="str">
        <f>LEFT(P2056,FIND("/",P2056)-1)</f>
        <v>film &amp; video</v>
      </c>
      <c r="T2056" t="str">
        <f>RIGHT(P2056,LEN(P2056)-FIND("/",P2056))</f>
        <v>television</v>
      </c>
    </row>
    <row r="2057" spans="1:20" ht="42.75" x14ac:dyDescent="0.4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 s="9">
        <f>(((I2057/60)/60)/24)+DATE(1970,1,1)</f>
        <v>42506.43478009259</v>
      </c>
      <c r="K2057">
        <v>1461320765</v>
      </c>
      <c r="L2057" s="10">
        <f>(((K2057/60)/60)/24)+DATE(1970,1,1)</f>
        <v>42482.43478009259</v>
      </c>
      <c r="M2057" t="b">
        <v>0</v>
      </c>
      <c r="N2057">
        <v>17</v>
      </c>
      <c r="O2057" t="b">
        <v>1</v>
      </c>
      <c r="P2057" t="s">
        <v>8271</v>
      </c>
      <c r="Q2057" s="5">
        <f>(E2057/D2057)</f>
        <v>1.002</v>
      </c>
      <c r="R2057" s="12">
        <f>ROUND((E2057/N2057),2)</f>
        <v>117.88</v>
      </c>
      <c r="S2057" t="str">
        <f>LEFT(P2057,FIND("/",P2057)-1)</f>
        <v>theater</v>
      </c>
      <c r="T2057" t="str">
        <f>RIGHT(P2057,LEN(P2057)-FIND("/",P2057))</f>
        <v>plays</v>
      </c>
    </row>
    <row r="2058" spans="1:20" ht="42.75" x14ac:dyDescent="0.4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 s="9">
        <f>(((I2058/60)/60)/24)+DATE(1970,1,1)</f>
        <v>42613.865405092598</v>
      </c>
      <c r="K2058">
        <v>1470948371</v>
      </c>
      <c r="L2058" s="10">
        <f>(((K2058/60)/60)/24)+DATE(1970,1,1)</f>
        <v>42593.865405092598</v>
      </c>
      <c r="M2058" t="b">
        <v>0</v>
      </c>
      <c r="N2058">
        <v>8</v>
      </c>
      <c r="O2058" t="b">
        <v>1</v>
      </c>
      <c r="P2058" t="s">
        <v>8271</v>
      </c>
      <c r="Q2058" s="5">
        <f>(E2058/D2058)</f>
        <v>1.002</v>
      </c>
      <c r="R2058" s="12">
        <f>ROUND((E2058/N2058),2)</f>
        <v>62.63</v>
      </c>
      <c r="S2058" t="str">
        <f>LEFT(P2058,FIND("/",P2058)-1)</f>
        <v>theater</v>
      </c>
      <c r="T2058" t="str">
        <f>RIGHT(P2058,LEN(P2058)-FIND("/",P2058))</f>
        <v>plays</v>
      </c>
    </row>
    <row r="2059" spans="1:20" ht="42.75" x14ac:dyDescent="0.4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 s="9">
        <f>(((I2059/60)/60)/24)+DATE(1970,1,1)</f>
        <v>42226.951284722221</v>
      </c>
      <c r="K2059">
        <v>1437950991</v>
      </c>
      <c r="L2059" s="10">
        <f>(((K2059/60)/60)/24)+DATE(1970,1,1)</f>
        <v>42211.951284722221</v>
      </c>
      <c r="M2059" t="b">
        <v>0</v>
      </c>
      <c r="N2059">
        <v>13</v>
      </c>
      <c r="O2059" t="b">
        <v>1</v>
      </c>
      <c r="P2059" t="s">
        <v>8269</v>
      </c>
      <c r="Q2059" s="5">
        <f>(E2059/D2059)</f>
        <v>1.0016666666666667</v>
      </c>
      <c r="R2059" s="12">
        <f>ROUND((E2059/N2059),2)</f>
        <v>46.23</v>
      </c>
      <c r="S2059" t="str">
        <f>LEFT(P2059,FIND("/",P2059)-1)</f>
        <v>film &amp; video</v>
      </c>
      <c r="T2059" t="str">
        <f>RIGHT(P2059,LEN(P2059)-FIND("/",P2059))</f>
        <v>documentary</v>
      </c>
    </row>
    <row r="2060" spans="1:20" ht="42.75" x14ac:dyDescent="0.4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 s="9">
        <f>(((I2060/60)/60)/24)+DATE(1970,1,1)</f>
        <v>40830.958333333336</v>
      </c>
      <c r="K2060">
        <v>1314947317</v>
      </c>
      <c r="L2060" s="10">
        <f>(((K2060/60)/60)/24)+DATE(1970,1,1)</f>
        <v>40788.297650462962</v>
      </c>
      <c r="M2060" t="b">
        <v>0</v>
      </c>
      <c r="N2060">
        <v>32</v>
      </c>
      <c r="O2060" t="b">
        <v>1</v>
      </c>
      <c r="P2060" t="s">
        <v>8276</v>
      </c>
      <c r="Q2060" s="5">
        <f>(E2060/D2060)</f>
        <v>1.0016666666666667</v>
      </c>
      <c r="R2060" s="12">
        <f>ROUND((E2060/N2060),2)</f>
        <v>46.95</v>
      </c>
      <c r="S2060" t="str">
        <f>LEFT(P2060,FIND("/",P2060)-1)</f>
        <v>music</v>
      </c>
      <c r="T2060" t="str">
        <f>RIGHT(P2060,LEN(P2060)-FIND("/",P2060))</f>
        <v>rock</v>
      </c>
    </row>
    <row r="2061" spans="1:20" ht="42.75" x14ac:dyDescent="0.4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 s="9">
        <f>(((I2061/60)/60)/24)+DATE(1970,1,1)</f>
        <v>41768.916666666664</v>
      </c>
      <c r="K2061">
        <v>1396906530</v>
      </c>
      <c r="L2061" s="10">
        <f>(((K2061/60)/60)/24)+DATE(1970,1,1)</f>
        <v>41736.899652777778</v>
      </c>
      <c r="M2061" t="b">
        <v>0</v>
      </c>
      <c r="N2061">
        <v>48</v>
      </c>
      <c r="O2061" t="b">
        <v>1</v>
      </c>
      <c r="P2061" t="s">
        <v>8276</v>
      </c>
      <c r="Q2061" s="5">
        <f>(E2061/D2061)</f>
        <v>1.0016</v>
      </c>
      <c r="R2061" s="12">
        <f>ROUND((E2061/N2061),2)</f>
        <v>417.33</v>
      </c>
      <c r="S2061" t="str">
        <f>LEFT(P2061,FIND("/",P2061)-1)</f>
        <v>music</v>
      </c>
      <c r="T2061" t="str">
        <f>RIGHT(P2061,LEN(P2061)-FIND("/",P2061))</f>
        <v>rock</v>
      </c>
    </row>
    <row r="2062" spans="1:20" ht="42.75" x14ac:dyDescent="0.4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 s="9">
        <f>(((I2062/60)/60)/24)+DATE(1970,1,1)</f>
        <v>41882.658310185187</v>
      </c>
      <c r="K2062">
        <v>1406908078</v>
      </c>
      <c r="L2062" s="10">
        <f>(((K2062/60)/60)/24)+DATE(1970,1,1)</f>
        <v>41852.658310185187</v>
      </c>
      <c r="M2062" t="b">
        <v>0</v>
      </c>
      <c r="N2062">
        <v>43</v>
      </c>
      <c r="O2062" t="b">
        <v>1</v>
      </c>
      <c r="P2062" t="s">
        <v>8271</v>
      </c>
      <c r="Q2062" s="5">
        <f>(E2062/D2062)</f>
        <v>1.0015624999999999</v>
      </c>
      <c r="R2062" s="12">
        <f>ROUND((E2062/N2062),2)</f>
        <v>74.53</v>
      </c>
      <c r="S2062" t="str">
        <f>LEFT(P2062,FIND("/",P2062)-1)</f>
        <v>theater</v>
      </c>
      <c r="T2062" t="str">
        <f>RIGHT(P2062,LEN(P2062)-FIND("/",P2062))</f>
        <v>plays</v>
      </c>
    </row>
    <row r="2063" spans="1:20" ht="42.75" x14ac:dyDescent="0.4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 s="9">
        <f>(((I2063/60)/60)/24)+DATE(1970,1,1)</f>
        <v>40817.125</v>
      </c>
      <c r="K2063">
        <v>1314989557</v>
      </c>
      <c r="L2063" s="10">
        <f>(((K2063/60)/60)/24)+DATE(1970,1,1)</f>
        <v>40788.786539351851</v>
      </c>
      <c r="M2063" t="b">
        <v>0</v>
      </c>
      <c r="N2063">
        <v>28</v>
      </c>
      <c r="O2063" t="b">
        <v>1</v>
      </c>
      <c r="P2063" t="s">
        <v>8276</v>
      </c>
      <c r="Q2063" s="5">
        <f>(E2063/D2063)</f>
        <v>1.00149</v>
      </c>
      <c r="R2063" s="12">
        <f>ROUND((E2063/N2063),2)</f>
        <v>35.770000000000003</v>
      </c>
      <c r="S2063" t="str">
        <f>LEFT(P2063,FIND("/",P2063)-1)</f>
        <v>music</v>
      </c>
      <c r="T2063" t="str">
        <f>RIGHT(P2063,LEN(P2063)-FIND("/",P2063))</f>
        <v>rock</v>
      </c>
    </row>
    <row r="2064" spans="1:20" ht="42.75" x14ac:dyDescent="0.4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 s="9">
        <f>(((I2064/60)/60)/24)+DATE(1970,1,1)</f>
        <v>42261.875</v>
      </c>
      <c r="K2064">
        <v>1439530776</v>
      </c>
      <c r="L2064" s="10">
        <f>(((K2064/60)/60)/24)+DATE(1970,1,1)</f>
        <v>42230.23583333334</v>
      </c>
      <c r="M2064" t="b">
        <v>0</v>
      </c>
      <c r="N2064">
        <v>33</v>
      </c>
      <c r="O2064" t="b">
        <v>1</v>
      </c>
      <c r="P2064" t="s">
        <v>8265</v>
      </c>
      <c r="Q2064" s="5">
        <f>(E2064/D2064)</f>
        <v>1.0012570000000001</v>
      </c>
      <c r="R2064">
        <f>ROUND((E2064/N2064),2)</f>
        <v>606.82000000000005</v>
      </c>
      <c r="S2064" t="str">
        <f>LEFT(P2064,FIND("/",P2064)-1)</f>
        <v>film &amp; video</v>
      </c>
      <c r="T2064" t="str">
        <f>RIGHT(P2064,LEN(P2064)-FIND("/",P2064))</f>
        <v>television</v>
      </c>
    </row>
    <row r="2065" spans="1:20" ht="42.75" x14ac:dyDescent="0.4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 s="9">
        <f>(((I2065/60)/60)/24)+DATE(1970,1,1)</f>
        <v>41970.125</v>
      </c>
      <c r="K2065">
        <v>1414599886</v>
      </c>
      <c r="L2065" s="10">
        <f>(((K2065/60)/60)/24)+DATE(1970,1,1)</f>
        <v>41941.683865740742</v>
      </c>
      <c r="M2065" t="b">
        <v>0</v>
      </c>
      <c r="N2065">
        <v>113</v>
      </c>
      <c r="O2065" t="b">
        <v>1</v>
      </c>
      <c r="P2065" t="s">
        <v>8271</v>
      </c>
      <c r="Q2065" s="5">
        <f>(E2065/D2065)</f>
        <v>1.00125</v>
      </c>
      <c r="R2065" s="12">
        <f>ROUND((E2065/N2065),2)</f>
        <v>70.88</v>
      </c>
      <c r="S2065" t="str">
        <f>LEFT(P2065,FIND("/",P2065)-1)</f>
        <v>theater</v>
      </c>
      <c r="T2065" t="str">
        <f>RIGHT(P2065,LEN(P2065)-FIND("/",P2065))</f>
        <v>plays</v>
      </c>
    </row>
    <row r="2066" spans="1:20" ht="57" x14ac:dyDescent="0.4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 s="9">
        <f>(((I2066/60)/60)/24)+DATE(1970,1,1)</f>
        <v>42015.870486111111</v>
      </c>
      <c r="K2066">
        <v>1419281610</v>
      </c>
      <c r="L2066" s="10">
        <f>(((K2066/60)/60)/24)+DATE(1970,1,1)</f>
        <v>41995.870486111111</v>
      </c>
      <c r="M2066" t="b">
        <v>0</v>
      </c>
      <c r="N2066">
        <v>33</v>
      </c>
      <c r="O2066" t="b">
        <v>1</v>
      </c>
      <c r="P2066" t="s">
        <v>8271</v>
      </c>
      <c r="Q2066" s="5">
        <f>(E2066/D2066)</f>
        <v>1.00125</v>
      </c>
      <c r="R2066" s="12">
        <f>ROUND((E2066/N2066),2)</f>
        <v>121.36</v>
      </c>
      <c r="S2066" t="str">
        <f>LEFT(P2066,FIND("/",P2066)-1)</f>
        <v>theater</v>
      </c>
      <c r="T2066" t="str">
        <f>RIGHT(P2066,LEN(P2066)-FIND("/",P2066))</f>
        <v>plays</v>
      </c>
    </row>
    <row r="2067" spans="1:20" ht="57" x14ac:dyDescent="0.4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 s="9">
        <f>(((I2067/60)/60)/24)+DATE(1970,1,1)</f>
        <v>42527.250775462962</v>
      </c>
      <c r="K2067">
        <v>1463032867</v>
      </c>
      <c r="L2067" s="10">
        <f>(((K2067/60)/60)/24)+DATE(1970,1,1)</f>
        <v>42502.250775462962</v>
      </c>
      <c r="M2067" t="b">
        <v>0</v>
      </c>
      <c r="N2067">
        <v>38</v>
      </c>
      <c r="O2067" t="b">
        <v>1</v>
      </c>
      <c r="P2067" t="s">
        <v>8276</v>
      </c>
      <c r="Q2067" s="5">
        <f>(E2067/D2067)</f>
        <v>1.0012000000000001</v>
      </c>
      <c r="R2067" s="12">
        <f>ROUND((E2067/N2067),2)</f>
        <v>65.87</v>
      </c>
      <c r="S2067" t="str">
        <f>LEFT(P2067,FIND("/",P2067)-1)</f>
        <v>music</v>
      </c>
      <c r="T2067" t="str">
        <f>RIGHT(P2067,LEN(P2067)-FIND("/",P2067))</f>
        <v>rock</v>
      </c>
    </row>
    <row r="2068" spans="1:20" ht="42.75" x14ac:dyDescent="0.4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 s="9">
        <f>(((I2068/60)/60)/24)+DATE(1970,1,1)</f>
        <v>42251.79178240741</v>
      </c>
      <c r="K2068">
        <v>1438801210</v>
      </c>
      <c r="L2068" s="10">
        <f>(((K2068/60)/60)/24)+DATE(1970,1,1)</f>
        <v>42221.79178240741</v>
      </c>
      <c r="M2068" t="b">
        <v>0</v>
      </c>
      <c r="N2068">
        <v>57</v>
      </c>
      <c r="O2068" t="b">
        <v>1</v>
      </c>
      <c r="P2068" t="s">
        <v>8297</v>
      </c>
      <c r="Q2068" s="5">
        <f>(E2068/D2068)</f>
        <v>1.0012000000000001</v>
      </c>
      <c r="R2068" s="12">
        <f>ROUND((E2068/N2068),2)</f>
        <v>43.91</v>
      </c>
      <c r="S2068" t="str">
        <f>LEFT(P2068,FIND("/",P2068)-1)</f>
        <v>games</v>
      </c>
      <c r="T2068" t="str">
        <f>RIGHT(P2068,LEN(P2068)-FIND("/",P2068))</f>
        <v>tabletop games</v>
      </c>
    </row>
    <row r="2069" spans="1:20" ht="42.75" x14ac:dyDescent="0.4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 s="9">
        <f>(((I2069/60)/60)/24)+DATE(1970,1,1)</f>
        <v>42211.763414351852</v>
      </c>
      <c r="K2069">
        <v>1434478759</v>
      </c>
      <c r="L2069" s="10">
        <f>(((K2069/60)/60)/24)+DATE(1970,1,1)</f>
        <v>42171.763414351852</v>
      </c>
      <c r="M2069" t="b">
        <v>1</v>
      </c>
      <c r="N2069">
        <v>47</v>
      </c>
      <c r="O2069" t="b">
        <v>1</v>
      </c>
      <c r="P2069" t="s">
        <v>8271</v>
      </c>
      <c r="Q2069" s="5">
        <f>(E2069/D2069)</f>
        <v>1.0011666666666668</v>
      </c>
      <c r="R2069" s="12">
        <f>ROUND((E2069/N2069),2)</f>
        <v>127.81</v>
      </c>
      <c r="S2069" t="str">
        <f>LEFT(P2069,FIND("/",P2069)-1)</f>
        <v>theater</v>
      </c>
      <c r="T2069" t="str">
        <f>RIGHT(P2069,LEN(P2069)-FIND("/",P2069))</f>
        <v>plays</v>
      </c>
    </row>
    <row r="2070" spans="1:20" ht="28.5" x14ac:dyDescent="0.4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 s="9">
        <f>(((I2070/60)/60)/24)+DATE(1970,1,1)</f>
        <v>42085.941516203704</v>
      </c>
      <c r="K2070">
        <v>1424043347</v>
      </c>
      <c r="L2070" s="10">
        <f>(((K2070/60)/60)/24)+DATE(1970,1,1)</f>
        <v>42050.983182870375</v>
      </c>
      <c r="M2070" t="b">
        <v>1</v>
      </c>
      <c r="N2070">
        <v>119</v>
      </c>
      <c r="O2070" t="b">
        <v>1</v>
      </c>
      <c r="P2070" t="s">
        <v>8271</v>
      </c>
      <c r="Q2070" s="5">
        <f>(E2070/D2070)</f>
        <v>1.0011000000000001</v>
      </c>
      <c r="R2070" s="12">
        <f>ROUND((E2070/N2070),2)</f>
        <v>168.25</v>
      </c>
      <c r="S2070" t="str">
        <f>LEFT(P2070,FIND("/",P2070)-1)</f>
        <v>theater</v>
      </c>
      <c r="T2070" t="str">
        <f>RIGHT(P2070,LEN(P2070)-FIND("/",P2070))</f>
        <v>plays</v>
      </c>
    </row>
    <row r="2071" spans="1:20" ht="42.75" x14ac:dyDescent="0.4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 s="9">
        <f>(((I2071/60)/60)/24)+DATE(1970,1,1)</f>
        <v>41086.75</v>
      </c>
      <c r="K2071">
        <v>1339098689</v>
      </c>
      <c r="L2071" s="10">
        <f>(((K2071/60)/60)/24)+DATE(1970,1,1)</f>
        <v>41067.827418981484</v>
      </c>
      <c r="M2071" t="b">
        <v>0</v>
      </c>
      <c r="N2071">
        <v>25</v>
      </c>
      <c r="O2071" t="b">
        <v>1</v>
      </c>
      <c r="P2071" t="s">
        <v>8276</v>
      </c>
      <c r="Q2071" s="5">
        <f>(E2071/D2071)</f>
        <v>1.0009999999999999</v>
      </c>
      <c r="R2071" s="12">
        <f>ROUND((E2071/N2071),2)</f>
        <v>40.04</v>
      </c>
      <c r="S2071" t="str">
        <f>LEFT(P2071,FIND("/",P2071)-1)</f>
        <v>music</v>
      </c>
      <c r="T2071" t="str">
        <f>RIGHT(P2071,LEN(P2071)-FIND("/",P2071))</f>
        <v>rock</v>
      </c>
    </row>
    <row r="2072" spans="1:20" ht="42.75" x14ac:dyDescent="0.4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 s="9">
        <f>(((I2072/60)/60)/24)+DATE(1970,1,1)</f>
        <v>40756.782210648147</v>
      </c>
      <c r="K2072">
        <v>1308336383</v>
      </c>
      <c r="L2072" s="10">
        <f>(((K2072/60)/60)/24)+DATE(1970,1,1)</f>
        <v>40711.782210648147</v>
      </c>
      <c r="M2072" t="b">
        <v>0</v>
      </c>
      <c r="N2072">
        <v>25</v>
      </c>
      <c r="O2072" t="b">
        <v>1</v>
      </c>
      <c r="P2072" t="s">
        <v>8279</v>
      </c>
      <c r="Q2072" s="5">
        <f>(E2072/D2072)</f>
        <v>1.0009999999999999</v>
      </c>
      <c r="R2072" s="12">
        <f>ROUND((E2072/N2072),2)</f>
        <v>40.04</v>
      </c>
      <c r="S2072" t="str">
        <f>LEFT(P2072,FIND("/",P2072)-1)</f>
        <v>music</v>
      </c>
      <c r="T2072" t="str">
        <f>RIGHT(P2072,LEN(P2072)-FIND("/",P2072))</f>
        <v>indie rock</v>
      </c>
    </row>
    <row r="2073" spans="1:20" ht="42.75" x14ac:dyDescent="0.4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 s="9">
        <f>(((I2073/60)/60)/24)+DATE(1970,1,1)</f>
        <v>42069.951087962967</v>
      </c>
      <c r="K2073">
        <v>1423090174</v>
      </c>
      <c r="L2073" s="10">
        <f>(((K2073/60)/60)/24)+DATE(1970,1,1)</f>
        <v>42039.951087962967</v>
      </c>
      <c r="M2073" t="b">
        <v>0</v>
      </c>
      <c r="N2073">
        <v>21</v>
      </c>
      <c r="O2073" t="b">
        <v>1</v>
      </c>
      <c r="P2073" t="s">
        <v>8300</v>
      </c>
      <c r="Q2073" s="5">
        <f>(E2073/D2073)</f>
        <v>1.0009999999999999</v>
      </c>
      <c r="R2073" s="12">
        <f>ROUND((E2073/N2073),2)</f>
        <v>143</v>
      </c>
      <c r="S2073" t="str">
        <f>LEFT(P2073,FIND("/",P2073)-1)</f>
        <v>music</v>
      </c>
      <c r="T2073" t="str">
        <f>RIGHT(P2073,LEN(P2073)-FIND("/",P2073))</f>
        <v>classical music</v>
      </c>
    </row>
    <row r="2074" spans="1:20" ht="28.5" x14ac:dyDescent="0.4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 s="9">
        <f>(((I2074/60)/60)/24)+DATE(1970,1,1)</f>
        <v>41910.140972222223</v>
      </c>
      <c r="K2074">
        <v>1409030371</v>
      </c>
      <c r="L2074" s="10">
        <f>(((K2074/60)/60)/24)+DATE(1970,1,1)</f>
        <v>41877.221886574072</v>
      </c>
      <c r="M2074" t="b">
        <v>0</v>
      </c>
      <c r="N2074">
        <v>21</v>
      </c>
      <c r="O2074" t="b">
        <v>1</v>
      </c>
      <c r="P2074" t="s">
        <v>8271</v>
      </c>
      <c r="Q2074" s="5">
        <f>(E2074/D2074)</f>
        <v>1.00099</v>
      </c>
      <c r="R2074" s="12">
        <f>ROUND((E2074/N2074),2)</f>
        <v>47.67</v>
      </c>
      <c r="S2074" t="str">
        <f>LEFT(P2074,FIND("/",P2074)-1)</f>
        <v>theater</v>
      </c>
      <c r="T2074" t="str">
        <f>RIGHT(P2074,LEN(P2074)-FIND("/",P2074))</f>
        <v>plays</v>
      </c>
    </row>
    <row r="2075" spans="1:20" ht="71.25" x14ac:dyDescent="0.4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 s="9">
        <f>(((I2075/60)/60)/24)+DATE(1970,1,1)</f>
        <v>41859.57916666667</v>
      </c>
      <c r="K2075">
        <v>1404680075</v>
      </c>
      <c r="L2075" s="10">
        <f>(((K2075/60)/60)/24)+DATE(1970,1,1)</f>
        <v>41826.871238425927</v>
      </c>
      <c r="M2075" t="b">
        <v>0</v>
      </c>
      <c r="N2075">
        <v>125</v>
      </c>
      <c r="O2075" t="b">
        <v>1</v>
      </c>
      <c r="P2075" t="s">
        <v>8271</v>
      </c>
      <c r="Q2075" s="5">
        <f>(E2075/D2075)</f>
        <v>1.0008673425918038</v>
      </c>
      <c r="R2075" s="12">
        <f>ROUND((E2075/N2075),2)</f>
        <v>93.98</v>
      </c>
      <c r="S2075" t="str">
        <f>LEFT(P2075,FIND("/",P2075)-1)</f>
        <v>theater</v>
      </c>
      <c r="T2075" t="str">
        <f>RIGHT(P2075,LEN(P2075)-FIND("/",P2075))</f>
        <v>plays</v>
      </c>
    </row>
    <row r="2076" spans="1:20" ht="42.75" x14ac:dyDescent="0.4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 s="9">
        <f>(((I2076/60)/60)/24)+DATE(1970,1,1)</f>
        <v>41848.041666666664</v>
      </c>
      <c r="K2076">
        <v>1404769538</v>
      </c>
      <c r="L2076" s="10">
        <f>(((K2076/60)/60)/24)+DATE(1970,1,1)</f>
        <v>41827.906689814816</v>
      </c>
      <c r="M2076" t="b">
        <v>0</v>
      </c>
      <c r="N2076">
        <v>26</v>
      </c>
      <c r="O2076" t="b">
        <v>1</v>
      </c>
      <c r="P2076" t="s">
        <v>8276</v>
      </c>
      <c r="Q2076" s="5">
        <f>(E2076/D2076)</f>
        <v>1.0007692307692309</v>
      </c>
      <c r="R2076" s="12">
        <f>ROUND((E2076/N2076),2)</f>
        <v>50.04</v>
      </c>
      <c r="S2076" t="str">
        <f>LEFT(P2076,FIND("/",P2076)-1)</f>
        <v>music</v>
      </c>
      <c r="T2076" t="str">
        <f>RIGHT(P2076,LEN(P2076)-FIND("/",P2076))</f>
        <v>rock</v>
      </c>
    </row>
    <row r="2077" spans="1:20" ht="28.5" x14ac:dyDescent="0.4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 s="9">
        <f>(((I2077/60)/60)/24)+DATE(1970,1,1)</f>
        <v>42283.928530092591</v>
      </c>
      <c r="K2077">
        <v>1441577825</v>
      </c>
      <c r="L2077" s="10">
        <f>(((K2077/60)/60)/24)+DATE(1970,1,1)</f>
        <v>42253.928530092591</v>
      </c>
      <c r="M2077" t="b">
        <v>0</v>
      </c>
      <c r="N2077">
        <v>31</v>
      </c>
      <c r="O2077" t="b">
        <v>1</v>
      </c>
      <c r="P2077" t="s">
        <v>8271</v>
      </c>
      <c r="Q2077" s="5">
        <f>(E2077/D2077)</f>
        <v>1.0007692307692309</v>
      </c>
      <c r="R2077" s="12">
        <f>ROUND((E2077/N2077),2)</f>
        <v>209.84</v>
      </c>
      <c r="S2077" t="str">
        <f>LEFT(P2077,FIND("/",P2077)-1)</f>
        <v>theater</v>
      </c>
      <c r="T2077" t="str">
        <f>RIGHT(P2077,LEN(P2077)-FIND("/",P2077))</f>
        <v>plays</v>
      </c>
    </row>
    <row r="2078" spans="1:20" ht="42.75" x14ac:dyDescent="0.4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 s="9">
        <f>(((I2078/60)/60)/24)+DATE(1970,1,1)</f>
        <v>42212.957638888889</v>
      </c>
      <c r="K2078">
        <v>1436380256</v>
      </c>
      <c r="L2078" s="10">
        <f>(((K2078/60)/60)/24)+DATE(1970,1,1)</f>
        <v>42193.771481481483</v>
      </c>
      <c r="M2078" t="b">
        <v>0</v>
      </c>
      <c r="N2078">
        <v>44</v>
      </c>
      <c r="O2078" t="b">
        <v>1</v>
      </c>
      <c r="P2078" t="s">
        <v>8271</v>
      </c>
      <c r="Q2078" s="5">
        <f>(E2078/D2078)</f>
        <v>1.0007272727272727</v>
      </c>
      <c r="R2078" s="12">
        <f>ROUND((E2078/N2078),2)</f>
        <v>125.09</v>
      </c>
      <c r="S2078" t="str">
        <f>LEFT(P2078,FIND("/",P2078)-1)</f>
        <v>theater</v>
      </c>
      <c r="T2078" t="str">
        <f>RIGHT(P2078,LEN(P2078)-FIND("/",P2078))</f>
        <v>plays</v>
      </c>
    </row>
    <row r="2079" spans="1:20" x14ac:dyDescent="0.4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 s="9">
        <f>(((I2079/60)/60)/24)+DATE(1970,1,1)</f>
        <v>41647.088888888888</v>
      </c>
      <c r="K2079">
        <v>1387403967</v>
      </c>
      <c r="L2079" s="10">
        <f>(((K2079/60)/60)/24)+DATE(1970,1,1)</f>
        <v>41626.916284722225</v>
      </c>
      <c r="M2079" t="b">
        <v>0</v>
      </c>
      <c r="N2079">
        <v>40</v>
      </c>
      <c r="O2079" t="b">
        <v>1</v>
      </c>
      <c r="P2079" t="s">
        <v>8276</v>
      </c>
      <c r="Q2079" s="5">
        <f>(E2079/D2079)</f>
        <v>1.0006666666666666</v>
      </c>
      <c r="R2079" s="12">
        <f>ROUND((E2079/N2079),2)</f>
        <v>75.05</v>
      </c>
      <c r="S2079" t="str">
        <f>LEFT(P2079,FIND("/",P2079)-1)</f>
        <v>music</v>
      </c>
      <c r="T2079" t="str">
        <f>RIGHT(P2079,LEN(P2079)-FIND("/",P2079))</f>
        <v>rock</v>
      </c>
    </row>
    <row r="2080" spans="1:20" ht="42.75" x14ac:dyDescent="0.4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 s="9">
        <f>(((I2080/60)/60)/24)+DATE(1970,1,1)</f>
        <v>41523.165972222225</v>
      </c>
      <c r="K2080">
        <v>1376003254</v>
      </c>
      <c r="L2080" s="10">
        <f>(((K2080/60)/60)/24)+DATE(1970,1,1)</f>
        <v>41494.963587962964</v>
      </c>
      <c r="M2080" t="b">
        <v>0</v>
      </c>
      <c r="N2080">
        <v>14</v>
      </c>
      <c r="O2080" t="b">
        <v>1</v>
      </c>
      <c r="P2080" t="s">
        <v>8276</v>
      </c>
      <c r="Q2080" s="5">
        <f>(E2080/D2080)</f>
        <v>1.0006666666666666</v>
      </c>
      <c r="R2080" s="12">
        <f>ROUND((E2080/N2080),2)</f>
        <v>107.21</v>
      </c>
      <c r="S2080" t="str">
        <f>LEFT(P2080,FIND("/",P2080)-1)</f>
        <v>music</v>
      </c>
      <c r="T2080" t="str">
        <f>RIGHT(P2080,LEN(P2080)-FIND("/",P2080))</f>
        <v>rock</v>
      </c>
    </row>
    <row r="2081" spans="1:20" ht="42.75" x14ac:dyDescent="0.4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 s="9">
        <f>(((I2081/60)/60)/24)+DATE(1970,1,1)</f>
        <v>41932.333726851852</v>
      </c>
      <c r="K2081">
        <v>1411200034</v>
      </c>
      <c r="L2081" s="10">
        <f>(((K2081/60)/60)/24)+DATE(1970,1,1)</f>
        <v>41902.333726851852</v>
      </c>
      <c r="M2081" t="b">
        <v>0</v>
      </c>
      <c r="N2081">
        <v>73</v>
      </c>
      <c r="O2081" t="b">
        <v>1</v>
      </c>
      <c r="P2081" t="s">
        <v>8271</v>
      </c>
      <c r="Q2081" s="5">
        <f>(E2081/D2081)</f>
        <v>1.0005999999999999</v>
      </c>
      <c r="R2081" s="12">
        <f>ROUND((E2081/N2081),2)</f>
        <v>68.53</v>
      </c>
      <c r="S2081" t="str">
        <f>LEFT(P2081,FIND("/",P2081)-1)</f>
        <v>theater</v>
      </c>
      <c r="T2081" t="str">
        <f>RIGHT(P2081,LEN(P2081)-FIND("/",P2081))</f>
        <v>plays</v>
      </c>
    </row>
    <row r="2082" spans="1:20" ht="42.75" x14ac:dyDescent="0.4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 s="9">
        <f>(((I2082/60)/60)/24)+DATE(1970,1,1)</f>
        <v>41056.083298611113</v>
      </c>
      <c r="K2082">
        <v>1335491997</v>
      </c>
      <c r="L2082" s="10">
        <f>(((K2082/60)/60)/24)+DATE(1970,1,1)</f>
        <v>41026.083298611113</v>
      </c>
      <c r="M2082" t="b">
        <v>0</v>
      </c>
      <c r="N2082">
        <v>38</v>
      </c>
      <c r="O2082" t="b">
        <v>1</v>
      </c>
      <c r="P2082" t="s">
        <v>8279</v>
      </c>
      <c r="Q2082" s="5">
        <f>(E2082/D2082)</f>
        <v>1.0005066666666667</v>
      </c>
      <c r="R2082" s="12">
        <f>ROUND((E2082/N2082),2)</f>
        <v>39.49</v>
      </c>
      <c r="S2082" t="str">
        <f>LEFT(P2082,FIND("/",P2082)-1)</f>
        <v>music</v>
      </c>
      <c r="T2082" t="str">
        <f>RIGHT(P2082,LEN(P2082)-FIND("/",P2082))</f>
        <v>indie rock</v>
      </c>
    </row>
    <row r="2083" spans="1:20" ht="42.75" x14ac:dyDescent="0.4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 s="9">
        <f>(((I2083/60)/60)/24)+DATE(1970,1,1)</f>
        <v>42196.604166666672</v>
      </c>
      <c r="K2083">
        <v>1433934371</v>
      </c>
      <c r="L2083" s="10">
        <f>(((K2083/60)/60)/24)+DATE(1970,1,1)</f>
        <v>42165.462627314817</v>
      </c>
      <c r="M2083" t="b">
        <v>1</v>
      </c>
      <c r="N2083">
        <v>35</v>
      </c>
      <c r="O2083" t="b">
        <v>1</v>
      </c>
      <c r="P2083" t="s">
        <v>8271</v>
      </c>
      <c r="Q2083" s="5">
        <f>(E2083/D2083)</f>
        <v>1.0004999999999999</v>
      </c>
      <c r="R2083" s="12">
        <f>ROUND((E2083/N2083),2)</f>
        <v>57.17</v>
      </c>
      <c r="S2083" t="str">
        <f>LEFT(P2083,FIND("/",P2083)-1)</f>
        <v>theater</v>
      </c>
      <c r="T2083" t="str">
        <f>RIGHT(P2083,LEN(P2083)-FIND("/",P2083))</f>
        <v>plays</v>
      </c>
    </row>
    <row r="2084" spans="1:20" ht="57" x14ac:dyDescent="0.4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 s="9">
        <f>(((I2084/60)/60)/24)+DATE(1970,1,1)</f>
        <v>42507.894432870366</v>
      </c>
      <c r="K2084">
        <v>1458336479</v>
      </c>
      <c r="L2084" s="10">
        <f>(((K2084/60)/60)/24)+DATE(1970,1,1)</f>
        <v>42447.894432870366</v>
      </c>
      <c r="M2084" t="b">
        <v>0</v>
      </c>
      <c r="N2084">
        <v>49</v>
      </c>
      <c r="O2084" t="b">
        <v>1</v>
      </c>
      <c r="P2084" t="s">
        <v>8271</v>
      </c>
      <c r="Q2084" s="5">
        <f>(E2084/D2084)</f>
        <v>1.0004999999999999</v>
      </c>
      <c r="R2084" s="12">
        <f>ROUND((E2084/N2084),2)</f>
        <v>81.67</v>
      </c>
      <c r="S2084" t="str">
        <f>LEFT(P2084,FIND("/",P2084)-1)</f>
        <v>theater</v>
      </c>
      <c r="T2084" t="str">
        <f>RIGHT(P2084,LEN(P2084)-FIND("/",P2084))</f>
        <v>plays</v>
      </c>
    </row>
    <row r="2085" spans="1:20" x14ac:dyDescent="0.4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 s="9">
        <f>(((I2085/60)/60)/24)+DATE(1970,1,1)</f>
        <v>42475.875</v>
      </c>
      <c r="K2085">
        <v>1460155212</v>
      </c>
      <c r="L2085" s="10">
        <f>(((K2085/60)/60)/24)+DATE(1970,1,1)</f>
        <v>42468.94458333333</v>
      </c>
      <c r="M2085" t="b">
        <v>0</v>
      </c>
      <c r="N2085">
        <v>12</v>
      </c>
      <c r="O2085" t="b">
        <v>1</v>
      </c>
      <c r="P2085" t="s">
        <v>8265</v>
      </c>
      <c r="Q2085" s="5">
        <f>(E2085/D2085)</f>
        <v>1.0004342857142856</v>
      </c>
      <c r="R2085">
        <f>ROUND((E2085/N2085),2)</f>
        <v>291.79000000000002</v>
      </c>
      <c r="S2085" t="str">
        <f>LEFT(P2085,FIND("/",P2085)-1)</f>
        <v>film &amp; video</v>
      </c>
      <c r="T2085" t="str">
        <f>RIGHT(P2085,LEN(P2085)-FIND("/",P2085))</f>
        <v>television</v>
      </c>
    </row>
    <row r="2086" spans="1:20" ht="42.75" x14ac:dyDescent="0.4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 s="9">
        <f>(((I2086/60)/60)/24)+DATE(1970,1,1)</f>
        <v>42019.454166666663</v>
      </c>
      <c r="K2086">
        <v>1418649019</v>
      </c>
      <c r="L2086" s="10">
        <f>(((K2086/60)/60)/24)+DATE(1970,1,1)</f>
        <v>41988.548831018517</v>
      </c>
      <c r="M2086" t="b">
        <v>0</v>
      </c>
      <c r="N2086">
        <v>55</v>
      </c>
      <c r="O2086" t="b">
        <v>1</v>
      </c>
      <c r="P2086" t="s">
        <v>8274</v>
      </c>
      <c r="Q2086" s="5">
        <f>(E2086/D2086)</f>
        <v>1.0004285714285714</v>
      </c>
      <c r="R2086" s="12">
        <f>ROUND((E2086/N2086),2)</f>
        <v>127.33</v>
      </c>
      <c r="S2086" t="str">
        <f>LEFT(P2086,FIND("/",P2086)-1)</f>
        <v>publishing</v>
      </c>
      <c r="T2086" t="str">
        <f>RIGHT(P2086,LEN(P2086)-FIND("/",P2086))</f>
        <v>nonfiction</v>
      </c>
    </row>
    <row r="2087" spans="1:20" ht="42.75" x14ac:dyDescent="0.4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 s="9">
        <f>(((I2087/60)/60)/24)+DATE(1970,1,1)</f>
        <v>42685.916666666672</v>
      </c>
      <c r="K2087">
        <v>1477077946</v>
      </c>
      <c r="L2087" s="10">
        <f>(((K2087/60)/60)/24)+DATE(1970,1,1)</f>
        <v>42664.809560185182</v>
      </c>
      <c r="M2087" t="b">
        <v>0</v>
      </c>
      <c r="N2087">
        <v>41</v>
      </c>
      <c r="O2087" t="b">
        <v>1</v>
      </c>
      <c r="P2087" t="s">
        <v>8271</v>
      </c>
      <c r="Q2087" s="5">
        <f>(E2087/D2087)</f>
        <v>1.0004</v>
      </c>
      <c r="R2087" s="12">
        <f>ROUND((E2087/N2087),2)</f>
        <v>61</v>
      </c>
      <c r="S2087" t="str">
        <f>LEFT(P2087,FIND("/",P2087)-1)</f>
        <v>theater</v>
      </c>
      <c r="T2087" t="str">
        <f>RIGHT(P2087,LEN(P2087)-FIND("/",P2087))</f>
        <v>plays</v>
      </c>
    </row>
    <row r="2088" spans="1:20" ht="42.75" x14ac:dyDescent="0.4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 s="9">
        <f>(((I2088/60)/60)/24)+DATE(1970,1,1)</f>
        <v>41764.276747685188</v>
      </c>
      <c r="K2088">
        <v>1396334311</v>
      </c>
      <c r="L2088" s="10">
        <f>(((K2088/60)/60)/24)+DATE(1970,1,1)</f>
        <v>41730.276747685188</v>
      </c>
      <c r="M2088" t="b">
        <v>0</v>
      </c>
      <c r="N2088">
        <v>558</v>
      </c>
      <c r="O2088" t="b">
        <v>1</v>
      </c>
      <c r="P2088" t="s">
        <v>8271</v>
      </c>
      <c r="Q2088" s="5">
        <f>(E2088/D2088)</f>
        <v>1.0003599999999999</v>
      </c>
      <c r="R2088" s="12">
        <f>ROUND((E2088/N2088),2)</f>
        <v>179.28</v>
      </c>
      <c r="S2088" t="str">
        <f>LEFT(P2088,FIND("/",P2088)-1)</f>
        <v>theater</v>
      </c>
      <c r="T2088" t="str">
        <f>RIGHT(P2088,LEN(P2088)-FIND("/",P2088))</f>
        <v>plays</v>
      </c>
    </row>
    <row r="2089" spans="1:20" ht="28.5" x14ac:dyDescent="0.4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 s="9">
        <f>(((I2089/60)/60)/24)+DATE(1970,1,1)</f>
        <v>40936.169664351852</v>
      </c>
      <c r="K2089">
        <v>1322539459</v>
      </c>
      <c r="L2089" s="10">
        <f>(((K2089/60)/60)/24)+DATE(1970,1,1)</f>
        <v>40876.169664351852</v>
      </c>
      <c r="M2089" t="b">
        <v>0</v>
      </c>
      <c r="N2089">
        <v>30</v>
      </c>
      <c r="O2089" t="b">
        <v>1</v>
      </c>
      <c r="P2089" t="s">
        <v>8276</v>
      </c>
      <c r="Q2089" s="5">
        <f>(E2089/D2089)</f>
        <v>1.0003299999999999</v>
      </c>
      <c r="R2089" s="12">
        <f>ROUND((E2089/N2089),2)</f>
        <v>66.69</v>
      </c>
      <c r="S2089" t="str">
        <f>LEFT(P2089,FIND("/",P2089)-1)</f>
        <v>music</v>
      </c>
      <c r="T2089" t="str">
        <f>RIGHT(P2089,LEN(P2089)-FIND("/",P2089))</f>
        <v>rock</v>
      </c>
    </row>
    <row r="2090" spans="1:20" ht="42.75" x14ac:dyDescent="0.4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 s="9">
        <f>(((I2090/60)/60)/24)+DATE(1970,1,1)</f>
        <v>41026.667199074072</v>
      </c>
      <c r="K2090">
        <v>1332950446</v>
      </c>
      <c r="L2090" s="10">
        <f>(((K2090/60)/60)/24)+DATE(1970,1,1)</f>
        <v>40996.667199074072</v>
      </c>
      <c r="M2090" t="b">
        <v>0</v>
      </c>
      <c r="N2090">
        <v>28</v>
      </c>
      <c r="O2090" t="b">
        <v>1</v>
      </c>
      <c r="P2090" t="s">
        <v>8276</v>
      </c>
      <c r="Q2090" s="5">
        <f>(E2090/D2090)</f>
        <v>1.0002</v>
      </c>
      <c r="R2090" s="12">
        <f>ROUND((E2090/N2090),2)</f>
        <v>178.61</v>
      </c>
      <c r="S2090" t="str">
        <f>LEFT(P2090,FIND("/",P2090)-1)</f>
        <v>music</v>
      </c>
      <c r="T2090" t="str">
        <f>RIGHT(P2090,LEN(P2090)-FIND("/",P2090))</f>
        <v>rock</v>
      </c>
    </row>
    <row r="2091" spans="1:20" ht="42.75" x14ac:dyDescent="0.4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 s="9">
        <f>(((I2091/60)/60)/24)+DATE(1970,1,1)</f>
        <v>42490.733530092592</v>
      </c>
      <c r="K2091">
        <v>1459445777</v>
      </c>
      <c r="L2091" s="10">
        <f>(((K2091/60)/60)/24)+DATE(1970,1,1)</f>
        <v>42460.733530092592</v>
      </c>
      <c r="M2091" t="b">
        <v>0</v>
      </c>
      <c r="N2091">
        <v>37</v>
      </c>
      <c r="O2091" t="b">
        <v>1</v>
      </c>
      <c r="P2091" t="s">
        <v>8271</v>
      </c>
      <c r="Q2091" s="5">
        <f>(E2091/D2091)</f>
        <v>1.0001333333333333</v>
      </c>
      <c r="R2091" s="12">
        <f>ROUND((E2091/N2091),2)</f>
        <v>40.549999999999997</v>
      </c>
      <c r="S2091" t="str">
        <f>LEFT(P2091,FIND("/",P2091)-1)</f>
        <v>theater</v>
      </c>
      <c r="T2091" t="str">
        <f>RIGHT(P2091,LEN(P2091)-FIND("/",P2091))</f>
        <v>plays</v>
      </c>
    </row>
    <row r="2092" spans="1:20" ht="42.75" x14ac:dyDescent="0.4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 s="9">
        <f>(((I2092/60)/60)/24)+DATE(1970,1,1)</f>
        <v>40825.820150462961</v>
      </c>
      <c r="K2092">
        <v>1315597261</v>
      </c>
      <c r="L2092" s="10">
        <f>(((K2092/60)/60)/24)+DATE(1970,1,1)</f>
        <v>40795.820150462961</v>
      </c>
      <c r="M2092" t="b">
        <v>0</v>
      </c>
      <c r="N2092">
        <v>100</v>
      </c>
      <c r="O2092" t="b">
        <v>1</v>
      </c>
      <c r="P2092" t="s">
        <v>8266</v>
      </c>
      <c r="Q2092" s="5">
        <f>(E2092/D2092)</f>
        <v>1.0001249999999999</v>
      </c>
      <c r="R2092">
        <f>ROUND((E2092/N2092),2)</f>
        <v>40.01</v>
      </c>
      <c r="S2092" t="str">
        <f>LEFT(P2092,FIND("/",P2092)-1)</f>
        <v>film &amp; video</v>
      </c>
      <c r="T2092" t="str">
        <f>RIGHT(P2092,LEN(P2092)-FIND("/",P2092))</f>
        <v>shorts</v>
      </c>
    </row>
    <row r="2093" spans="1:20" ht="42.75" x14ac:dyDescent="0.4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 s="9">
        <f>(((I2093/60)/60)/24)+DATE(1970,1,1)</f>
        <v>42119.659652777773</v>
      </c>
      <c r="K2093">
        <v>1424796594</v>
      </c>
      <c r="L2093" s="10">
        <f>(((K2093/60)/60)/24)+DATE(1970,1,1)</f>
        <v>42059.701319444444</v>
      </c>
      <c r="M2093" t="b">
        <v>0</v>
      </c>
      <c r="N2093">
        <v>19</v>
      </c>
      <c r="O2093" t="b">
        <v>1</v>
      </c>
      <c r="P2093" t="s">
        <v>8271</v>
      </c>
      <c r="Q2093" s="5">
        <f>(E2093/D2093)</f>
        <v>1.0001249999999999</v>
      </c>
      <c r="R2093" s="12">
        <f>ROUND((E2093/N2093),2)</f>
        <v>421.11</v>
      </c>
      <c r="S2093" t="str">
        <f>LEFT(P2093,FIND("/",P2093)-1)</f>
        <v>theater</v>
      </c>
      <c r="T2093" t="str">
        <f>RIGHT(P2093,LEN(P2093)-FIND("/",P2093))</f>
        <v>plays</v>
      </c>
    </row>
    <row r="2094" spans="1:20" ht="42.75" x14ac:dyDescent="0.4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 s="9">
        <f>(((I2094/60)/60)/24)+DATE(1970,1,1)</f>
        <v>42329.125</v>
      </c>
      <c r="K2094">
        <v>1444874768</v>
      </c>
      <c r="L2094" s="10">
        <f>(((K2094/60)/60)/24)+DATE(1970,1,1)</f>
        <v>42292.087592592594</v>
      </c>
      <c r="M2094" t="b">
        <v>0</v>
      </c>
      <c r="N2094">
        <v>64</v>
      </c>
      <c r="O2094" t="b">
        <v>1</v>
      </c>
      <c r="P2094" t="s">
        <v>8271</v>
      </c>
      <c r="Q2094" s="5">
        <f>(E2094/D2094)</f>
        <v>1.0001100000000001</v>
      </c>
      <c r="R2094" s="12">
        <f>ROUND((E2094/N2094),2)</f>
        <v>93.76</v>
      </c>
      <c r="S2094" t="str">
        <f>LEFT(P2094,FIND("/",P2094)-1)</f>
        <v>theater</v>
      </c>
      <c r="T2094" t="str">
        <f>RIGHT(P2094,LEN(P2094)-FIND("/",P2094))</f>
        <v>plays</v>
      </c>
    </row>
    <row r="2095" spans="1:20" ht="42.75" x14ac:dyDescent="0.4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 s="9">
        <f>(((I2095/60)/60)/24)+DATE(1970,1,1)</f>
        <v>42460.365925925929</v>
      </c>
      <c r="K2095">
        <v>1456480016</v>
      </c>
      <c r="L2095" s="10">
        <f>(((K2095/60)/60)/24)+DATE(1970,1,1)</f>
        <v>42426.407592592594</v>
      </c>
      <c r="M2095" t="b">
        <v>1</v>
      </c>
      <c r="N2095">
        <v>122</v>
      </c>
      <c r="O2095" t="b">
        <v>1</v>
      </c>
      <c r="P2095" t="s">
        <v>8280</v>
      </c>
      <c r="Q2095" s="5">
        <f>(E2095/D2095)</f>
        <v>1.0000828571428571</v>
      </c>
      <c r="R2095" s="12">
        <f>ROUND((E2095/N2095),2)</f>
        <v>57.38</v>
      </c>
      <c r="S2095" t="str">
        <f>LEFT(P2095,FIND("/",P2095)-1)</f>
        <v>music</v>
      </c>
      <c r="T2095" t="str">
        <f>RIGHT(P2095,LEN(P2095)-FIND("/",P2095))</f>
        <v>electronic music</v>
      </c>
    </row>
    <row r="2096" spans="1:20" ht="57" x14ac:dyDescent="0.4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 s="9">
        <f>(((I2096/60)/60)/24)+DATE(1970,1,1)</f>
        <v>40462.011296296296</v>
      </c>
      <c r="K2096">
        <v>1282868176</v>
      </c>
      <c r="L2096" s="10">
        <f>(((K2096/60)/60)/24)+DATE(1970,1,1)</f>
        <v>40417.011296296296</v>
      </c>
      <c r="M2096" t="b">
        <v>0</v>
      </c>
      <c r="N2096">
        <v>38</v>
      </c>
      <c r="O2096" t="b">
        <v>1</v>
      </c>
      <c r="P2096" t="s">
        <v>8279</v>
      </c>
      <c r="Q2096" s="5">
        <f>(E2096/D2096)</f>
        <v>1.0000360000000001</v>
      </c>
      <c r="R2096" s="12">
        <f>ROUND((E2096/N2096),2)</f>
        <v>131.58000000000001</v>
      </c>
      <c r="S2096" t="str">
        <f>LEFT(P2096,FIND("/",P2096)-1)</f>
        <v>music</v>
      </c>
      <c r="T2096" t="str">
        <f>RIGHT(P2096,LEN(P2096)-FIND("/",P2096))</f>
        <v>indie rock</v>
      </c>
    </row>
    <row r="2097" spans="1:20" ht="28.5" x14ac:dyDescent="0.4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 s="9">
        <f>(((I2097/60)/60)/24)+DATE(1970,1,1)</f>
        <v>42236.958333333328</v>
      </c>
      <c r="K2097">
        <v>1437545657</v>
      </c>
      <c r="L2097" s="10">
        <f>(((K2097/60)/60)/24)+DATE(1970,1,1)</f>
        <v>42207.259918981479</v>
      </c>
      <c r="M2097" t="b">
        <v>0</v>
      </c>
      <c r="N2097">
        <v>20</v>
      </c>
      <c r="O2097" t="b">
        <v>1</v>
      </c>
      <c r="P2097" t="s">
        <v>8271</v>
      </c>
      <c r="Q2097" s="5">
        <f>(E2097/D2097)</f>
        <v>1.0000100000000001</v>
      </c>
      <c r="R2097" s="12">
        <f>ROUND((E2097/N2097),2)</f>
        <v>50</v>
      </c>
      <c r="S2097" t="str">
        <f>LEFT(P2097,FIND("/",P2097)-1)</f>
        <v>theater</v>
      </c>
      <c r="T2097" t="str">
        <f>RIGHT(P2097,LEN(P2097)-FIND("/",P2097))</f>
        <v>plays</v>
      </c>
    </row>
    <row r="2098" spans="1:20" ht="42.75" x14ac:dyDescent="0.4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 s="9">
        <f>(((I2098/60)/60)/24)+DATE(1970,1,1)</f>
        <v>41938.029861111114</v>
      </c>
      <c r="K2098">
        <v>1410558948</v>
      </c>
      <c r="L2098" s="10">
        <f>(((K2098/60)/60)/24)+DATE(1970,1,1)</f>
        <v>41894.91375</v>
      </c>
      <c r="M2098" t="b">
        <v>0</v>
      </c>
      <c r="N2098">
        <v>45</v>
      </c>
      <c r="O2098" t="b">
        <v>1</v>
      </c>
      <c r="P2098" t="s">
        <v>8271</v>
      </c>
      <c r="Q2098" s="5">
        <f>(E2098/D2098)</f>
        <v>1.0000058823529412</v>
      </c>
      <c r="R2098" s="12">
        <f>ROUND((E2098/N2098),2)</f>
        <v>37.78</v>
      </c>
      <c r="S2098" t="str">
        <f>LEFT(P2098,FIND("/",P2098)-1)</f>
        <v>theater</v>
      </c>
      <c r="T2098" t="str">
        <f>RIGHT(P2098,LEN(P2098)-FIND("/",P2098))</f>
        <v>plays</v>
      </c>
    </row>
    <row r="2099" spans="1:20" ht="42.75" x14ac:dyDescent="0.4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 s="9">
        <f>(((I2099/60)/60)/24)+DATE(1970,1,1)</f>
        <v>42394.79206018518</v>
      </c>
      <c r="K2099">
        <v>1452193234</v>
      </c>
      <c r="L2099" s="10">
        <f>(((K2099/60)/60)/24)+DATE(1970,1,1)</f>
        <v>42376.79206018518</v>
      </c>
      <c r="M2099" t="b">
        <v>0</v>
      </c>
      <c r="N2099">
        <v>1</v>
      </c>
      <c r="O2099" t="b">
        <v>1</v>
      </c>
      <c r="P2099" t="s">
        <v>8265</v>
      </c>
      <c r="Q2099" s="5">
        <f>(E2099/D2099)</f>
        <v>1</v>
      </c>
      <c r="R2099">
        <f>ROUND((E2099/N2099),2)</f>
        <v>13</v>
      </c>
      <c r="S2099" t="str">
        <f>LEFT(P2099,FIND("/",P2099)-1)</f>
        <v>film &amp; video</v>
      </c>
      <c r="T2099" t="str">
        <f>RIGHT(P2099,LEN(P2099)-FIND("/",P2099))</f>
        <v>television</v>
      </c>
    </row>
    <row r="2100" spans="1:20" ht="42.75" x14ac:dyDescent="0.4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 s="9">
        <f>(((I2100/60)/60)/24)+DATE(1970,1,1)</f>
        <v>41917.568912037037</v>
      </c>
      <c r="K2100">
        <v>1409924354</v>
      </c>
      <c r="L2100" s="10">
        <f>(((K2100/60)/60)/24)+DATE(1970,1,1)</f>
        <v>41887.568912037037</v>
      </c>
      <c r="M2100" t="b">
        <v>0</v>
      </c>
      <c r="N2100">
        <v>19</v>
      </c>
      <c r="O2100" t="b">
        <v>1</v>
      </c>
      <c r="P2100" t="s">
        <v>8265</v>
      </c>
      <c r="Q2100" s="5">
        <f>(E2100/D2100)</f>
        <v>1</v>
      </c>
      <c r="R2100">
        <f>ROUND((E2100/N2100),2)</f>
        <v>105.26</v>
      </c>
      <c r="S2100" t="str">
        <f>LEFT(P2100,FIND("/",P2100)-1)</f>
        <v>film &amp; video</v>
      </c>
      <c r="T2100" t="str">
        <f>RIGHT(P2100,LEN(P2100)-FIND("/",P2100))</f>
        <v>television</v>
      </c>
    </row>
    <row r="2101" spans="1:20" ht="42.75" x14ac:dyDescent="0.4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 s="9">
        <f>(((I2101/60)/60)/24)+DATE(1970,1,1)</f>
        <v>41919.098807870374</v>
      </c>
      <c r="K2101">
        <v>1408760537</v>
      </c>
      <c r="L2101" s="10">
        <f>(((K2101/60)/60)/24)+DATE(1970,1,1)</f>
        <v>41874.098807870374</v>
      </c>
      <c r="M2101" t="b">
        <v>0</v>
      </c>
      <c r="N2101">
        <v>15</v>
      </c>
      <c r="O2101" t="b">
        <v>1</v>
      </c>
      <c r="P2101" t="s">
        <v>8265</v>
      </c>
      <c r="Q2101" s="5">
        <f>(E2101/D2101)</f>
        <v>1</v>
      </c>
      <c r="R2101">
        <f>ROUND((E2101/N2101),2)</f>
        <v>133.33000000000001</v>
      </c>
      <c r="S2101" t="str">
        <f>LEFT(P2101,FIND("/",P2101)-1)</f>
        <v>film &amp; video</v>
      </c>
      <c r="T2101" t="str">
        <f>RIGHT(P2101,LEN(P2101)-FIND("/",P2101))</f>
        <v>television</v>
      </c>
    </row>
    <row r="2102" spans="1:20" x14ac:dyDescent="0.4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 s="9">
        <f>(((I2102/60)/60)/24)+DATE(1970,1,1)</f>
        <v>42301.176446759258</v>
      </c>
      <c r="K2102">
        <v>1443068045</v>
      </c>
      <c r="L2102" s="10">
        <f>(((K2102/60)/60)/24)+DATE(1970,1,1)</f>
        <v>42271.176446759258</v>
      </c>
      <c r="M2102" t="b">
        <v>0</v>
      </c>
      <c r="N2102">
        <v>87</v>
      </c>
      <c r="O2102" t="b">
        <v>1</v>
      </c>
      <c r="P2102" t="s">
        <v>8265</v>
      </c>
      <c r="Q2102" s="5">
        <f>(E2102/D2102)</f>
        <v>1</v>
      </c>
      <c r="R2102">
        <f>ROUND((E2102/N2102),2)</f>
        <v>137.93</v>
      </c>
      <c r="S2102" t="str">
        <f>LEFT(P2102,FIND("/",P2102)-1)</f>
        <v>film &amp; video</v>
      </c>
      <c r="T2102" t="str">
        <f>RIGHT(P2102,LEN(P2102)-FIND("/",P2102))</f>
        <v>television</v>
      </c>
    </row>
    <row r="2103" spans="1:20" ht="42.75" x14ac:dyDescent="0.4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 s="9">
        <f>(((I2103/60)/60)/24)+DATE(1970,1,1)</f>
        <v>42034.708333333328</v>
      </c>
      <c r="K2103">
        <v>1419271458</v>
      </c>
      <c r="L2103" s="10">
        <f>(((K2103/60)/60)/24)+DATE(1970,1,1)</f>
        <v>41995.752986111111</v>
      </c>
      <c r="M2103" t="b">
        <v>0</v>
      </c>
      <c r="N2103">
        <v>22</v>
      </c>
      <c r="O2103" t="b">
        <v>1</v>
      </c>
      <c r="P2103" t="s">
        <v>8265</v>
      </c>
      <c r="Q2103" s="5">
        <f>(E2103/D2103)</f>
        <v>1</v>
      </c>
      <c r="R2103">
        <f>ROUND((E2103/N2103),2)</f>
        <v>27.27</v>
      </c>
      <c r="S2103" t="str">
        <f>LEFT(P2103,FIND("/",P2103)-1)</f>
        <v>film &amp; video</v>
      </c>
      <c r="T2103" t="str">
        <f>RIGHT(P2103,LEN(P2103)-FIND("/",P2103))</f>
        <v>television</v>
      </c>
    </row>
    <row r="2104" spans="1:20" ht="42.75" x14ac:dyDescent="0.4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 s="9">
        <f>(((I2104/60)/60)/24)+DATE(1970,1,1)</f>
        <v>40666.165972222225</v>
      </c>
      <c r="K2104">
        <v>1297620584</v>
      </c>
      <c r="L2104" s="10">
        <f>(((K2104/60)/60)/24)+DATE(1970,1,1)</f>
        <v>40587.75675925926</v>
      </c>
      <c r="M2104" t="b">
        <v>0</v>
      </c>
      <c r="N2104">
        <v>18</v>
      </c>
      <c r="O2104" t="b">
        <v>1</v>
      </c>
      <c r="P2104" t="s">
        <v>8266</v>
      </c>
      <c r="Q2104" s="5">
        <f>(E2104/D2104)</f>
        <v>1</v>
      </c>
      <c r="R2104">
        <f>ROUND((E2104/N2104),2)</f>
        <v>50</v>
      </c>
      <c r="S2104" t="str">
        <f>LEFT(P2104,FIND("/",P2104)-1)</f>
        <v>film &amp; video</v>
      </c>
      <c r="T2104" t="str">
        <f>RIGHT(P2104,LEN(P2104)-FIND("/",P2104))</f>
        <v>shorts</v>
      </c>
    </row>
    <row r="2105" spans="1:20" ht="42.75" x14ac:dyDescent="0.4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 s="9">
        <f>(((I2105/60)/60)/24)+DATE(1970,1,1)</f>
        <v>40678.757939814815</v>
      </c>
      <c r="K2105">
        <v>1302891086</v>
      </c>
      <c r="L2105" s="10">
        <f>(((K2105/60)/60)/24)+DATE(1970,1,1)</f>
        <v>40648.757939814815</v>
      </c>
      <c r="M2105" t="b">
        <v>0</v>
      </c>
      <c r="N2105">
        <v>7</v>
      </c>
      <c r="O2105" t="b">
        <v>1</v>
      </c>
      <c r="P2105" t="s">
        <v>8266</v>
      </c>
      <c r="Q2105" s="5">
        <f>(E2105/D2105)</f>
        <v>1</v>
      </c>
      <c r="R2105">
        <f>ROUND((E2105/N2105),2)</f>
        <v>71.430000000000007</v>
      </c>
      <c r="S2105" t="str">
        <f>LEFT(P2105,FIND("/",P2105)-1)</f>
        <v>film &amp; video</v>
      </c>
      <c r="T2105" t="str">
        <f>RIGHT(P2105,LEN(P2105)-FIND("/",P2105))</f>
        <v>shorts</v>
      </c>
    </row>
    <row r="2106" spans="1:20" ht="42.75" x14ac:dyDescent="0.4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 s="9">
        <f>(((I2106/60)/60)/24)+DATE(1970,1,1)</f>
        <v>41217.794976851852</v>
      </c>
      <c r="K2106">
        <v>1350324286</v>
      </c>
      <c r="L2106" s="10">
        <f>(((K2106/60)/60)/24)+DATE(1970,1,1)</f>
        <v>41197.753310185188</v>
      </c>
      <c r="M2106" t="b">
        <v>0</v>
      </c>
      <c r="N2106">
        <v>26</v>
      </c>
      <c r="O2106" t="b">
        <v>1</v>
      </c>
      <c r="P2106" t="s">
        <v>8266</v>
      </c>
      <c r="Q2106" s="5">
        <f>(E2106/D2106)</f>
        <v>1</v>
      </c>
      <c r="R2106">
        <f>ROUND((E2106/N2106),2)</f>
        <v>192.31</v>
      </c>
      <c r="S2106" t="str">
        <f>LEFT(P2106,FIND("/",P2106)-1)</f>
        <v>film &amp; video</v>
      </c>
      <c r="T2106" t="str">
        <f>RIGHT(P2106,LEN(P2106)-FIND("/",P2106))</f>
        <v>shorts</v>
      </c>
    </row>
    <row r="2107" spans="1:20" ht="42.75" x14ac:dyDescent="0.4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 s="9">
        <f>(((I2107/60)/60)/24)+DATE(1970,1,1)</f>
        <v>41298.776736111111</v>
      </c>
      <c r="K2107">
        <v>1356979110</v>
      </c>
      <c r="L2107" s="10">
        <f>(((K2107/60)/60)/24)+DATE(1970,1,1)</f>
        <v>41274.776736111111</v>
      </c>
      <c r="M2107" t="b">
        <v>0</v>
      </c>
      <c r="N2107">
        <v>35</v>
      </c>
      <c r="O2107" t="b">
        <v>1</v>
      </c>
      <c r="P2107" t="s">
        <v>8266</v>
      </c>
      <c r="Q2107" s="5">
        <f>(E2107/D2107)</f>
        <v>1</v>
      </c>
      <c r="R2107">
        <f>ROUND((E2107/N2107),2)</f>
        <v>100</v>
      </c>
      <c r="S2107" t="str">
        <f>LEFT(P2107,FIND("/",P2107)-1)</f>
        <v>film &amp; video</v>
      </c>
      <c r="T2107" t="str">
        <f>RIGHT(P2107,LEN(P2107)-FIND("/",P2107))</f>
        <v>shorts</v>
      </c>
    </row>
    <row r="2108" spans="1:20" ht="42.75" x14ac:dyDescent="0.4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 s="9">
        <f>(((I2108/60)/60)/24)+DATE(1970,1,1)</f>
        <v>42197.920972222222</v>
      </c>
      <c r="K2108">
        <v>1435874772</v>
      </c>
      <c r="L2108" s="10">
        <f>(((K2108/60)/60)/24)+DATE(1970,1,1)</f>
        <v>42187.920972222222</v>
      </c>
      <c r="M2108" t="b">
        <v>0</v>
      </c>
      <c r="N2108">
        <v>1</v>
      </c>
      <c r="O2108" t="b">
        <v>0</v>
      </c>
      <c r="P2108" t="s">
        <v>8267</v>
      </c>
      <c r="Q2108" s="5">
        <f>(E2108/D2108)</f>
        <v>1</v>
      </c>
      <c r="R2108" s="12">
        <f>ROUND((E2108/N2108),2)</f>
        <v>500</v>
      </c>
      <c r="S2108" t="str">
        <f>LEFT(P2108,FIND("/",P2108)-1)</f>
        <v>film &amp; video</v>
      </c>
      <c r="T2108" t="str">
        <f>RIGHT(P2108,LEN(P2108)-FIND("/",P2108))</f>
        <v>science fiction</v>
      </c>
    </row>
    <row r="2109" spans="1:20" ht="42.75" x14ac:dyDescent="0.45">
      <c r="A2109">
        <v>390</v>
      </c>
      <c r="B2109" s="3" t="s">
        <v>391</v>
      </c>
      <c r="C2109" s="3" t="s">
        <v>4500</v>
      </c>
      <c r="D2109">
        <v>1000</v>
      </c>
      <c r="E2109">
        <v>1000</v>
      </c>
      <c r="F2109" t="s">
        <v>8219</v>
      </c>
      <c r="G2109" t="s">
        <v>8224</v>
      </c>
      <c r="H2109" t="s">
        <v>8246</v>
      </c>
      <c r="I2109">
        <v>1431046372</v>
      </c>
      <c r="J2109" s="9">
        <f>(((I2109/60)/60)/24)+DATE(1970,1,1)</f>
        <v>42132.036712962959</v>
      </c>
      <c r="K2109">
        <v>1429318372</v>
      </c>
      <c r="L2109" s="10">
        <f>(((K2109/60)/60)/24)+DATE(1970,1,1)</f>
        <v>42112.036712962959</v>
      </c>
      <c r="M2109" t="b">
        <v>0</v>
      </c>
      <c r="N2109">
        <v>14</v>
      </c>
      <c r="O2109" t="b">
        <v>1</v>
      </c>
      <c r="P2109" t="s">
        <v>8269</v>
      </c>
      <c r="Q2109" s="5">
        <f>(E2109/D2109)</f>
        <v>1</v>
      </c>
      <c r="R2109" s="12">
        <f>ROUND((E2109/N2109),2)</f>
        <v>71.430000000000007</v>
      </c>
      <c r="S2109" t="str">
        <f>LEFT(P2109,FIND("/",P2109)-1)</f>
        <v>film &amp; video</v>
      </c>
      <c r="T2109" t="str">
        <f>RIGHT(P2109,LEN(P2109)-FIND("/",P2109))</f>
        <v>documentary</v>
      </c>
    </row>
    <row r="2110" spans="1:20" ht="57" x14ac:dyDescent="0.45">
      <c r="A2110">
        <v>525</v>
      </c>
      <c r="B2110" s="3" t="s">
        <v>526</v>
      </c>
      <c r="C2110" s="3" t="s">
        <v>4635</v>
      </c>
      <c r="D2110">
        <v>12000</v>
      </c>
      <c r="E2110">
        <v>12000</v>
      </c>
      <c r="F2110" t="s">
        <v>8219</v>
      </c>
      <c r="G2110" t="s">
        <v>8224</v>
      </c>
      <c r="H2110" t="s">
        <v>8246</v>
      </c>
      <c r="I2110">
        <v>1410601041</v>
      </c>
      <c r="J2110" s="9">
        <f>(((I2110/60)/60)/24)+DATE(1970,1,1)</f>
        <v>41895.400937500002</v>
      </c>
      <c r="K2110">
        <v>1406713041</v>
      </c>
      <c r="L2110" s="10">
        <f>(((K2110/60)/60)/24)+DATE(1970,1,1)</f>
        <v>41850.400937500002</v>
      </c>
      <c r="M2110" t="b">
        <v>0</v>
      </c>
      <c r="N2110">
        <v>12</v>
      </c>
      <c r="O2110" t="b">
        <v>1</v>
      </c>
      <c r="P2110" t="s">
        <v>8271</v>
      </c>
      <c r="Q2110" s="5">
        <f>(E2110/D2110)</f>
        <v>1</v>
      </c>
      <c r="R2110" s="12">
        <f>ROUND((E2110/N2110),2)</f>
        <v>1000</v>
      </c>
      <c r="S2110" t="str">
        <f>LEFT(P2110,FIND("/",P2110)-1)</f>
        <v>theater</v>
      </c>
      <c r="T2110" t="str">
        <f>RIGHT(P2110,LEN(P2110)-FIND("/",P2110))</f>
        <v>plays</v>
      </c>
    </row>
    <row r="2111" spans="1:20" ht="42.75" x14ac:dyDescent="0.45">
      <c r="A2111">
        <v>531</v>
      </c>
      <c r="B2111" s="3" t="s">
        <v>532</v>
      </c>
      <c r="C2111" s="3" t="s">
        <v>4641</v>
      </c>
      <c r="D2111">
        <v>4000</v>
      </c>
      <c r="E2111">
        <v>4000</v>
      </c>
      <c r="F2111" t="s">
        <v>8219</v>
      </c>
      <c r="G2111" t="s">
        <v>8224</v>
      </c>
      <c r="H2111" t="s">
        <v>8246</v>
      </c>
      <c r="I2111">
        <v>1481957940</v>
      </c>
      <c r="J2111" s="9">
        <f>(((I2111/60)/60)/24)+DATE(1970,1,1)</f>
        <v>42721.290972222225</v>
      </c>
      <c r="K2111">
        <v>1478050429</v>
      </c>
      <c r="L2111" s="10">
        <f>(((K2111/60)/60)/24)+DATE(1970,1,1)</f>
        <v>42676.065150462964</v>
      </c>
      <c r="M2111" t="b">
        <v>0</v>
      </c>
      <c r="N2111">
        <v>31</v>
      </c>
      <c r="O2111" t="b">
        <v>1</v>
      </c>
      <c r="P2111" t="s">
        <v>8271</v>
      </c>
      <c r="Q2111" s="5">
        <f>(E2111/D2111)</f>
        <v>1</v>
      </c>
      <c r="R2111" s="12">
        <f>ROUND((E2111/N2111),2)</f>
        <v>129.03</v>
      </c>
      <c r="S2111" t="str">
        <f>LEFT(P2111,FIND("/",P2111)-1)</f>
        <v>theater</v>
      </c>
      <c r="T2111" t="str">
        <f>RIGHT(P2111,LEN(P2111)-FIND("/",P2111))</f>
        <v>plays</v>
      </c>
    </row>
    <row r="2112" spans="1:20" ht="42.75" x14ac:dyDescent="0.45">
      <c r="A2112">
        <v>782</v>
      </c>
      <c r="B2112" s="3" t="s">
        <v>783</v>
      </c>
      <c r="C2112" s="3" t="s">
        <v>4892</v>
      </c>
      <c r="D2112">
        <v>700</v>
      </c>
      <c r="E2112">
        <v>700</v>
      </c>
      <c r="F2112" t="s">
        <v>8219</v>
      </c>
      <c r="G2112" t="s">
        <v>8224</v>
      </c>
      <c r="H2112" t="s">
        <v>8246</v>
      </c>
      <c r="I2112">
        <v>1345918302</v>
      </c>
      <c r="J2112" s="9">
        <f>(((I2112/60)/60)/24)+DATE(1970,1,1)</f>
        <v>41146.758125</v>
      </c>
      <c r="K2112">
        <v>1343326302</v>
      </c>
      <c r="L2112" s="10">
        <f>(((K2112/60)/60)/24)+DATE(1970,1,1)</f>
        <v>41116.758125</v>
      </c>
      <c r="M2112" t="b">
        <v>0</v>
      </c>
      <c r="N2112">
        <v>14</v>
      </c>
      <c r="O2112" t="b">
        <v>1</v>
      </c>
      <c r="P2112" t="s">
        <v>8276</v>
      </c>
      <c r="Q2112" s="5">
        <f>(E2112/D2112)</f>
        <v>1</v>
      </c>
      <c r="R2112" s="12">
        <f>ROUND((E2112/N2112),2)</f>
        <v>50</v>
      </c>
      <c r="S2112" t="str">
        <f>LEFT(P2112,FIND("/",P2112)-1)</f>
        <v>music</v>
      </c>
      <c r="T2112" t="str">
        <f>RIGHT(P2112,LEN(P2112)-FIND("/",P2112))</f>
        <v>rock</v>
      </c>
    </row>
    <row r="2113" spans="1:20" ht="42.75" x14ac:dyDescent="0.45">
      <c r="A2113">
        <v>804</v>
      </c>
      <c r="B2113" s="3" t="s">
        <v>805</v>
      </c>
      <c r="C2113" s="3" t="s">
        <v>4914</v>
      </c>
      <c r="D2113">
        <v>5500</v>
      </c>
      <c r="E2113">
        <v>5500</v>
      </c>
      <c r="F2113" t="s">
        <v>8219</v>
      </c>
      <c r="G2113" t="s">
        <v>8224</v>
      </c>
      <c r="H2113" t="s">
        <v>8246</v>
      </c>
      <c r="I2113">
        <v>1311393540</v>
      </c>
      <c r="J2113" s="9">
        <f>(((I2113/60)/60)/24)+DATE(1970,1,1)</f>
        <v>40747.165972222225</v>
      </c>
      <c r="K2113">
        <v>1309919526</v>
      </c>
      <c r="L2113" s="10">
        <f>(((K2113/60)/60)/24)+DATE(1970,1,1)</f>
        <v>40730.105625000004</v>
      </c>
      <c r="M2113" t="b">
        <v>0</v>
      </c>
      <c r="N2113">
        <v>18</v>
      </c>
      <c r="O2113" t="b">
        <v>1</v>
      </c>
      <c r="P2113" t="s">
        <v>8276</v>
      </c>
      <c r="Q2113" s="5">
        <f>(E2113/D2113)</f>
        <v>1</v>
      </c>
      <c r="R2113" s="12">
        <f>ROUND((E2113/N2113),2)</f>
        <v>305.56</v>
      </c>
      <c r="S2113" t="str">
        <f>LEFT(P2113,FIND("/",P2113)-1)</f>
        <v>music</v>
      </c>
      <c r="T2113" t="str">
        <f>RIGHT(P2113,LEN(P2113)-FIND("/",P2113))</f>
        <v>rock</v>
      </c>
    </row>
    <row r="2114" spans="1:20" ht="42.75" x14ac:dyDescent="0.45">
      <c r="A2114">
        <v>808</v>
      </c>
      <c r="B2114" s="3" t="s">
        <v>809</v>
      </c>
      <c r="C2114" s="3" t="s">
        <v>4918</v>
      </c>
      <c r="D2114">
        <v>4500</v>
      </c>
      <c r="E2114">
        <v>4500</v>
      </c>
      <c r="F2114" t="s">
        <v>8219</v>
      </c>
      <c r="G2114" t="s">
        <v>8229</v>
      </c>
      <c r="H2114" t="s">
        <v>8251</v>
      </c>
      <c r="I2114">
        <v>1419224340</v>
      </c>
      <c r="J2114" s="9">
        <f>(((I2114/60)/60)/24)+DATE(1970,1,1)</f>
        <v>41995.207638888889</v>
      </c>
      <c r="K2114">
        <v>1416363886</v>
      </c>
      <c r="L2114" s="10">
        <f>(((K2114/60)/60)/24)+DATE(1970,1,1)</f>
        <v>41962.100532407407</v>
      </c>
      <c r="M2114" t="b">
        <v>0</v>
      </c>
      <c r="N2114">
        <v>43</v>
      </c>
      <c r="O2114" t="b">
        <v>1</v>
      </c>
      <c r="P2114" t="s">
        <v>8276</v>
      </c>
      <c r="Q2114" s="5">
        <f>(E2114/D2114)</f>
        <v>1</v>
      </c>
      <c r="R2114" s="12">
        <f>ROUND((E2114/N2114),2)</f>
        <v>104.65</v>
      </c>
      <c r="S2114" t="str">
        <f>LEFT(P2114,FIND("/",P2114)-1)</f>
        <v>music</v>
      </c>
      <c r="T2114" t="str">
        <f>RIGHT(P2114,LEN(P2114)-FIND("/",P2114))</f>
        <v>rock</v>
      </c>
    </row>
    <row r="2115" spans="1:20" ht="42.75" x14ac:dyDescent="0.45">
      <c r="A2115">
        <v>821</v>
      </c>
      <c r="B2115" s="3" t="s">
        <v>822</v>
      </c>
      <c r="C2115" s="3" t="s">
        <v>4931</v>
      </c>
      <c r="D2115">
        <v>17482</v>
      </c>
      <c r="E2115">
        <v>17482</v>
      </c>
      <c r="F2115" t="s">
        <v>8219</v>
      </c>
      <c r="G2115" t="s">
        <v>8224</v>
      </c>
      <c r="H2115" t="s">
        <v>8246</v>
      </c>
      <c r="I2115">
        <v>1430712060</v>
      </c>
      <c r="J2115" s="9">
        <f>(((I2115/60)/60)/24)+DATE(1970,1,1)</f>
        <v>42128.167361111111</v>
      </c>
      <c r="K2115">
        <v>1427753265</v>
      </c>
      <c r="L2115" s="10">
        <f>(((K2115/60)/60)/24)+DATE(1970,1,1)</f>
        <v>42093.922048611115</v>
      </c>
      <c r="M2115" t="b">
        <v>0</v>
      </c>
      <c r="N2115">
        <v>78</v>
      </c>
      <c r="O2115" t="b">
        <v>1</v>
      </c>
      <c r="P2115" t="s">
        <v>8276</v>
      </c>
      <c r="Q2115" s="5">
        <f>(E2115/D2115)</f>
        <v>1</v>
      </c>
      <c r="R2115" s="12">
        <f>ROUND((E2115/N2115),2)</f>
        <v>224.13</v>
      </c>
      <c r="S2115" t="str">
        <f>LEFT(P2115,FIND("/",P2115)-1)</f>
        <v>music</v>
      </c>
      <c r="T2115" t="str">
        <f>RIGHT(P2115,LEN(P2115)-FIND("/",P2115))</f>
        <v>rock</v>
      </c>
    </row>
    <row r="2116" spans="1:20" ht="28.5" x14ac:dyDescent="0.45">
      <c r="A2116">
        <v>847</v>
      </c>
      <c r="B2116" s="3" t="s">
        <v>848</v>
      </c>
      <c r="C2116" s="3" t="s">
        <v>4957</v>
      </c>
      <c r="D2116">
        <v>10</v>
      </c>
      <c r="E2116">
        <v>10</v>
      </c>
      <c r="F2116" t="s">
        <v>8219</v>
      </c>
      <c r="G2116" t="s">
        <v>8224</v>
      </c>
      <c r="H2116" t="s">
        <v>8246</v>
      </c>
      <c r="I2116">
        <v>1436555376</v>
      </c>
      <c r="J2116" s="9">
        <f>(((I2116/60)/60)/24)+DATE(1970,1,1)</f>
        <v>42195.79833333334</v>
      </c>
      <c r="K2116">
        <v>1433963376</v>
      </c>
      <c r="L2116" s="10">
        <f>(((K2116/60)/60)/24)+DATE(1970,1,1)</f>
        <v>42165.79833333334</v>
      </c>
      <c r="M2116" t="b">
        <v>0</v>
      </c>
      <c r="N2116">
        <v>1</v>
      </c>
      <c r="O2116" t="b">
        <v>1</v>
      </c>
      <c r="P2116" t="s">
        <v>8277</v>
      </c>
      <c r="Q2116" s="5">
        <f>(E2116/D2116)</f>
        <v>1</v>
      </c>
      <c r="R2116" s="12">
        <f>ROUND((E2116/N2116),2)</f>
        <v>10</v>
      </c>
      <c r="S2116" t="str">
        <f>LEFT(P2116,FIND("/",P2116)-1)</f>
        <v>music</v>
      </c>
      <c r="T2116" t="str">
        <f>RIGHT(P2116,LEN(P2116)-FIND("/",P2116))</f>
        <v>metal</v>
      </c>
    </row>
    <row r="2117" spans="1:20" ht="42.75" x14ac:dyDescent="0.45">
      <c r="A2117">
        <v>848</v>
      </c>
      <c r="B2117" s="3" t="s">
        <v>849</v>
      </c>
      <c r="C2117" s="3" t="s">
        <v>4958</v>
      </c>
      <c r="D2117">
        <v>300</v>
      </c>
      <c r="E2117">
        <v>300</v>
      </c>
      <c r="F2117" t="s">
        <v>8219</v>
      </c>
      <c r="G2117" t="s">
        <v>8224</v>
      </c>
      <c r="H2117" t="s">
        <v>8246</v>
      </c>
      <c r="I2117">
        <v>1429038033</v>
      </c>
      <c r="J2117" s="9">
        <f>(((I2117/60)/60)/24)+DATE(1970,1,1)</f>
        <v>42108.792048611111</v>
      </c>
      <c r="K2117">
        <v>1426446033</v>
      </c>
      <c r="L2117" s="10">
        <f>(((K2117/60)/60)/24)+DATE(1970,1,1)</f>
        <v>42078.792048611111</v>
      </c>
      <c r="M2117" t="b">
        <v>0</v>
      </c>
      <c r="N2117">
        <v>16</v>
      </c>
      <c r="O2117" t="b">
        <v>1</v>
      </c>
      <c r="P2117" t="s">
        <v>8277</v>
      </c>
      <c r="Q2117" s="5">
        <f>(E2117/D2117)</f>
        <v>1</v>
      </c>
      <c r="R2117" s="12">
        <f>ROUND((E2117/N2117),2)</f>
        <v>18.75</v>
      </c>
      <c r="S2117" t="str">
        <f>LEFT(P2117,FIND("/",P2117)-1)</f>
        <v>music</v>
      </c>
      <c r="T2117" t="str">
        <f>RIGHT(P2117,LEN(P2117)-FIND("/",P2117))</f>
        <v>metal</v>
      </c>
    </row>
    <row r="2118" spans="1:20" ht="42.75" x14ac:dyDescent="0.45">
      <c r="A2118">
        <v>853</v>
      </c>
      <c r="B2118" s="3" t="s">
        <v>854</v>
      </c>
      <c r="C2118" s="3" t="s">
        <v>4963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1424116709</v>
      </c>
      <c r="J2118" s="9">
        <f>(((I2118/60)/60)/24)+DATE(1970,1,1)</f>
        <v>42051.832280092596</v>
      </c>
      <c r="K2118">
        <v>1421524709</v>
      </c>
      <c r="L2118" s="10">
        <f>(((K2118/60)/60)/24)+DATE(1970,1,1)</f>
        <v>42021.832280092596</v>
      </c>
      <c r="M2118" t="b">
        <v>0</v>
      </c>
      <c r="N2118">
        <v>10</v>
      </c>
      <c r="O2118" t="b">
        <v>1</v>
      </c>
      <c r="P2118" t="s">
        <v>8277</v>
      </c>
      <c r="Q2118" s="5">
        <f>(E2118/D2118)</f>
        <v>1</v>
      </c>
      <c r="R2118" s="12">
        <f>ROUND((E2118/N2118),2)</f>
        <v>30</v>
      </c>
      <c r="S2118" t="str">
        <f>LEFT(P2118,FIND("/",P2118)-1)</f>
        <v>music</v>
      </c>
      <c r="T2118" t="str">
        <f>RIGHT(P2118,LEN(P2118)-FIND("/",P2118))</f>
        <v>metal</v>
      </c>
    </row>
    <row r="2119" spans="1:20" ht="28.5" x14ac:dyDescent="0.45">
      <c r="A2119">
        <v>857</v>
      </c>
      <c r="B2119" s="3" t="s">
        <v>858</v>
      </c>
      <c r="C2119" s="3" t="s">
        <v>4967</v>
      </c>
      <c r="D2119">
        <v>1200</v>
      </c>
      <c r="E2119">
        <v>1200</v>
      </c>
      <c r="F2119" t="s">
        <v>8219</v>
      </c>
      <c r="G2119" t="s">
        <v>8227</v>
      </c>
      <c r="H2119" t="s">
        <v>8249</v>
      </c>
      <c r="I2119">
        <v>1448463431</v>
      </c>
      <c r="J2119" s="9">
        <f>(((I2119/60)/60)/24)+DATE(1970,1,1)</f>
        <v>42333.623043981483</v>
      </c>
      <c r="K2119">
        <v>1444831031</v>
      </c>
      <c r="L2119" s="10">
        <f>(((K2119/60)/60)/24)+DATE(1970,1,1)</f>
        <v>42291.581377314811</v>
      </c>
      <c r="M2119" t="b">
        <v>0</v>
      </c>
      <c r="N2119">
        <v>24</v>
      </c>
      <c r="O2119" t="b">
        <v>1</v>
      </c>
      <c r="P2119" t="s">
        <v>8277</v>
      </c>
      <c r="Q2119" s="5">
        <f>(E2119/D2119)</f>
        <v>1</v>
      </c>
      <c r="R2119" s="12">
        <f>ROUND((E2119/N2119),2)</f>
        <v>50</v>
      </c>
      <c r="S2119" t="str">
        <f>LEFT(P2119,FIND("/",P2119)-1)</f>
        <v>music</v>
      </c>
      <c r="T2119" t="str">
        <f>RIGHT(P2119,LEN(P2119)-FIND("/",P2119))</f>
        <v>metal</v>
      </c>
    </row>
    <row r="2120" spans="1:20" ht="42.75" x14ac:dyDescent="0.45">
      <c r="A2120">
        <v>1302</v>
      </c>
      <c r="B2120" s="3" t="s">
        <v>1303</v>
      </c>
      <c r="C2120" s="3" t="s">
        <v>5412</v>
      </c>
      <c r="D2120">
        <v>2500</v>
      </c>
      <c r="E2120">
        <v>2500</v>
      </c>
      <c r="F2120" t="s">
        <v>8219</v>
      </c>
      <c r="G2120" t="s">
        <v>8224</v>
      </c>
      <c r="H2120" t="s">
        <v>8246</v>
      </c>
      <c r="I2120">
        <v>1480559011</v>
      </c>
      <c r="J2120" s="9">
        <f>(((I2120/60)/60)/24)+DATE(1970,1,1)</f>
        <v>42705.099664351852</v>
      </c>
      <c r="K2120">
        <v>1477963411</v>
      </c>
      <c r="L2120" s="10">
        <f>(((K2120/60)/60)/24)+DATE(1970,1,1)</f>
        <v>42675.057997685188</v>
      </c>
      <c r="M2120" t="b">
        <v>0</v>
      </c>
      <c r="N2120">
        <v>50</v>
      </c>
      <c r="O2120" t="b">
        <v>1</v>
      </c>
      <c r="P2120" t="s">
        <v>8271</v>
      </c>
      <c r="Q2120" s="5">
        <f>(E2120/D2120)</f>
        <v>1</v>
      </c>
      <c r="R2120" s="12">
        <f>ROUND((E2120/N2120),2)</f>
        <v>50</v>
      </c>
      <c r="S2120" t="str">
        <f>LEFT(P2120,FIND("/",P2120)-1)</f>
        <v>theater</v>
      </c>
      <c r="T2120" t="str">
        <f>RIGHT(P2120,LEN(P2120)-FIND("/",P2120))</f>
        <v>plays</v>
      </c>
    </row>
    <row r="2121" spans="1:20" ht="42.75" x14ac:dyDescent="0.45">
      <c r="A2121">
        <v>1363</v>
      </c>
      <c r="B2121" s="3" t="s">
        <v>1364</v>
      </c>
      <c r="C2121" s="3" t="s">
        <v>5473</v>
      </c>
      <c r="D2121">
        <v>200</v>
      </c>
      <c r="E2121">
        <v>200</v>
      </c>
      <c r="F2121" t="s">
        <v>8219</v>
      </c>
      <c r="G2121" t="s">
        <v>8224</v>
      </c>
      <c r="H2121" t="s">
        <v>8246</v>
      </c>
      <c r="I2121">
        <v>1455523140</v>
      </c>
      <c r="J2121" s="9">
        <f>(((I2121/60)/60)/24)+DATE(1970,1,1)</f>
        <v>42415.332638888889</v>
      </c>
      <c r="K2121">
        <v>1453925727</v>
      </c>
      <c r="L2121" s="10">
        <f>(((K2121/60)/60)/24)+DATE(1970,1,1)</f>
        <v>42396.8440625</v>
      </c>
      <c r="M2121" t="b">
        <v>0</v>
      </c>
      <c r="N2121">
        <v>5</v>
      </c>
      <c r="O2121" t="b">
        <v>1</v>
      </c>
      <c r="P2121" t="s">
        <v>8274</v>
      </c>
      <c r="Q2121" s="5">
        <f>(E2121/D2121)</f>
        <v>1</v>
      </c>
      <c r="R2121" s="12">
        <f>ROUND((E2121/N2121),2)</f>
        <v>40</v>
      </c>
      <c r="S2121" t="str">
        <f>LEFT(P2121,FIND("/",P2121)-1)</f>
        <v>publishing</v>
      </c>
      <c r="T2121" t="str">
        <f>RIGHT(P2121,LEN(P2121)-FIND("/",P2121))</f>
        <v>nonfiction</v>
      </c>
    </row>
    <row r="2122" spans="1:20" ht="42.75" x14ac:dyDescent="0.45">
      <c r="A2122">
        <v>1633</v>
      </c>
      <c r="B2122" s="3" t="s">
        <v>1634</v>
      </c>
      <c r="C2122" s="3" t="s">
        <v>5743</v>
      </c>
      <c r="D2122">
        <v>10000</v>
      </c>
      <c r="E2122">
        <v>10000</v>
      </c>
      <c r="F2122" t="s">
        <v>8219</v>
      </c>
      <c r="G2122" t="s">
        <v>8224</v>
      </c>
      <c r="H2122" t="s">
        <v>8246</v>
      </c>
      <c r="I2122">
        <v>1326690000</v>
      </c>
      <c r="J2122" s="9">
        <f>(((I2122/60)/60)/24)+DATE(1970,1,1)</f>
        <v>40924.208333333336</v>
      </c>
      <c r="K2122">
        <v>1324329156</v>
      </c>
      <c r="L2122" s="10">
        <f>(((K2122/60)/60)/24)+DATE(1970,1,1)</f>
        <v>40896.883750000001</v>
      </c>
      <c r="M2122" t="b">
        <v>0</v>
      </c>
      <c r="N2122">
        <v>58</v>
      </c>
      <c r="O2122" t="b">
        <v>1</v>
      </c>
      <c r="P2122" t="s">
        <v>8276</v>
      </c>
      <c r="Q2122" s="5">
        <f>(E2122/D2122)</f>
        <v>1</v>
      </c>
      <c r="R2122" s="12">
        <f>ROUND((E2122/N2122),2)</f>
        <v>172.41</v>
      </c>
      <c r="S2122" t="str">
        <f>LEFT(P2122,FIND("/",P2122)-1)</f>
        <v>music</v>
      </c>
      <c r="T2122" t="str">
        <f>RIGHT(P2122,LEN(P2122)-FIND("/",P2122))</f>
        <v>rock</v>
      </c>
    </row>
    <row r="2123" spans="1:20" ht="42.75" x14ac:dyDescent="0.45">
      <c r="A2123">
        <v>1639</v>
      </c>
      <c r="B2123" s="3" t="s">
        <v>1640</v>
      </c>
      <c r="C2123" s="3" t="s">
        <v>5749</v>
      </c>
      <c r="D2123">
        <v>1800</v>
      </c>
      <c r="E2123">
        <v>1800</v>
      </c>
      <c r="F2123" t="s">
        <v>8219</v>
      </c>
      <c r="G2123" t="s">
        <v>8224</v>
      </c>
      <c r="H2123" t="s">
        <v>8246</v>
      </c>
      <c r="I2123">
        <v>1330789165</v>
      </c>
      <c r="J2123" s="9">
        <f>(((I2123/60)/60)/24)+DATE(1970,1,1)</f>
        <v>40971.652372685188</v>
      </c>
      <c r="K2123">
        <v>1328197165</v>
      </c>
      <c r="L2123" s="10">
        <f>(((K2123/60)/60)/24)+DATE(1970,1,1)</f>
        <v>40941.652372685188</v>
      </c>
      <c r="M2123" t="b">
        <v>0</v>
      </c>
      <c r="N2123">
        <v>19</v>
      </c>
      <c r="O2123" t="b">
        <v>1</v>
      </c>
      <c r="P2123" t="s">
        <v>8276</v>
      </c>
      <c r="Q2123" s="5">
        <f>(E2123/D2123)</f>
        <v>1</v>
      </c>
      <c r="R2123" s="12">
        <f>ROUND((E2123/N2123),2)</f>
        <v>94.74</v>
      </c>
      <c r="S2123" t="str">
        <f>LEFT(P2123,FIND("/",P2123)-1)</f>
        <v>music</v>
      </c>
      <c r="T2123" t="str">
        <f>RIGHT(P2123,LEN(P2123)-FIND("/",P2123))</f>
        <v>rock</v>
      </c>
    </row>
    <row r="2124" spans="1:20" ht="42.75" x14ac:dyDescent="0.45">
      <c r="A2124">
        <v>1642</v>
      </c>
      <c r="B2124" s="3" t="s">
        <v>1643</v>
      </c>
      <c r="C2124" s="3" t="s">
        <v>5752</v>
      </c>
      <c r="D2124">
        <v>1200</v>
      </c>
      <c r="E2124">
        <v>1200</v>
      </c>
      <c r="F2124" t="s">
        <v>8219</v>
      </c>
      <c r="G2124" t="s">
        <v>8224</v>
      </c>
      <c r="H2124" t="s">
        <v>8246</v>
      </c>
      <c r="I2124">
        <v>1308011727</v>
      </c>
      <c r="J2124" s="9">
        <f>(((I2124/60)/60)/24)+DATE(1970,1,1)</f>
        <v>40708.024618055555</v>
      </c>
      <c r="K2124">
        <v>1306283727</v>
      </c>
      <c r="L2124" s="10">
        <f>(((K2124/60)/60)/24)+DATE(1970,1,1)</f>
        <v>40688.024618055555</v>
      </c>
      <c r="M2124" t="b">
        <v>0</v>
      </c>
      <c r="N2124">
        <v>28</v>
      </c>
      <c r="O2124" t="b">
        <v>1</v>
      </c>
      <c r="P2124" t="s">
        <v>8292</v>
      </c>
      <c r="Q2124" s="5">
        <f>(E2124/D2124)</f>
        <v>1</v>
      </c>
      <c r="R2124" s="12">
        <f>ROUND((E2124/N2124),2)</f>
        <v>42.86</v>
      </c>
      <c r="S2124" t="str">
        <f>LEFT(P2124,FIND("/",P2124)-1)</f>
        <v>music</v>
      </c>
      <c r="T2124" t="str">
        <f>RIGHT(P2124,LEN(P2124)-FIND("/",P2124))</f>
        <v>pop</v>
      </c>
    </row>
    <row r="2125" spans="1:20" x14ac:dyDescent="0.45">
      <c r="A2125">
        <v>1689</v>
      </c>
      <c r="B2125" s="3" t="s">
        <v>1690</v>
      </c>
      <c r="C2125" s="3" t="s">
        <v>5799</v>
      </c>
      <c r="D2125">
        <v>2400</v>
      </c>
      <c r="E2125">
        <v>2400</v>
      </c>
      <c r="F2125" t="s">
        <v>8222</v>
      </c>
      <c r="G2125" t="s">
        <v>8224</v>
      </c>
      <c r="H2125" t="s">
        <v>8246</v>
      </c>
      <c r="I2125">
        <v>1489700230</v>
      </c>
      <c r="J2125" s="9">
        <f>(((I2125/60)/60)/24)+DATE(1970,1,1)</f>
        <v>42810.900810185187</v>
      </c>
      <c r="K2125">
        <v>1487111830</v>
      </c>
      <c r="L2125" s="10">
        <f>(((K2125/60)/60)/24)+DATE(1970,1,1)</f>
        <v>42780.942476851851</v>
      </c>
      <c r="M2125" t="b">
        <v>0</v>
      </c>
      <c r="N2125">
        <v>14</v>
      </c>
      <c r="O2125" t="b">
        <v>0</v>
      </c>
      <c r="P2125" t="s">
        <v>8293</v>
      </c>
      <c r="Q2125" s="5">
        <f>(E2125/D2125)</f>
        <v>1</v>
      </c>
      <c r="R2125" s="12">
        <f>ROUND((E2125/N2125),2)</f>
        <v>171.43</v>
      </c>
      <c r="S2125" t="str">
        <f>LEFT(P2125,FIND("/",P2125)-1)</f>
        <v>music</v>
      </c>
      <c r="T2125" t="str">
        <f>RIGHT(P2125,LEN(P2125)-FIND("/",P2125))</f>
        <v>faith</v>
      </c>
    </row>
    <row r="2126" spans="1:20" ht="28.5" x14ac:dyDescent="0.45">
      <c r="A2126">
        <v>1822</v>
      </c>
      <c r="B2126" s="3" t="s">
        <v>1823</v>
      </c>
      <c r="C2126" s="3" t="s">
        <v>5932</v>
      </c>
      <c r="D2126">
        <v>300</v>
      </c>
      <c r="E2126">
        <v>300</v>
      </c>
      <c r="F2126" t="s">
        <v>8219</v>
      </c>
      <c r="G2126" t="s">
        <v>8229</v>
      </c>
      <c r="H2126" t="s">
        <v>8251</v>
      </c>
      <c r="I2126">
        <v>1391194860</v>
      </c>
      <c r="J2126" s="9">
        <f>(((I2126/60)/60)/24)+DATE(1970,1,1)</f>
        <v>41670.792361111111</v>
      </c>
      <c r="K2126">
        <v>1388084862</v>
      </c>
      <c r="L2126" s="10">
        <f>(((K2126/60)/60)/24)+DATE(1970,1,1)</f>
        <v>41634.797013888885</v>
      </c>
      <c r="M2126" t="b">
        <v>0</v>
      </c>
      <c r="N2126">
        <v>11</v>
      </c>
      <c r="O2126" t="b">
        <v>1</v>
      </c>
      <c r="P2126" t="s">
        <v>8276</v>
      </c>
      <c r="Q2126" s="5">
        <f>(E2126/D2126)</f>
        <v>1</v>
      </c>
      <c r="R2126" s="12">
        <f>ROUND((E2126/N2126),2)</f>
        <v>27.27</v>
      </c>
      <c r="S2126" t="str">
        <f>LEFT(P2126,FIND("/",P2126)-1)</f>
        <v>music</v>
      </c>
      <c r="T2126" t="str">
        <f>RIGHT(P2126,LEN(P2126)-FIND("/",P2126))</f>
        <v>rock</v>
      </c>
    </row>
    <row r="2127" spans="1:20" ht="85.5" x14ac:dyDescent="0.45">
      <c r="A2127">
        <v>1845</v>
      </c>
      <c r="B2127" s="3" t="s">
        <v>1846</v>
      </c>
      <c r="C2127" s="3" t="s">
        <v>5955</v>
      </c>
      <c r="D2127">
        <v>1000</v>
      </c>
      <c r="E2127">
        <v>1000</v>
      </c>
      <c r="F2127" t="s">
        <v>8219</v>
      </c>
      <c r="G2127" t="s">
        <v>8224</v>
      </c>
      <c r="H2127" t="s">
        <v>8246</v>
      </c>
      <c r="I2127">
        <v>1466139300</v>
      </c>
      <c r="J2127" s="9">
        <f>(((I2127/60)/60)/24)+DATE(1970,1,1)</f>
        <v>42538.204861111109</v>
      </c>
      <c r="K2127">
        <v>1464854398</v>
      </c>
      <c r="L2127" s="10">
        <f>(((K2127/60)/60)/24)+DATE(1970,1,1)</f>
        <v>42523.333310185189</v>
      </c>
      <c r="M2127" t="b">
        <v>0</v>
      </c>
      <c r="N2127">
        <v>19</v>
      </c>
      <c r="O2127" t="b">
        <v>1</v>
      </c>
      <c r="P2127" t="s">
        <v>8276</v>
      </c>
      <c r="Q2127" s="5">
        <f>(E2127/D2127)</f>
        <v>1</v>
      </c>
      <c r="R2127" s="12">
        <f>ROUND((E2127/N2127),2)</f>
        <v>52.63</v>
      </c>
      <c r="S2127" t="str">
        <f>LEFT(P2127,FIND("/",P2127)-1)</f>
        <v>music</v>
      </c>
      <c r="T2127" t="str">
        <f>RIGHT(P2127,LEN(P2127)-FIND("/",P2127))</f>
        <v>rock</v>
      </c>
    </row>
    <row r="2128" spans="1:20" ht="42.75" x14ac:dyDescent="0.45">
      <c r="A2128">
        <v>1857</v>
      </c>
      <c r="B2128" s="3" t="s">
        <v>1858</v>
      </c>
      <c r="C2128" s="3" t="s">
        <v>5967</v>
      </c>
      <c r="D2128">
        <v>3000</v>
      </c>
      <c r="E2128">
        <v>3000</v>
      </c>
      <c r="F2128" t="s">
        <v>8219</v>
      </c>
      <c r="G2128" t="s">
        <v>8224</v>
      </c>
      <c r="H2128" t="s">
        <v>8246</v>
      </c>
      <c r="I2128">
        <v>1410546413</v>
      </c>
      <c r="J2128" s="9">
        <f>(((I2128/60)/60)/24)+DATE(1970,1,1)</f>
        <v>41894.76866898148</v>
      </c>
      <c r="K2128">
        <v>1407954413</v>
      </c>
      <c r="L2128" s="10">
        <f>(((K2128/60)/60)/24)+DATE(1970,1,1)</f>
        <v>41864.76866898148</v>
      </c>
      <c r="M2128" t="b">
        <v>0</v>
      </c>
      <c r="N2128">
        <v>22</v>
      </c>
      <c r="O2128" t="b">
        <v>1</v>
      </c>
      <c r="P2128" t="s">
        <v>8276</v>
      </c>
      <c r="Q2128" s="5">
        <f>(E2128/D2128)</f>
        <v>1</v>
      </c>
      <c r="R2128" s="12">
        <f>ROUND((E2128/N2128),2)</f>
        <v>136.36000000000001</v>
      </c>
      <c r="S2128" t="str">
        <f>LEFT(P2128,FIND("/",P2128)-1)</f>
        <v>music</v>
      </c>
      <c r="T2128" t="str">
        <f>RIGHT(P2128,LEN(P2128)-FIND("/",P2128))</f>
        <v>rock</v>
      </c>
    </row>
    <row r="2129" spans="1:20" ht="42.75" x14ac:dyDescent="0.45">
      <c r="A2129">
        <v>2095</v>
      </c>
      <c r="B2129" s="3" t="s">
        <v>2096</v>
      </c>
      <c r="C2129" s="3" t="s">
        <v>6205</v>
      </c>
      <c r="D2129">
        <v>2500</v>
      </c>
      <c r="E2129">
        <v>2500</v>
      </c>
      <c r="F2129" t="s">
        <v>8219</v>
      </c>
      <c r="G2129" t="s">
        <v>8224</v>
      </c>
      <c r="H2129" t="s">
        <v>8246</v>
      </c>
      <c r="I2129">
        <v>1317576973</v>
      </c>
      <c r="J2129" s="9">
        <f>(((I2129/60)/60)/24)+DATE(1970,1,1)</f>
        <v>40818.733483796292</v>
      </c>
      <c r="K2129">
        <v>1312392973</v>
      </c>
      <c r="L2129" s="10">
        <f>(((K2129/60)/60)/24)+DATE(1970,1,1)</f>
        <v>40758.733483796292</v>
      </c>
      <c r="M2129" t="b">
        <v>0</v>
      </c>
      <c r="N2129">
        <v>22</v>
      </c>
      <c r="O2129" t="b">
        <v>1</v>
      </c>
      <c r="P2129" t="s">
        <v>8279</v>
      </c>
      <c r="Q2129" s="5">
        <f>(E2129/D2129)</f>
        <v>1</v>
      </c>
      <c r="R2129" s="12">
        <f>ROUND((E2129/N2129),2)</f>
        <v>113.64</v>
      </c>
      <c r="S2129" t="str">
        <f>LEFT(P2129,FIND("/",P2129)-1)</f>
        <v>music</v>
      </c>
      <c r="T2129" t="str">
        <f>RIGHT(P2129,LEN(P2129)-FIND("/",P2129))</f>
        <v>indie rock</v>
      </c>
    </row>
    <row r="2130" spans="1:20" ht="42.75" x14ac:dyDescent="0.45">
      <c r="A2130">
        <v>2097</v>
      </c>
      <c r="B2130" s="3" t="s">
        <v>2098</v>
      </c>
      <c r="C2130" s="3" t="s">
        <v>6207</v>
      </c>
      <c r="D2130">
        <v>3000</v>
      </c>
      <c r="E2130">
        <v>3000</v>
      </c>
      <c r="F2130" t="s">
        <v>8219</v>
      </c>
      <c r="G2130" t="s">
        <v>8224</v>
      </c>
      <c r="H2130" t="s">
        <v>8246</v>
      </c>
      <c r="I2130">
        <v>1322751735</v>
      </c>
      <c r="J2130" s="9">
        <f>(((I2130/60)/60)/24)+DATE(1970,1,1)</f>
        <v>40878.626562500001</v>
      </c>
      <c r="K2130">
        <v>1317564135</v>
      </c>
      <c r="L2130" s="10">
        <f>(((K2130/60)/60)/24)+DATE(1970,1,1)</f>
        <v>40818.58489583333</v>
      </c>
      <c r="M2130" t="b">
        <v>0</v>
      </c>
      <c r="N2130">
        <v>38</v>
      </c>
      <c r="O2130" t="b">
        <v>1</v>
      </c>
      <c r="P2130" t="s">
        <v>8279</v>
      </c>
      <c r="Q2130" s="5">
        <f>(E2130/D2130)</f>
        <v>1</v>
      </c>
      <c r="R2130" s="12">
        <f>ROUND((E2130/N2130),2)</f>
        <v>78.95</v>
      </c>
      <c r="S2130" t="str">
        <f>LEFT(P2130,FIND("/",P2130)-1)</f>
        <v>music</v>
      </c>
      <c r="T2130" t="str">
        <f>RIGHT(P2130,LEN(P2130)-FIND("/",P2130))</f>
        <v>indie rock</v>
      </c>
    </row>
    <row r="2131" spans="1:20" ht="42.75" x14ac:dyDescent="0.45">
      <c r="A2131">
        <v>2112</v>
      </c>
      <c r="B2131" s="3" t="s">
        <v>2113</v>
      </c>
      <c r="C2131" s="3" t="s">
        <v>6222</v>
      </c>
      <c r="D2131">
        <v>300</v>
      </c>
      <c r="E2131">
        <v>300</v>
      </c>
      <c r="F2131" t="s">
        <v>8219</v>
      </c>
      <c r="G2131" t="s">
        <v>8224</v>
      </c>
      <c r="H2131" t="s">
        <v>8246</v>
      </c>
      <c r="I2131">
        <v>1366064193</v>
      </c>
      <c r="J2131" s="9">
        <f>(((I2131/60)/60)/24)+DATE(1970,1,1)</f>
        <v>41379.928159722222</v>
      </c>
      <c r="K2131">
        <v>1364854593</v>
      </c>
      <c r="L2131" s="10">
        <f>(((K2131/60)/60)/24)+DATE(1970,1,1)</f>
        <v>41365.928159722222</v>
      </c>
      <c r="M2131" t="b">
        <v>0</v>
      </c>
      <c r="N2131">
        <v>11</v>
      </c>
      <c r="O2131" t="b">
        <v>1</v>
      </c>
      <c r="P2131" t="s">
        <v>8279</v>
      </c>
      <c r="Q2131" s="5">
        <f>(E2131/D2131)</f>
        <v>1</v>
      </c>
      <c r="R2131" s="12">
        <f>ROUND((E2131/N2131),2)</f>
        <v>27.27</v>
      </c>
      <c r="S2131" t="str">
        <f>LEFT(P2131,FIND("/",P2131)-1)</f>
        <v>music</v>
      </c>
      <c r="T2131" t="str">
        <f>RIGHT(P2131,LEN(P2131)-FIND("/",P2131))</f>
        <v>indie rock</v>
      </c>
    </row>
    <row r="2132" spans="1:20" ht="42.75" x14ac:dyDescent="0.45">
      <c r="A2132">
        <v>2169</v>
      </c>
      <c r="B2132" s="3" t="s">
        <v>2170</v>
      </c>
      <c r="C2132" s="3" t="s">
        <v>6279</v>
      </c>
      <c r="D2132">
        <v>153</v>
      </c>
      <c r="E2132">
        <v>153</v>
      </c>
      <c r="F2132" t="s">
        <v>8219</v>
      </c>
      <c r="G2132" t="s">
        <v>8224</v>
      </c>
      <c r="H2132" t="s">
        <v>8246</v>
      </c>
      <c r="I2132">
        <v>1488473351</v>
      </c>
      <c r="J2132" s="9">
        <f>(((I2132/60)/60)/24)+DATE(1970,1,1)</f>
        <v>42796.700821759259</v>
      </c>
      <c r="K2132">
        <v>1488214151</v>
      </c>
      <c r="L2132" s="10">
        <f>(((K2132/60)/60)/24)+DATE(1970,1,1)</f>
        <v>42793.700821759259</v>
      </c>
      <c r="M2132" t="b">
        <v>0</v>
      </c>
      <c r="N2132">
        <v>7</v>
      </c>
      <c r="O2132" t="b">
        <v>1</v>
      </c>
      <c r="P2132" t="s">
        <v>8276</v>
      </c>
      <c r="Q2132" s="5">
        <f>(E2132/D2132)</f>
        <v>1</v>
      </c>
      <c r="R2132" s="12">
        <f>ROUND((E2132/N2132),2)</f>
        <v>21.86</v>
      </c>
      <c r="S2132" t="str">
        <f>LEFT(P2132,FIND("/",P2132)-1)</f>
        <v>music</v>
      </c>
      <c r="T2132" t="str">
        <f>RIGHT(P2132,LEN(P2132)-FIND("/",P2132))</f>
        <v>rock</v>
      </c>
    </row>
    <row r="2133" spans="1:20" ht="42.75" x14ac:dyDescent="0.45">
      <c r="A2133">
        <v>2172</v>
      </c>
      <c r="B2133" s="3" t="s">
        <v>2173</v>
      </c>
      <c r="C2133" s="3" t="s">
        <v>6282</v>
      </c>
      <c r="D2133">
        <v>1000</v>
      </c>
      <c r="E2133">
        <v>1000</v>
      </c>
      <c r="F2133" t="s">
        <v>8219</v>
      </c>
      <c r="G2133" t="s">
        <v>8224</v>
      </c>
      <c r="H2133" t="s">
        <v>8246</v>
      </c>
      <c r="I2133">
        <v>1429365320</v>
      </c>
      <c r="J2133" s="9">
        <f>(((I2133/60)/60)/24)+DATE(1970,1,1)</f>
        <v>42112.580092592587</v>
      </c>
      <c r="K2133">
        <v>1426773320</v>
      </c>
      <c r="L2133" s="10">
        <f>(((K2133/60)/60)/24)+DATE(1970,1,1)</f>
        <v>42082.580092592587</v>
      </c>
      <c r="M2133" t="b">
        <v>0</v>
      </c>
      <c r="N2133">
        <v>13</v>
      </c>
      <c r="O2133" t="b">
        <v>1</v>
      </c>
      <c r="P2133" t="s">
        <v>8276</v>
      </c>
      <c r="Q2133" s="5">
        <f>(E2133/D2133)</f>
        <v>1</v>
      </c>
      <c r="R2133" s="12">
        <f>ROUND((E2133/N2133),2)</f>
        <v>76.92</v>
      </c>
      <c r="S2133" t="str">
        <f>LEFT(P2133,FIND("/",P2133)-1)</f>
        <v>music</v>
      </c>
      <c r="T2133" t="str">
        <f>RIGHT(P2133,LEN(P2133)-FIND("/",P2133))</f>
        <v>rock</v>
      </c>
    </row>
    <row r="2134" spans="1:20" ht="42.75" x14ac:dyDescent="0.45">
      <c r="A2134">
        <v>2207</v>
      </c>
      <c r="B2134" s="3" t="s">
        <v>2208</v>
      </c>
      <c r="C2134" s="3" t="s">
        <v>6317</v>
      </c>
      <c r="D2134">
        <v>2000</v>
      </c>
      <c r="E2134">
        <v>2000</v>
      </c>
      <c r="F2134" t="s">
        <v>8219</v>
      </c>
      <c r="G2134" t="s">
        <v>8224</v>
      </c>
      <c r="H2134" t="s">
        <v>8246</v>
      </c>
      <c r="I2134">
        <v>1384580373</v>
      </c>
      <c r="J2134" s="9">
        <f>(((I2134/60)/60)/24)+DATE(1970,1,1)</f>
        <v>41594.235798611109</v>
      </c>
      <c r="K2134">
        <v>1381984773</v>
      </c>
      <c r="L2134" s="10">
        <f>(((K2134/60)/60)/24)+DATE(1970,1,1)</f>
        <v>41564.194131944445</v>
      </c>
      <c r="M2134" t="b">
        <v>0</v>
      </c>
      <c r="N2134">
        <v>7</v>
      </c>
      <c r="O2134" t="b">
        <v>1</v>
      </c>
      <c r="P2134" t="s">
        <v>8280</v>
      </c>
      <c r="Q2134" s="5">
        <f>(E2134/D2134)</f>
        <v>1</v>
      </c>
      <c r="R2134" s="12">
        <f>ROUND((E2134/N2134),2)</f>
        <v>285.70999999999998</v>
      </c>
      <c r="S2134" t="str">
        <f>LEFT(P2134,FIND("/",P2134)-1)</f>
        <v>music</v>
      </c>
      <c r="T2134" t="str">
        <f>RIGHT(P2134,LEN(P2134)-FIND("/",P2134))</f>
        <v>electronic music</v>
      </c>
    </row>
    <row r="2135" spans="1:20" ht="42.75" x14ac:dyDescent="0.45">
      <c r="A2135">
        <v>2466</v>
      </c>
      <c r="B2135" s="3" t="s">
        <v>2467</v>
      </c>
      <c r="C2135" s="3" t="s">
        <v>6576</v>
      </c>
      <c r="D2135">
        <v>2500</v>
      </c>
      <c r="E2135">
        <v>2500</v>
      </c>
      <c r="F2135" t="s">
        <v>8219</v>
      </c>
      <c r="G2135" t="s">
        <v>8224</v>
      </c>
      <c r="H2135" t="s">
        <v>8246</v>
      </c>
      <c r="I2135">
        <v>1368066453</v>
      </c>
      <c r="J2135" s="9">
        <f>(((I2135/60)/60)/24)+DATE(1970,1,1)</f>
        <v>41403.102465277778</v>
      </c>
      <c r="K2135">
        <v>1365474453</v>
      </c>
      <c r="L2135" s="10">
        <f>(((K2135/60)/60)/24)+DATE(1970,1,1)</f>
        <v>41373.102465277778</v>
      </c>
      <c r="M2135" t="b">
        <v>0</v>
      </c>
      <c r="N2135">
        <v>52</v>
      </c>
      <c r="O2135" t="b">
        <v>1</v>
      </c>
      <c r="P2135" t="s">
        <v>8279</v>
      </c>
      <c r="Q2135" s="5">
        <f>(E2135/D2135)</f>
        <v>1</v>
      </c>
      <c r="R2135" s="12">
        <f>ROUND((E2135/N2135),2)</f>
        <v>48.08</v>
      </c>
      <c r="S2135" t="str">
        <f>LEFT(P2135,FIND("/",P2135)-1)</f>
        <v>music</v>
      </c>
      <c r="T2135" t="str">
        <f>RIGHT(P2135,LEN(P2135)-FIND("/",P2135))</f>
        <v>indie rock</v>
      </c>
    </row>
    <row r="2136" spans="1:20" ht="42.75" x14ac:dyDescent="0.45">
      <c r="A2136">
        <v>2473</v>
      </c>
      <c r="B2136" s="3" t="s">
        <v>2474</v>
      </c>
      <c r="C2136" s="3" t="s">
        <v>6583</v>
      </c>
      <c r="D2136">
        <v>2000</v>
      </c>
      <c r="E2136">
        <v>2000</v>
      </c>
      <c r="F2136" t="s">
        <v>8219</v>
      </c>
      <c r="G2136" t="s">
        <v>8224</v>
      </c>
      <c r="H2136" t="s">
        <v>8246</v>
      </c>
      <c r="I2136">
        <v>1352573869</v>
      </c>
      <c r="J2136" s="9">
        <f>(((I2136/60)/60)/24)+DATE(1970,1,1)</f>
        <v>41223.790150462963</v>
      </c>
      <c r="K2136">
        <v>1349978269</v>
      </c>
      <c r="L2136" s="10">
        <f>(((K2136/60)/60)/24)+DATE(1970,1,1)</f>
        <v>41193.748483796298</v>
      </c>
      <c r="M2136" t="b">
        <v>0</v>
      </c>
      <c r="N2136">
        <v>47</v>
      </c>
      <c r="O2136" t="b">
        <v>1</v>
      </c>
      <c r="P2136" t="s">
        <v>8279</v>
      </c>
      <c r="Q2136" s="5">
        <f>(E2136/D2136)</f>
        <v>1</v>
      </c>
      <c r="R2136" s="12">
        <f>ROUND((E2136/N2136),2)</f>
        <v>42.55</v>
      </c>
      <c r="S2136" t="str">
        <f>LEFT(P2136,FIND("/",P2136)-1)</f>
        <v>music</v>
      </c>
      <c r="T2136" t="str">
        <f>RIGHT(P2136,LEN(P2136)-FIND("/",P2136))</f>
        <v>indie rock</v>
      </c>
    </row>
    <row r="2137" spans="1:20" ht="42.75" x14ac:dyDescent="0.45">
      <c r="A2137">
        <v>2480</v>
      </c>
      <c r="B2137" s="3" t="s">
        <v>2480</v>
      </c>
      <c r="C2137" s="3" t="s">
        <v>6590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1444516084</v>
      </c>
      <c r="J2137" s="9">
        <f>(((I2137/60)/60)/24)+DATE(1970,1,1)</f>
        <v>42287.936157407406</v>
      </c>
      <c r="K2137">
        <v>1439332084</v>
      </c>
      <c r="L2137" s="10">
        <f>(((K2137/60)/60)/24)+DATE(1970,1,1)</f>
        <v>42227.936157407406</v>
      </c>
      <c r="M2137" t="b">
        <v>0</v>
      </c>
      <c r="N2137">
        <v>8</v>
      </c>
      <c r="O2137" t="b">
        <v>1</v>
      </c>
      <c r="P2137" t="s">
        <v>8279</v>
      </c>
      <c r="Q2137" s="5">
        <f>(E2137/D2137)</f>
        <v>1</v>
      </c>
      <c r="R2137" s="12">
        <f>ROUND((E2137/N2137),2)</f>
        <v>250</v>
      </c>
      <c r="S2137" t="str">
        <f>LEFT(P2137,FIND("/",P2137)-1)</f>
        <v>music</v>
      </c>
      <c r="T2137" t="str">
        <f>RIGHT(P2137,LEN(P2137)-FIND("/",P2137))</f>
        <v>indie rock</v>
      </c>
    </row>
    <row r="2138" spans="1:20" ht="28.5" x14ac:dyDescent="0.45">
      <c r="A2138">
        <v>2496</v>
      </c>
      <c r="B2138" s="3" t="s">
        <v>2496</v>
      </c>
      <c r="C2138" s="3" t="s">
        <v>6606</v>
      </c>
      <c r="D2138">
        <v>6000</v>
      </c>
      <c r="E2138">
        <v>6000</v>
      </c>
      <c r="F2138" t="s">
        <v>8219</v>
      </c>
      <c r="G2138" t="s">
        <v>8224</v>
      </c>
      <c r="H2138" t="s">
        <v>8246</v>
      </c>
      <c r="I2138">
        <v>1364597692</v>
      </c>
      <c r="J2138" s="9">
        <f>(((I2138/60)/60)/24)+DATE(1970,1,1)</f>
        <v>41362.954768518517</v>
      </c>
      <c r="K2138">
        <v>1361577292</v>
      </c>
      <c r="L2138" s="10">
        <f>(((K2138/60)/60)/24)+DATE(1970,1,1)</f>
        <v>41327.996435185189</v>
      </c>
      <c r="M2138" t="b">
        <v>0</v>
      </c>
      <c r="N2138">
        <v>10</v>
      </c>
      <c r="O2138" t="b">
        <v>1</v>
      </c>
      <c r="P2138" t="s">
        <v>8279</v>
      </c>
      <c r="Q2138" s="5">
        <f>(E2138/D2138)</f>
        <v>1</v>
      </c>
      <c r="R2138" s="12">
        <f>ROUND((E2138/N2138),2)</f>
        <v>600</v>
      </c>
      <c r="S2138" t="str">
        <f>LEFT(P2138,FIND("/",P2138)-1)</f>
        <v>music</v>
      </c>
      <c r="T2138" t="str">
        <f>RIGHT(P2138,LEN(P2138)-FIND("/",P2138))</f>
        <v>indie rock</v>
      </c>
    </row>
    <row r="2139" spans="1:20" ht="42.75" x14ac:dyDescent="0.45">
      <c r="A2139">
        <v>2522</v>
      </c>
      <c r="B2139" s="3" t="s">
        <v>2522</v>
      </c>
      <c r="C2139" s="3" t="s">
        <v>6632</v>
      </c>
      <c r="D2139">
        <v>5000</v>
      </c>
      <c r="E2139">
        <v>5000</v>
      </c>
      <c r="F2139" t="s">
        <v>8219</v>
      </c>
      <c r="G2139" t="s">
        <v>8224</v>
      </c>
      <c r="H2139" t="s">
        <v>8246</v>
      </c>
      <c r="I2139">
        <v>1461336720</v>
      </c>
      <c r="J2139" s="9">
        <f>(((I2139/60)/60)/24)+DATE(1970,1,1)</f>
        <v>42482.619444444441</v>
      </c>
      <c r="K2139">
        <v>1459431960</v>
      </c>
      <c r="L2139" s="10">
        <f>(((K2139/60)/60)/24)+DATE(1970,1,1)</f>
        <v>42460.573611111111</v>
      </c>
      <c r="M2139" t="b">
        <v>0</v>
      </c>
      <c r="N2139">
        <v>27</v>
      </c>
      <c r="O2139" t="b">
        <v>1</v>
      </c>
      <c r="P2139" t="s">
        <v>8300</v>
      </c>
      <c r="Q2139" s="5">
        <f>(E2139/D2139)</f>
        <v>1</v>
      </c>
      <c r="R2139" s="12">
        <f>ROUND((E2139/N2139),2)</f>
        <v>185.19</v>
      </c>
      <c r="S2139" t="str">
        <f>LEFT(P2139,FIND("/",P2139)-1)</f>
        <v>music</v>
      </c>
      <c r="T2139" t="str">
        <f>RIGHT(P2139,LEN(P2139)-FIND("/",P2139))</f>
        <v>classical music</v>
      </c>
    </row>
    <row r="2140" spans="1:20" ht="42.75" x14ac:dyDescent="0.45">
      <c r="A2140">
        <v>2530</v>
      </c>
      <c r="B2140" s="3" t="s">
        <v>2530</v>
      </c>
      <c r="C2140" s="3" t="s">
        <v>6640</v>
      </c>
      <c r="D2140">
        <v>6500</v>
      </c>
      <c r="E2140">
        <v>6500</v>
      </c>
      <c r="F2140" t="s">
        <v>8219</v>
      </c>
      <c r="G2140" t="s">
        <v>8224</v>
      </c>
      <c r="H2140" t="s">
        <v>8246</v>
      </c>
      <c r="I2140">
        <v>1429505400</v>
      </c>
      <c r="J2140" s="9">
        <f>(((I2140/60)/60)/24)+DATE(1970,1,1)</f>
        <v>42114.201388888891</v>
      </c>
      <c r="K2140">
        <v>1426711505</v>
      </c>
      <c r="L2140" s="10">
        <f>(((K2140/60)/60)/24)+DATE(1970,1,1)</f>
        <v>42081.864641203705</v>
      </c>
      <c r="M2140" t="b">
        <v>0</v>
      </c>
      <c r="N2140">
        <v>48</v>
      </c>
      <c r="O2140" t="b">
        <v>1</v>
      </c>
      <c r="P2140" t="s">
        <v>8300</v>
      </c>
      <c r="Q2140" s="5">
        <f>(E2140/D2140)</f>
        <v>1</v>
      </c>
      <c r="R2140" s="12">
        <f>ROUND((E2140/N2140),2)</f>
        <v>135.41999999999999</v>
      </c>
      <c r="S2140" t="str">
        <f>LEFT(P2140,FIND("/",P2140)-1)</f>
        <v>music</v>
      </c>
      <c r="T2140" t="str">
        <f>RIGHT(P2140,LEN(P2140)-FIND("/",P2140))</f>
        <v>classical music</v>
      </c>
    </row>
    <row r="2141" spans="1:20" ht="42.75" x14ac:dyDescent="0.45">
      <c r="A2141">
        <v>2635</v>
      </c>
      <c r="B2141" s="3" t="s">
        <v>2635</v>
      </c>
      <c r="C2141" s="3" t="s">
        <v>6745</v>
      </c>
      <c r="D2141">
        <v>11500</v>
      </c>
      <c r="E2141">
        <v>11500</v>
      </c>
      <c r="F2141" t="s">
        <v>8219</v>
      </c>
      <c r="G2141" t="s">
        <v>8229</v>
      </c>
      <c r="H2141" t="s">
        <v>8251</v>
      </c>
      <c r="I2141">
        <v>1425937761</v>
      </c>
      <c r="J2141" s="9">
        <f>(((I2141/60)/60)/24)+DATE(1970,1,1)</f>
        <v>42072.909270833334</v>
      </c>
      <c r="K2141">
        <v>1422917361</v>
      </c>
      <c r="L2141" s="10">
        <f>(((K2141/60)/60)/24)+DATE(1970,1,1)</f>
        <v>42037.950937500005</v>
      </c>
      <c r="M2141" t="b">
        <v>0</v>
      </c>
      <c r="N2141">
        <v>84</v>
      </c>
      <c r="O2141" t="b">
        <v>1</v>
      </c>
      <c r="P2141" t="s">
        <v>8301</v>
      </c>
      <c r="Q2141" s="5">
        <f>(E2141/D2141)</f>
        <v>1</v>
      </c>
      <c r="R2141" s="12">
        <f>ROUND((E2141/N2141),2)</f>
        <v>136.9</v>
      </c>
      <c r="S2141" t="str">
        <f>LEFT(P2141,FIND("/",P2141)-1)</f>
        <v>technology</v>
      </c>
      <c r="T2141" t="str">
        <f>RIGHT(P2141,LEN(P2141)-FIND("/",P2141))</f>
        <v>space exploration</v>
      </c>
    </row>
    <row r="2142" spans="1:20" ht="42.75" x14ac:dyDescent="0.45">
      <c r="A2142">
        <v>2821</v>
      </c>
      <c r="B2142" s="3" t="s">
        <v>2821</v>
      </c>
      <c r="C2142" s="3" t="s">
        <v>6931</v>
      </c>
      <c r="D2142">
        <v>1000</v>
      </c>
      <c r="E2142">
        <v>1000</v>
      </c>
      <c r="F2142" t="s">
        <v>8219</v>
      </c>
      <c r="G2142" t="s">
        <v>8225</v>
      </c>
      <c r="H2142" t="s">
        <v>8247</v>
      </c>
      <c r="I2142">
        <v>1411510135</v>
      </c>
      <c r="J2142" s="9">
        <f>(((I2142/60)/60)/24)+DATE(1970,1,1)</f>
        <v>41905.922858796301</v>
      </c>
      <c r="K2142">
        <v>1408918135</v>
      </c>
      <c r="L2142" s="10">
        <f>(((K2142/60)/60)/24)+DATE(1970,1,1)</f>
        <v>41875.922858796301</v>
      </c>
      <c r="M2142" t="b">
        <v>0</v>
      </c>
      <c r="N2142">
        <v>35</v>
      </c>
      <c r="O2142" t="b">
        <v>1</v>
      </c>
      <c r="P2142" t="s">
        <v>8271</v>
      </c>
      <c r="Q2142" s="5">
        <f>(E2142/D2142)</f>
        <v>1</v>
      </c>
      <c r="R2142" s="12">
        <f>ROUND((E2142/N2142),2)</f>
        <v>28.57</v>
      </c>
      <c r="S2142" t="str">
        <f>LEFT(P2142,FIND("/",P2142)-1)</f>
        <v>theater</v>
      </c>
      <c r="T2142" t="str">
        <f>RIGHT(P2142,LEN(P2142)-FIND("/",P2142))</f>
        <v>plays</v>
      </c>
    </row>
    <row r="2143" spans="1:20" ht="42.75" x14ac:dyDescent="0.45">
      <c r="A2143">
        <v>2822</v>
      </c>
      <c r="B2143" s="3" t="s">
        <v>2822</v>
      </c>
      <c r="C2143" s="3" t="s">
        <v>6932</v>
      </c>
      <c r="D2143">
        <v>6000</v>
      </c>
      <c r="E2143">
        <v>6000</v>
      </c>
      <c r="F2143" t="s">
        <v>8219</v>
      </c>
      <c r="G2143" t="s">
        <v>8224</v>
      </c>
      <c r="H2143" t="s">
        <v>8246</v>
      </c>
      <c r="I2143">
        <v>1427469892</v>
      </c>
      <c r="J2143" s="9">
        <f>(((I2143/60)/60)/24)+DATE(1970,1,1)</f>
        <v>42090.642268518524</v>
      </c>
      <c r="K2143">
        <v>1424881492</v>
      </c>
      <c r="L2143" s="10">
        <f>(((K2143/60)/60)/24)+DATE(1970,1,1)</f>
        <v>42060.683935185181</v>
      </c>
      <c r="M2143" t="b">
        <v>0</v>
      </c>
      <c r="N2143">
        <v>94</v>
      </c>
      <c r="O2143" t="b">
        <v>1</v>
      </c>
      <c r="P2143" t="s">
        <v>8271</v>
      </c>
      <c r="Q2143" s="5">
        <f>(E2143/D2143)</f>
        <v>1</v>
      </c>
      <c r="R2143" s="12">
        <f>ROUND((E2143/N2143),2)</f>
        <v>63.83</v>
      </c>
      <c r="S2143" t="str">
        <f>LEFT(P2143,FIND("/",P2143)-1)</f>
        <v>theater</v>
      </c>
      <c r="T2143" t="str">
        <f>RIGHT(P2143,LEN(P2143)-FIND("/",P2143))</f>
        <v>plays</v>
      </c>
    </row>
    <row r="2144" spans="1:20" ht="28.5" x14ac:dyDescent="0.45">
      <c r="A2144">
        <v>2830</v>
      </c>
      <c r="B2144" s="3" t="s">
        <v>2830</v>
      </c>
      <c r="C2144" s="3" t="s">
        <v>6940</v>
      </c>
      <c r="D2144">
        <v>3000</v>
      </c>
      <c r="E2144">
        <v>3000</v>
      </c>
      <c r="F2144" t="s">
        <v>8219</v>
      </c>
      <c r="G2144" t="s">
        <v>8224</v>
      </c>
      <c r="H2144" t="s">
        <v>8246</v>
      </c>
      <c r="I2144">
        <v>1399867140</v>
      </c>
      <c r="J2144" s="9">
        <f>(((I2144/60)/60)/24)+DATE(1970,1,1)</f>
        <v>41771.165972222225</v>
      </c>
      <c r="K2144">
        <v>1398802148</v>
      </c>
      <c r="L2144" s="10">
        <f>(((K2144/60)/60)/24)+DATE(1970,1,1)</f>
        <v>41758.839675925927</v>
      </c>
      <c r="M2144" t="b">
        <v>0</v>
      </c>
      <c r="N2144">
        <v>11</v>
      </c>
      <c r="O2144" t="b">
        <v>1</v>
      </c>
      <c r="P2144" t="s">
        <v>8271</v>
      </c>
      <c r="Q2144" s="5">
        <f>(E2144/D2144)</f>
        <v>1</v>
      </c>
      <c r="R2144" s="12">
        <f>ROUND((E2144/N2144),2)</f>
        <v>272.73</v>
      </c>
      <c r="S2144" t="str">
        <f>LEFT(P2144,FIND("/",P2144)-1)</f>
        <v>theater</v>
      </c>
      <c r="T2144" t="str">
        <f>RIGHT(P2144,LEN(P2144)-FIND("/",P2144))</f>
        <v>plays</v>
      </c>
    </row>
    <row r="2145" spans="1:20" ht="57" x14ac:dyDescent="0.45">
      <c r="A2145">
        <v>2837</v>
      </c>
      <c r="B2145" s="3" t="s">
        <v>2837</v>
      </c>
      <c r="C2145" s="3" t="s">
        <v>6947</v>
      </c>
      <c r="D2145">
        <v>850</v>
      </c>
      <c r="E2145">
        <v>850</v>
      </c>
      <c r="F2145" t="s">
        <v>8219</v>
      </c>
      <c r="G2145" t="s">
        <v>8229</v>
      </c>
      <c r="H2145" t="s">
        <v>8251</v>
      </c>
      <c r="I2145">
        <v>1449701284</v>
      </c>
      <c r="J2145" s="9">
        <f>(((I2145/60)/60)/24)+DATE(1970,1,1)</f>
        <v>42347.950046296297</v>
      </c>
      <c r="K2145">
        <v>1446241684</v>
      </c>
      <c r="L2145" s="10">
        <f>(((K2145/60)/60)/24)+DATE(1970,1,1)</f>
        <v>42307.908379629633</v>
      </c>
      <c r="M2145" t="b">
        <v>0</v>
      </c>
      <c r="N2145">
        <v>21</v>
      </c>
      <c r="O2145" t="b">
        <v>1</v>
      </c>
      <c r="P2145" t="s">
        <v>8271</v>
      </c>
      <c r="Q2145" s="5">
        <f>(E2145/D2145)</f>
        <v>1</v>
      </c>
      <c r="R2145" s="12">
        <f>ROUND((E2145/N2145),2)</f>
        <v>40.479999999999997</v>
      </c>
      <c r="S2145" t="str">
        <f>LEFT(P2145,FIND("/",P2145)-1)</f>
        <v>theater</v>
      </c>
      <c r="T2145" t="str">
        <f>RIGHT(P2145,LEN(P2145)-FIND("/",P2145))</f>
        <v>plays</v>
      </c>
    </row>
    <row r="2146" spans="1:20" ht="42.75" x14ac:dyDescent="0.45">
      <c r="A2146">
        <v>2922</v>
      </c>
      <c r="B2146" s="3" t="s">
        <v>2922</v>
      </c>
      <c r="C2146" s="3" t="s">
        <v>7032</v>
      </c>
      <c r="D2146">
        <v>500</v>
      </c>
      <c r="E2146">
        <v>500</v>
      </c>
      <c r="F2146" t="s">
        <v>8219</v>
      </c>
      <c r="G2146" t="s">
        <v>8225</v>
      </c>
      <c r="H2146" t="s">
        <v>8247</v>
      </c>
      <c r="I2146">
        <v>1431982727</v>
      </c>
      <c r="J2146" s="9">
        <f>(((I2146/60)/60)/24)+DATE(1970,1,1)</f>
        <v>42142.874155092592</v>
      </c>
      <c r="K2146">
        <v>1428094727</v>
      </c>
      <c r="L2146" s="10">
        <f>(((K2146/60)/60)/24)+DATE(1970,1,1)</f>
        <v>42097.874155092592</v>
      </c>
      <c r="M2146" t="b">
        <v>0</v>
      </c>
      <c r="N2146">
        <v>6</v>
      </c>
      <c r="O2146" t="b">
        <v>1</v>
      </c>
      <c r="P2146" t="s">
        <v>8305</v>
      </c>
      <c r="Q2146" s="5">
        <f>(E2146/D2146)</f>
        <v>1</v>
      </c>
      <c r="R2146" s="12">
        <f>ROUND((E2146/N2146),2)</f>
        <v>83.33</v>
      </c>
      <c r="S2146" t="str">
        <f>LEFT(P2146,FIND("/",P2146)-1)</f>
        <v>theater</v>
      </c>
      <c r="T2146" t="str">
        <f>RIGHT(P2146,LEN(P2146)-FIND("/",P2146))</f>
        <v>musical</v>
      </c>
    </row>
    <row r="2147" spans="1:20" ht="42.75" x14ac:dyDescent="0.45">
      <c r="A2147">
        <v>2923</v>
      </c>
      <c r="B2147" s="3" t="s">
        <v>2923</v>
      </c>
      <c r="C2147" s="3" t="s">
        <v>7033</v>
      </c>
      <c r="D2147">
        <v>300</v>
      </c>
      <c r="E2147">
        <v>300</v>
      </c>
      <c r="F2147" t="s">
        <v>8219</v>
      </c>
      <c r="G2147" t="s">
        <v>8224</v>
      </c>
      <c r="H2147" t="s">
        <v>8246</v>
      </c>
      <c r="I2147">
        <v>1422068400</v>
      </c>
      <c r="J2147" s="9">
        <f>(((I2147/60)/60)/24)+DATE(1970,1,1)</f>
        <v>42028.125</v>
      </c>
      <c r="K2147">
        <v>1420774779</v>
      </c>
      <c r="L2147" s="10">
        <f>(((K2147/60)/60)/24)+DATE(1970,1,1)</f>
        <v>42013.15253472222</v>
      </c>
      <c r="M2147" t="b">
        <v>0</v>
      </c>
      <c r="N2147">
        <v>10</v>
      </c>
      <c r="O2147" t="b">
        <v>1</v>
      </c>
      <c r="P2147" t="s">
        <v>8305</v>
      </c>
      <c r="Q2147" s="5">
        <f>(E2147/D2147)</f>
        <v>1</v>
      </c>
      <c r="R2147" s="12">
        <f>ROUND((E2147/N2147),2)</f>
        <v>30</v>
      </c>
      <c r="S2147" t="str">
        <f>LEFT(P2147,FIND("/",P2147)-1)</f>
        <v>theater</v>
      </c>
      <c r="T2147" t="str">
        <f>RIGHT(P2147,LEN(P2147)-FIND("/",P2147))</f>
        <v>musical</v>
      </c>
    </row>
    <row r="2148" spans="1:20" ht="28.5" x14ac:dyDescent="0.45">
      <c r="A2148">
        <v>2928</v>
      </c>
      <c r="B2148" s="3" t="s">
        <v>2928</v>
      </c>
      <c r="C2148" s="3" t="s">
        <v>7038</v>
      </c>
      <c r="D2148">
        <v>1000</v>
      </c>
      <c r="E2148">
        <v>1000</v>
      </c>
      <c r="F2148" t="s">
        <v>8219</v>
      </c>
      <c r="G2148" t="s">
        <v>8224</v>
      </c>
      <c r="H2148" t="s">
        <v>8246</v>
      </c>
      <c r="I2148">
        <v>1457135846</v>
      </c>
      <c r="J2148" s="9">
        <f>(((I2148/60)/60)/24)+DATE(1970,1,1)</f>
        <v>42433.998217592598</v>
      </c>
      <c r="K2148">
        <v>1454543846</v>
      </c>
      <c r="L2148" s="10">
        <f>(((K2148/60)/60)/24)+DATE(1970,1,1)</f>
        <v>42403.998217592598</v>
      </c>
      <c r="M2148" t="b">
        <v>0</v>
      </c>
      <c r="N2148">
        <v>24</v>
      </c>
      <c r="O2148" t="b">
        <v>1</v>
      </c>
      <c r="P2148" t="s">
        <v>8305</v>
      </c>
      <c r="Q2148" s="5">
        <f>(E2148/D2148)</f>
        <v>1</v>
      </c>
      <c r="R2148" s="12">
        <f>ROUND((E2148/N2148),2)</f>
        <v>41.67</v>
      </c>
      <c r="S2148" t="str">
        <f>LEFT(P2148,FIND("/",P2148)-1)</f>
        <v>theater</v>
      </c>
      <c r="T2148" t="str">
        <f>RIGHT(P2148,LEN(P2148)-FIND("/",P2148))</f>
        <v>musical</v>
      </c>
    </row>
    <row r="2149" spans="1:20" ht="42.75" x14ac:dyDescent="0.45">
      <c r="A2149">
        <v>2988</v>
      </c>
      <c r="B2149" s="3" t="s">
        <v>2988</v>
      </c>
      <c r="C2149" s="3" t="s">
        <v>7098</v>
      </c>
      <c r="D2149">
        <v>1000</v>
      </c>
      <c r="E2149">
        <v>1000</v>
      </c>
      <c r="F2149" t="s">
        <v>8219</v>
      </c>
      <c r="G2149" t="s">
        <v>8225</v>
      </c>
      <c r="H2149" t="s">
        <v>8247</v>
      </c>
      <c r="I2149">
        <v>1466412081</v>
      </c>
      <c r="J2149" s="9">
        <f>(((I2149/60)/60)/24)+DATE(1970,1,1)</f>
        <v>42541.362048611118</v>
      </c>
      <c r="K2149">
        <v>1463820081</v>
      </c>
      <c r="L2149" s="10">
        <f>(((K2149/60)/60)/24)+DATE(1970,1,1)</f>
        <v>42511.362048611118</v>
      </c>
      <c r="M2149" t="b">
        <v>0</v>
      </c>
      <c r="N2149">
        <v>28</v>
      </c>
      <c r="O2149" t="b">
        <v>1</v>
      </c>
      <c r="P2149" t="s">
        <v>8303</v>
      </c>
      <c r="Q2149" s="5">
        <f>(E2149/D2149)</f>
        <v>1</v>
      </c>
      <c r="R2149" s="12">
        <f>ROUND((E2149/N2149),2)</f>
        <v>35.71</v>
      </c>
      <c r="S2149" t="str">
        <f>LEFT(P2149,FIND("/",P2149)-1)</f>
        <v>theater</v>
      </c>
      <c r="T2149" t="str">
        <f>RIGHT(P2149,LEN(P2149)-FIND("/",P2149))</f>
        <v>spaces</v>
      </c>
    </row>
    <row r="2150" spans="1:20" ht="42.75" x14ac:dyDescent="0.45">
      <c r="A2150">
        <v>2990</v>
      </c>
      <c r="B2150" s="3" t="s">
        <v>2990</v>
      </c>
      <c r="C2150" s="3" t="s">
        <v>7100</v>
      </c>
      <c r="D2150">
        <v>10000</v>
      </c>
      <c r="E2150">
        <v>10000</v>
      </c>
      <c r="F2150" t="s">
        <v>8219</v>
      </c>
      <c r="G2150" t="s">
        <v>8224</v>
      </c>
      <c r="H2150" t="s">
        <v>8246</v>
      </c>
      <c r="I2150">
        <v>1452174420</v>
      </c>
      <c r="J2150" s="9">
        <f>(((I2150/60)/60)/24)+DATE(1970,1,1)</f>
        <v>42376.57430555555</v>
      </c>
      <c r="K2150">
        <v>1449150420</v>
      </c>
      <c r="L2150" s="10">
        <f>(((K2150/60)/60)/24)+DATE(1970,1,1)</f>
        <v>42341.57430555555</v>
      </c>
      <c r="M2150" t="b">
        <v>0</v>
      </c>
      <c r="N2150">
        <v>27</v>
      </c>
      <c r="O2150" t="b">
        <v>1</v>
      </c>
      <c r="P2150" t="s">
        <v>8303</v>
      </c>
      <c r="Q2150" s="5">
        <f>(E2150/D2150)</f>
        <v>1</v>
      </c>
      <c r="R2150" s="12">
        <f>ROUND((E2150/N2150),2)</f>
        <v>370.37</v>
      </c>
      <c r="S2150" t="str">
        <f>LEFT(P2150,FIND("/",P2150)-1)</f>
        <v>theater</v>
      </c>
      <c r="T2150" t="str">
        <f>RIGHT(P2150,LEN(P2150)-FIND("/",P2150))</f>
        <v>spaces</v>
      </c>
    </row>
    <row r="2151" spans="1:20" ht="42.75" x14ac:dyDescent="0.45">
      <c r="A2151">
        <v>3000</v>
      </c>
      <c r="B2151" s="3" t="s">
        <v>3000</v>
      </c>
      <c r="C2151" s="3" t="s">
        <v>7110</v>
      </c>
      <c r="D2151">
        <v>500</v>
      </c>
      <c r="E2151">
        <v>500</v>
      </c>
      <c r="F2151" t="s">
        <v>8219</v>
      </c>
      <c r="G2151" t="s">
        <v>8224</v>
      </c>
      <c r="H2151" t="s">
        <v>8246</v>
      </c>
      <c r="I2151">
        <v>1485885600</v>
      </c>
      <c r="J2151" s="9">
        <f>(((I2151/60)/60)/24)+DATE(1970,1,1)</f>
        <v>42766.75</v>
      </c>
      <c r="K2151">
        <v>1484682670</v>
      </c>
      <c r="L2151" s="10">
        <f>(((K2151/60)/60)/24)+DATE(1970,1,1)</f>
        <v>42752.827199074076</v>
      </c>
      <c r="M2151" t="b">
        <v>0</v>
      </c>
      <c r="N2151">
        <v>8</v>
      </c>
      <c r="O2151" t="b">
        <v>1</v>
      </c>
      <c r="P2151" t="s">
        <v>8303</v>
      </c>
      <c r="Q2151" s="5">
        <f>(E2151/D2151)</f>
        <v>1</v>
      </c>
      <c r="R2151" s="12">
        <f>ROUND((E2151/N2151),2)</f>
        <v>62.5</v>
      </c>
      <c r="S2151" t="str">
        <f>LEFT(P2151,FIND("/",P2151)-1)</f>
        <v>theater</v>
      </c>
      <c r="T2151" t="str">
        <f>RIGHT(P2151,LEN(P2151)-FIND("/",P2151))</f>
        <v>spaces</v>
      </c>
    </row>
    <row r="2152" spans="1:20" ht="71.25" x14ac:dyDescent="0.45">
      <c r="A2152">
        <v>3031</v>
      </c>
      <c r="B2152" s="3" t="s">
        <v>3031</v>
      </c>
      <c r="C2152" s="3" t="s">
        <v>7141</v>
      </c>
      <c r="D2152">
        <v>1500</v>
      </c>
      <c r="E2152">
        <v>1500</v>
      </c>
      <c r="F2152" t="s">
        <v>8219</v>
      </c>
      <c r="G2152" t="s">
        <v>8224</v>
      </c>
      <c r="H2152" t="s">
        <v>8246</v>
      </c>
      <c r="I2152">
        <v>1476479447</v>
      </c>
      <c r="J2152" s="9">
        <f>(((I2152/60)/60)/24)+DATE(1970,1,1)</f>
        <v>42657.882488425923</v>
      </c>
      <c r="K2152">
        <v>1471295447</v>
      </c>
      <c r="L2152" s="10">
        <f>(((K2152/60)/60)/24)+DATE(1970,1,1)</f>
        <v>42597.882488425923</v>
      </c>
      <c r="M2152" t="b">
        <v>0</v>
      </c>
      <c r="N2152">
        <v>29</v>
      </c>
      <c r="O2152" t="b">
        <v>1</v>
      </c>
      <c r="P2152" t="s">
        <v>8303</v>
      </c>
      <c r="Q2152" s="5">
        <f>(E2152/D2152)</f>
        <v>1</v>
      </c>
      <c r="R2152" s="12">
        <f>ROUND((E2152/N2152),2)</f>
        <v>51.72</v>
      </c>
      <c r="S2152" t="str">
        <f>LEFT(P2152,FIND("/",P2152)-1)</f>
        <v>theater</v>
      </c>
      <c r="T2152" t="str">
        <f>RIGHT(P2152,LEN(P2152)-FIND("/",P2152))</f>
        <v>spaces</v>
      </c>
    </row>
    <row r="2153" spans="1:20" ht="57" x14ac:dyDescent="0.45">
      <c r="A2153">
        <v>294</v>
      </c>
      <c r="B2153" s="3" t="s">
        <v>295</v>
      </c>
      <c r="C2153" s="3" t="s">
        <v>4404</v>
      </c>
      <c r="D2153">
        <v>5000</v>
      </c>
      <c r="E2153">
        <v>5000</v>
      </c>
      <c r="F2153" t="s">
        <v>8219</v>
      </c>
      <c r="G2153" t="s">
        <v>8224</v>
      </c>
      <c r="H2153" t="s">
        <v>8246</v>
      </c>
      <c r="I2153">
        <v>1279555200</v>
      </c>
      <c r="J2153" s="9">
        <f>(((I2153/60)/60)/24)+DATE(1970,1,1)</f>
        <v>40378.666666666664</v>
      </c>
      <c r="K2153">
        <v>1276480894</v>
      </c>
      <c r="L2153" s="10">
        <f>(((K2153/60)/60)/24)+DATE(1970,1,1)</f>
        <v>40343.084421296298</v>
      </c>
      <c r="M2153" t="b">
        <v>1</v>
      </c>
      <c r="N2153">
        <v>50</v>
      </c>
      <c r="O2153" t="b">
        <v>1</v>
      </c>
      <c r="P2153" t="s">
        <v>8269</v>
      </c>
      <c r="Q2153" s="5">
        <f>(E2153/D2153)</f>
        <v>1</v>
      </c>
      <c r="R2153" s="12">
        <f>ROUND((E2153/N2153),2)</f>
        <v>100</v>
      </c>
      <c r="S2153" t="str">
        <f>LEFT(P2153,FIND("/",P2153)-1)</f>
        <v>film &amp; video</v>
      </c>
      <c r="T2153" t="str">
        <f>RIGHT(P2153,LEN(P2153)-FIND("/",P2153))</f>
        <v>documentary</v>
      </c>
    </row>
    <row r="2154" spans="1:20" ht="42.75" x14ac:dyDescent="0.4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 s="9">
        <f>(((I2154/60)/60)/24)+DATE(1970,1,1)</f>
        <v>41836.977326388893</v>
      </c>
      <c r="K2154">
        <v>1404948441</v>
      </c>
      <c r="L2154" s="10">
        <f>(((K2154/60)/60)/24)+DATE(1970,1,1)</f>
        <v>41829.977326388893</v>
      </c>
      <c r="M2154" t="b">
        <v>1</v>
      </c>
      <c r="N2154">
        <v>24</v>
      </c>
      <c r="O2154" t="b">
        <v>1</v>
      </c>
      <c r="P2154" t="s">
        <v>8271</v>
      </c>
      <c r="Q2154" s="5">
        <f>(E2154/D2154)</f>
        <v>1</v>
      </c>
      <c r="R2154" s="12">
        <f>ROUND((E2154/N2154),2)</f>
        <v>41.67</v>
      </c>
      <c r="S2154" t="str">
        <f>LEFT(P2154,FIND("/",P2154)-1)</f>
        <v>theater</v>
      </c>
      <c r="T2154" t="str">
        <f>RIGHT(P2154,LEN(P2154)-FIND("/",P2154))</f>
        <v>plays</v>
      </c>
    </row>
    <row r="2155" spans="1:20" ht="28.5" x14ac:dyDescent="0.4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 s="9">
        <f>(((I2155/60)/60)/24)+DATE(1970,1,1)</f>
        <v>42336.750324074077</v>
      </c>
      <c r="K2155">
        <v>1446573628</v>
      </c>
      <c r="L2155" s="10">
        <f>(((K2155/60)/60)/24)+DATE(1970,1,1)</f>
        <v>42311.750324074077</v>
      </c>
      <c r="M2155" t="b">
        <v>0</v>
      </c>
      <c r="N2155">
        <v>34</v>
      </c>
      <c r="O2155" t="b">
        <v>1</v>
      </c>
      <c r="P2155" t="s">
        <v>8271</v>
      </c>
      <c r="Q2155" s="5">
        <f>(E2155/D2155)</f>
        <v>1</v>
      </c>
      <c r="R2155" s="12">
        <f>ROUND((E2155/N2155),2)</f>
        <v>73.53</v>
      </c>
      <c r="S2155" t="str">
        <f>LEFT(P2155,FIND("/",P2155)-1)</f>
        <v>theater</v>
      </c>
      <c r="T2155" t="str">
        <f>RIGHT(P2155,LEN(P2155)-FIND("/",P2155))</f>
        <v>plays</v>
      </c>
    </row>
    <row r="2156" spans="1:20" ht="42.75" x14ac:dyDescent="0.4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 s="9">
        <f>(((I2156/60)/60)/24)+DATE(1970,1,1)</f>
        <v>41839.860300925924</v>
      </c>
      <c r="K2156">
        <v>1403210330</v>
      </c>
      <c r="L2156" s="10">
        <f>(((K2156/60)/60)/24)+DATE(1970,1,1)</f>
        <v>41809.860300925924</v>
      </c>
      <c r="M2156" t="b">
        <v>0</v>
      </c>
      <c r="N2156">
        <v>83</v>
      </c>
      <c r="O2156" t="b">
        <v>1</v>
      </c>
      <c r="P2156" t="s">
        <v>8271</v>
      </c>
      <c r="Q2156" s="5">
        <f>(E2156/D2156)</f>
        <v>1</v>
      </c>
      <c r="R2156" s="12">
        <f>ROUND((E2156/N2156),2)</f>
        <v>72.290000000000006</v>
      </c>
      <c r="S2156" t="str">
        <f>LEFT(P2156,FIND("/",P2156)-1)</f>
        <v>theater</v>
      </c>
      <c r="T2156" t="str">
        <f>RIGHT(P2156,LEN(P2156)-FIND("/",P2156))</f>
        <v>plays</v>
      </c>
    </row>
    <row r="2157" spans="1:20" ht="42.75" x14ac:dyDescent="0.4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 s="9">
        <f>(((I2157/60)/60)/24)+DATE(1970,1,1)</f>
        <v>42465.35701388889</v>
      </c>
      <c r="K2157">
        <v>1457429646</v>
      </c>
      <c r="L2157" s="10">
        <f>(((K2157/60)/60)/24)+DATE(1970,1,1)</f>
        <v>42437.398680555561</v>
      </c>
      <c r="M2157" t="b">
        <v>0</v>
      </c>
      <c r="N2157">
        <v>9</v>
      </c>
      <c r="O2157" t="b">
        <v>1</v>
      </c>
      <c r="P2157" t="s">
        <v>8271</v>
      </c>
      <c r="Q2157" s="5">
        <f>(E2157/D2157)</f>
        <v>1</v>
      </c>
      <c r="R2157" s="12">
        <f>ROUND((E2157/N2157),2)</f>
        <v>27.78</v>
      </c>
      <c r="S2157" t="str">
        <f>LEFT(P2157,FIND("/",P2157)-1)</f>
        <v>theater</v>
      </c>
      <c r="T2157" t="str">
        <f>RIGHT(P2157,LEN(P2157)-FIND("/",P2157))</f>
        <v>plays</v>
      </c>
    </row>
    <row r="2158" spans="1:20" ht="42.75" x14ac:dyDescent="0.4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 s="9">
        <f>(((I2158/60)/60)/24)+DATE(1970,1,1)</f>
        <v>42533.708333333328</v>
      </c>
      <c r="K2158">
        <v>1463771421</v>
      </c>
      <c r="L2158" s="10">
        <f>(((K2158/60)/60)/24)+DATE(1970,1,1)</f>
        <v>42510.798854166671</v>
      </c>
      <c r="M2158" t="b">
        <v>0</v>
      </c>
      <c r="N2158">
        <v>28</v>
      </c>
      <c r="O2158" t="b">
        <v>1</v>
      </c>
      <c r="P2158" t="s">
        <v>8271</v>
      </c>
      <c r="Q2158" s="5">
        <f>(E2158/D2158)</f>
        <v>1</v>
      </c>
      <c r="R2158" s="12">
        <f>ROUND((E2158/N2158),2)</f>
        <v>119.64</v>
      </c>
      <c r="S2158" t="str">
        <f>LEFT(P2158,FIND("/",P2158)-1)</f>
        <v>theater</v>
      </c>
      <c r="T2158" t="str">
        <f>RIGHT(P2158,LEN(P2158)-FIND("/",P2158))</f>
        <v>plays</v>
      </c>
    </row>
    <row r="2159" spans="1:20" ht="42.75" x14ac:dyDescent="0.4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 s="9">
        <f>(((I2159/60)/60)/24)+DATE(1970,1,1)</f>
        <v>41777.610798611109</v>
      </c>
      <c r="K2159">
        <v>1399387173</v>
      </c>
      <c r="L2159" s="10">
        <f>(((K2159/60)/60)/24)+DATE(1970,1,1)</f>
        <v>41765.610798611109</v>
      </c>
      <c r="M2159" t="b">
        <v>0</v>
      </c>
      <c r="N2159">
        <v>17</v>
      </c>
      <c r="O2159" t="b">
        <v>1</v>
      </c>
      <c r="P2159" t="s">
        <v>8271</v>
      </c>
      <c r="Q2159" s="5">
        <f>(E2159/D2159)</f>
        <v>1</v>
      </c>
      <c r="R2159" s="12">
        <f>ROUND((E2159/N2159),2)</f>
        <v>176.47</v>
      </c>
      <c r="S2159" t="str">
        <f>LEFT(P2159,FIND("/",P2159)-1)</f>
        <v>theater</v>
      </c>
      <c r="T2159" t="str">
        <f>RIGHT(P2159,LEN(P2159)-FIND("/",P2159))</f>
        <v>plays</v>
      </c>
    </row>
    <row r="2160" spans="1:20" ht="42.75" x14ac:dyDescent="0.4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 s="9">
        <f>(((I2160/60)/60)/24)+DATE(1970,1,1)</f>
        <v>41983.8675</v>
      </c>
      <c r="K2160">
        <v>1415652552</v>
      </c>
      <c r="L2160" s="10">
        <f>(((K2160/60)/60)/24)+DATE(1970,1,1)</f>
        <v>41953.8675</v>
      </c>
      <c r="M2160" t="b">
        <v>0</v>
      </c>
      <c r="N2160">
        <v>15</v>
      </c>
      <c r="O2160" t="b">
        <v>1</v>
      </c>
      <c r="P2160" t="s">
        <v>8271</v>
      </c>
      <c r="Q2160" s="5">
        <f>(E2160/D2160)</f>
        <v>1</v>
      </c>
      <c r="R2160" s="12">
        <f>ROUND((E2160/N2160),2)</f>
        <v>133.33000000000001</v>
      </c>
      <c r="S2160" t="str">
        <f>LEFT(P2160,FIND("/",P2160)-1)</f>
        <v>theater</v>
      </c>
      <c r="T2160" t="str">
        <f>RIGHT(P2160,LEN(P2160)-FIND("/",P2160))</f>
        <v>plays</v>
      </c>
    </row>
    <row r="2161" spans="1:20" ht="42.75" x14ac:dyDescent="0.4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 s="9">
        <f>(((I2161/60)/60)/24)+DATE(1970,1,1)</f>
        <v>42496.845543981486</v>
      </c>
      <c r="K2161">
        <v>1458245855</v>
      </c>
      <c r="L2161" s="10">
        <f>(((K2161/60)/60)/24)+DATE(1970,1,1)</f>
        <v>42446.845543981486</v>
      </c>
      <c r="M2161" t="b">
        <v>0</v>
      </c>
      <c r="N2161">
        <v>12</v>
      </c>
      <c r="O2161" t="b">
        <v>1</v>
      </c>
      <c r="P2161" t="s">
        <v>8271</v>
      </c>
      <c r="Q2161" s="5">
        <f>(E2161/D2161)</f>
        <v>1</v>
      </c>
      <c r="R2161" s="12">
        <f>ROUND((E2161/N2161),2)</f>
        <v>41.67</v>
      </c>
      <c r="S2161" t="str">
        <f>LEFT(P2161,FIND("/",P2161)-1)</f>
        <v>theater</v>
      </c>
      <c r="T2161" t="str">
        <f>RIGHT(P2161,LEN(P2161)-FIND("/",P2161))</f>
        <v>plays</v>
      </c>
    </row>
    <row r="2162" spans="1:20" ht="42.75" x14ac:dyDescent="0.4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 s="9">
        <f>(((I2162/60)/60)/24)+DATE(1970,1,1)</f>
        <v>42180.462083333332</v>
      </c>
      <c r="K2162">
        <v>1432638324</v>
      </c>
      <c r="L2162" s="10">
        <f>(((K2162/60)/60)/24)+DATE(1970,1,1)</f>
        <v>42150.462083333332</v>
      </c>
      <c r="M2162" t="b">
        <v>0</v>
      </c>
      <c r="N2162">
        <v>17</v>
      </c>
      <c r="O2162" t="b">
        <v>1</v>
      </c>
      <c r="P2162" t="s">
        <v>8271</v>
      </c>
      <c r="Q2162" s="5">
        <f>(E2162/D2162)</f>
        <v>1</v>
      </c>
      <c r="R2162" s="12">
        <f>ROUND((E2162/N2162),2)</f>
        <v>117.65</v>
      </c>
      <c r="S2162" t="str">
        <f>LEFT(P2162,FIND("/",P2162)-1)</f>
        <v>theater</v>
      </c>
      <c r="T2162" t="str">
        <f>RIGHT(P2162,LEN(P2162)-FIND("/",P2162))</f>
        <v>plays</v>
      </c>
    </row>
    <row r="2163" spans="1:20" ht="42.75" x14ac:dyDescent="0.4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 s="9">
        <f>(((I2163/60)/60)/24)+DATE(1970,1,1)</f>
        <v>41909.959050925929</v>
      </c>
      <c r="K2163">
        <v>1409266862</v>
      </c>
      <c r="L2163" s="10">
        <f>(((K2163/60)/60)/24)+DATE(1970,1,1)</f>
        <v>41879.959050925929</v>
      </c>
      <c r="M2163" t="b">
        <v>0</v>
      </c>
      <c r="N2163">
        <v>26</v>
      </c>
      <c r="O2163" t="b">
        <v>1</v>
      </c>
      <c r="P2163" t="s">
        <v>8271</v>
      </c>
      <c r="Q2163" s="5">
        <f>(E2163/D2163)</f>
        <v>1</v>
      </c>
      <c r="R2163" s="12">
        <f>ROUND((E2163/N2163),2)</f>
        <v>115.38</v>
      </c>
      <c r="S2163" t="str">
        <f>LEFT(P2163,FIND("/",P2163)-1)</f>
        <v>theater</v>
      </c>
      <c r="T2163" t="str">
        <f>RIGHT(P2163,LEN(P2163)-FIND("/",P2163))</f>
        <v>plays</v>
      </c>
    </row>
    <row r="2164" spans="1:20" ht="42.75" x14ac:dyDescent="0.4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 s="9">
        <f>(((I2164/60)/60)/24)+DATE(1970,1,1)</f>
        <v>42477.979166666672</v>
      </c>
      <c r="K2164">
        <v>1459999656</v>
      </c>
      <c r="L2164" s="10">
        <f>(((K2164/60)/60)/24)+DATE(1970,1,1)</f>
        <v>42467.144166666665</v>
      </c>
      <c r="M2164" t="b">
        <v>0</v>
      </c>
      <c r="N2164">
        <v>9</v>
      </c>
      <c r="O2164" t="b">
        <v>1</v>
      </c>
      <c r="P2164" t="s">
        <v>8271</v>
      </c>
      <c r="Q2164" s="5">
        <f>(E2164/D2164)</f>
        <v>1</v>
      </c>
      <c r="R2164" s="12">
        <f>ROUND((E2164/N2164),2)</f>
        <v>22.22</v>
      </c>
      <c r="S2164" t="str">
        <f>LEFT(P2164,FIND("/",P2164)-1)</f>
        <v>theater</v>
      </c>
      <c r="T2164" t="str">
        <f>RIGHT(P2164,LEN(P2164)-FIND("/",P2164))</f>
        <v>plays</v>
      </c>
    </row>
    <row r="2165" spans="1:20" ht="42.75" x14ac:dyDescent="0.4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 s="9">
        <f>(((I2165/60)/60)/24)+DATE(1970,1,1)</f>
        <v>41822.645277777774</v>
      </c>
      <c r="K2165">
        <v>1401722952</v>
      </c>
      <c r="L2165" s="10">
        <f>(((K2165/60)/60)/24)+DATE(1970,1,1)</f>
        <v>41792.645277777774</v>
      </c>
      <c r="M2165" t="b">
        <v>0</v>
      </c>
      <c r="N2165">
        <v>29</v>
      </c>
      <c r="O2165" t="b">
        <v>1</v>
      </c>
      <c r="P2165" t="s">
        <v>8271</v>
      </c>
      <c r="Q2165" s="5">
        <f>(E2165/D2165)</f>
        <v>1</v>
      </c>
      <c r="R2165" s="12">
        <f>ROUND((E2165/N2165),2)</f>
        <v>51.72</v>
      </c>
      <c r="S2165" t="str">
        <f>LEFT(P2165,FIND("/",P2165)-1)</f>
        <v>theater</v>
      </c>
      <c r="T2165" t="str">
        <f>RIGHT(P2165,LEN(P2165)-FIND("/",P2165))</f>
        <v>plays</v>
      </c>
    </row>
    <row r="2166" spans="1:20" ht="42.75" x14ac:dyDescent="0.4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 s="9">
        <f>(((I2166/60)/60)/24)+DATE(1970,1,1)</f>
        <v>41869.730937500004</v>
      </c>
      <c r="K2166">
        <v>1405791153</v>
      </c>
      <c r="L2166" s="10">
        <f>(((K2166/60)/60)/24)+DATE(1970,1,1)</f>
        <v>41839.730937500004</v>
      </c>
      <c r="M2166" t="b">
        <v>0</v>
      </c>
      <c r="N2166">
        <v>21</v>
      </c>
      <c r="O2166" t="b">
        <v>1</v>
      </c>
      <c r="P2166" t="s">
        <v>8271</v>
      </c>
      <c r="Q2166" s="5">
        <f>(E2166/D2166)</f>
        <v>1</v>
      </c>
      <c r="R2166" s="12">
        <f>ROUND((E2166/N2166),2)</f>
        <v>95.24</v>
      </c>
      <c r="S2166" t="str">
        <f>LEFT(P2166,FIND("/",P2166)-1)</f>
        <v>theater</v>
      </c>
      <c r="T2166" t="str">
        <f>RIGHT(P2166,LEN(P2166)-FIND("/",P2166))</f>
        <v>plays</v>
      </c>
    </row>
    <row r="2167" spans="1:20" ht="42.75" x14ac:dyDescent="0.4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 s="9">
        <f>(((I2167/60)/60)/24)+DATE(1970,1,1)</f>
        <v>42154.841111111105</v>
      </c>
      <c r="K2167">
        <v>1430424672</v>
      </c>
      <c r="L2167" s="10">
        <f>(((K2167/60)/60)/24)+DATE(1970,1,1)</f>
        <v>42124.841111111105</v>
      </c>
      <c r="M2167" t="b">
        <v>0</v>
      </c>
      <c r="N2167">
        <v>8</v>
      </c>
      <c r="O2167" t="b">
        <v>1</v>
      </c>
      <c r="P2167" t="s">
        <v>8271</v>
      </c>
      <c r="Q2167" s="5">
        <f>(E2167/D2167)</f>
        <v>1</v>
      </c>
      <c r="R2167" s="12">
        <f>ROUND((E2167/N2167),2)</f>
        <v>31.25</v>
      </c>
      <c r="S2167" t="str">
        <f>LEFT(P2167,FIND("/",P2167)-1)</f>
        <v>theater</v>
      </c>
      <c r="T2167" t="str">
        <f>RIGHT(P2167,LEN(P2167)-FIND("/",P2167))</f>
        <v>plays</v>
      </c>
    </row>
    <row r="2168" spans="1:20" ht="42.75" x14ac:dyDescent="0.4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 s="9">
        <f>(((I2168/60)/60)/24)+DATE(1970,1,1)</f>
        <v>42300.530509259261</v>
      </c>
      <c r="K2168">
        <v>1443185036</v>
      </c>
      <c r="L2168" s="10">
        <f>(((K2168/60)/60)/24)+DATE(1970,1,1)</f>
        <v>42272.530509259261</v>
      </c>
      <c r="M2168" t="b">
        <v>0</v>
      </c>
      <c r="N2168">
        <v>31</v>
      </c>
      <c r="O2168" t="b">
        <v>1</v>
      </c>
      <c r="P2168" t="s">
        <v>8271</v>
      </c>
      <c r="Q2168" s="5">
        <f>(E2168/D2168)</f>
        <v>1</v>
      </c>
      <c r="R2168" s="12">
        <f>ROUND((E2168/N2168),2)</f>
        <v>64.52</v>
      </c>
      <c r="S2168" t="str">
        <f>LEFT(P2168,FIND("/",P2168)-1)</f>
        <v>theater</v>
      </c>
      <c r="T2168" t="str">
        <f>RIGHT(P2168,LEN(P2168)-FIND("/",P2168))</f>
        <v>plays</v>
      </c>
    </row>
    <row r="2169" spans="1:20" ht="42.75" x14ac:dyDescent="0.4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 s="9">
        <f>(((I2169/60)/60)/24)+DATE(1970,1,1)</f>
        <v>42083.852083333331</v>
      </c>
      <c r="K2169">
        <v>1425067296</v>
      </c>
      <c r="L2169" s="10">
        <f>(((K2169/60)/60)/24)+DATE(1970,1,1)</f>
        <v>42062.834444444445</v>
      </c>
      <c r="M2169" t="b">
        <v>0</v>
      </c>
      <c r="N2169">
        <v>33</v>
      </c>
      <c r="O2169" t="b">
        <v>1</v>
      </c>
      <c r="P2169" t="s">
        <v>8271</v>
      </c>
      <c r="Q2169" s="5">
        <f>(E2169/D2169)</f>
        <v>1</v>
      </c>
      <c r="R2169" s="12">
        <f>ROUND((E2169/N2169),2)</f>
        <v>148.47999999999999</v>
      </c>
      <c r="S2169" t="str">
        <f>LEFT(P2169,FIND("/",P2169)-1)</f>
        <v>theater</v>
      </c>
      <c r="T2169" t="str">
        <f>RIGHT(P2169,LEN(P2169)-FIND("/",P2169))</f>
        <v>plays</v>
      </c>
    </row>
    <row r="2170" spans="1:20" ht="42.75" x14ac:dyDescent="0.4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 s="9">
        <f>(((I2170/60)/60)/24)+DATE(1970,1,1)</f>
        <v>41868.21597222222</v>
      </c>
      <c r="K2170">
        <v>1406580436</v>
      </c>
      <c r="L2170" s="10">
        <f>(((K2170/60)/60)/24)+DATE(1970,1,1)</f>
        <v>41848.866157407407</v>
      </c>
      <c r="M2170" t="b">
        <v>0</v>
      </c>
      <c r="N2170">
        <v>29</v>
      </c>
      <c r="O2170" t="b">
        <v>1</v>
      </c>
      <c r="P2170" t="s">
        <v>8271</v>
      </c>
      <c r="Q2170" s="5">
        <f>(E2170/D2170)</f>
        <v>1</v>
      </c>
      <c r="R2170" s="12">
        <f>ROUND((E2170/N2170),2)</f>
        <v>51.72</v>
      </c>
      <c r="S2170" t="str">
        <f>LEFT(P2170,FIND("/",P2170)-1)</f>
        <v>theater</v>
      </c>
      <c r="T2170" t="str">
        <f>RIGHT(P2170,LEN(P2170)-FIND("/",P2170))</f>
        <v>plays</v>
      </c>
    </row>
    <row r="2171" spans="1:20" ht="42.75" x14ac:dyDescent="0.4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 s="9">
        <f>(((I2171/60)/60)/24)+DATE(1970,1,1)</f>
        <v>42700.25</v>
      </c>
      <c r="K2171">
        <v>1479186575</v>
      </c>
      <c r="L2171" s="10">
        <f>(((K2171/60)/60)/24)+DATE(1970,1,1)</f>
        <v>42689.214988425927</v>
      </c>
      <c r="M2171" t="b">
        <v>0</v>
      </c>
      <c r="N2171">
        <v>13</v>
      </c>
      <c r="O2171" t="b">
        <v>1</v>
      </c>
      <c r="P2171" t="s">
        <v>8271</v>
      </c>
      <c r="Q2171" s="5">
        <f>(E2171/D2171)</f>
        <v>1</v>
      </c>
      <c r="R2171" s="12">
        <f>ROUND((E2171/N2171),2)</f>
        <v>30.77</v>
      </c>
      <c r="S2171" t="str">
        <f>LEFT(P2171,FIND("/",P2171)-1)</f>
        <v>theater</v>
      </c>
      <c r="T2171" t="str">
        <f>RIGHT(P2171,LEN(P2171)-FIND("/",P2171))</f>
        <v>plays</v>
      </c>
    </row>
    <row r="2172" spans="1:20" ht="42.75" x14ac:dyDescent="0.4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 s="9">
        <f>(((I2172/60)/60)/24)+DATE(1970,1,1)</f>
        <v>42327.790405092594</v>
      </c>
      <c r="K2172">
        <v>1445363891</v>
      </c>
      <c r="L2172" s="10">
        <f>(((K2172/60)/60)/24)+DATE(1970,1,1)</f>
        <v>42297.748738425929</v>
      </c>
      <c r="M2172" t="b">
        <v>0</v>
      </c>
      <c r="N2172">
        <v>8</v>
      </c>
      <c r="O2172" t="b">
        <v>1</v>
      </c>
      <c r="P2172" t="s">
        <v>8271</v>
      </c>
      <c r="Q2172" s="5">
        <f>(E2172/D2172)</f>
        <v>1</v>
      </c>
      <c r="R2172" s="12">
        <f>ROUND((E2172/N2172),2)</f>
        <v>125</v>
      </c>
      <c r="S2172" t="str">
        <f>LEFT(P2172,FIND("/",P2172)-1)</f>
        <v>theater</v>
      </c>
      <c r="T2172" t="str">
        <f>RIGHT(P2172,LEN(P2172)-FIND("/",P2172))</f>
        <v>plays</v>
      </c>
    </row>
    <row r="2173" spans="1:20" ht="42.75" x14ac:dyDescent="0.4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 s="9">
        <f>(((I2173/60)/60)/24)+DATE(1970,1,1)</f>
        <v>42117.49527777778</v>
      </c>
      <c r="K2173">
        <v>1424609592</v>
      </c>
      <c r="L2173" s="10">
        <f>(((K2173/60)/60)/24)+DATE(1970,1,1)</f>
        <v>42057.536944444444</v>
      </c>
      <c r="M2173" t="b">
        <v>0</v>
      </c>
      <c r="N2173">
        <v>17</v>
      </c>
      <c r="O2173" t="b">
        <v>1</v>
      </c>
      <c r="P2173" t="s">
        <v>8271</v>
      </c>
      <c r="Q2173" s="5">
        <f>(E2173/D2173)</f>
        <v>1</v>
      </c>
      <c r="R2173" s="12">
        <f>ROUND((E2173/N2173),2)</f>
        <v>58.82</v>
      </c>
      <c r="S2173" t="str">
        <f>LEFT(P2173,FIND("/",P2173)-1)</f>
        <v>theater</v>
      </c>
      <c r="T2173" t="str">
        <f>RIGHT(P2173,LEN(P2173)-FIND("/",P2173))</f>
        <v>plays</v>
      </c>
    </row>
    <row r="2174" spans="1:20" ht="42.75" x14ac:dyDescent="0.4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 s="9">
        <f>(((I2174/60)/60)/24)+DATE(1970,1,1)</f>
        <v>41890.125</v>
      </c>
      <c r="K2174">
        <v>1407197670</v>
      </c>
      <c r="L2174" s="10">
        <f>(((K2174/60)/60)/24)+DATE(1970,1,1)</f>
        <v>41856.010069444441</v>
      </c>
      <c r="M2174" t="b">
        <v>0</v>
      </c>
      <c r="N2174">
        <v>11</v>
      </c>
      <c r="O2174" t="b">
        <v>1</v>
      </c>
      <c r="P2174" t="s">
        <v>8271</v>
      </c>
      <c r="Q2174" s="5">
        <f>(E2174/D2174)</f>
        <v>1</v>
      </c>
      <c r="R2174" s="12">
        <f>ROUND((E2174/N2174),2)</f>
        <v>227.27</v>
      </c>
      <c r="S2174" t="str">
        <f>LEFT(P2174,FIND("/",P2174)-1)</f>
        <v>theater</v>
      </c>
      <c r="T2174" t="str">
        <f>RIGHT(P2174,LEN(P2174)-FIND("/",P2174))</f>
        <v>plays</v>
      </c>
    </row>
    <row r="2175" spans="1:20" ht="42.75" x14ac:dyDescent="0.4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 s="9">
        <f>(((I2175/60)/60)/24)+DATE(1970,1,1)</f>
        <v>41824.458333333336</v>
      </c>
      <c r="K2175">
        <v>1401910634</v>
      </c>
      <c r="L2175" s="10">
        <f>(((K2175/60)/60)/24)+DATE(1970,1,1)</f>
        <v>41794.817523148151</v>
      </c>
      <c r="M2175" t="b">
        <v>0</v>
      </c>
      <c r="N2175">
        <v>13</v>
      </c>
      <c r="O2175" t="b">
        <v>1</v>
      </c>
      <c r="P2175" t="s">
        <v>8271</v>
      </c>
      <c r="Q2175" s="5">
        <f>(E2175/D2175)</f>
        <v>1</v>
      </c>
      <c r="R2175" s="12">
        <f>ROUND((E2175/N2175),2)</f>
        <v>307.69</v>
      </c>
      <c r="S2175" t="str">
        <f>LEFT(P2175,FIND("/",P2175)-1)</f>
        <v>theater</v>
      </c>
      <c r="T2175" t="str">
        <f>RIGHT(P2175,LEN(P2175)-FIND("/",P2175))</f>
        <v>plays</v>
      </c>
    </row>
    <row r="2176" spans="1:20" ht="42.75" x14ac:dyDescent="0.4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 s="9">
        <f>(((I2176/60)/60)/24)+DATE(1970,1,1)</f>
        <v>42262.420833333337</v>
      </c>
      <c r="K2176">
        <v>1439924246</v>
      </c>
      <c r="L2176" s="10">
        <f>(((K2176/60)/60)/24)+DATE(1970,1,1)</f>
        <v>42234.789884259255</v>
      </c>
      <c r="M2176" t="b">
        <v>0</v>
      </c>
      <c r="N2176">
        <v>34</v>
      </c>
      <c r="O2176" t="b">
        <v>1</v>
      </c>
      <c r="P2176" t="s">
        <v>8271</v>
      </c>
      <c r="Q2176" s="5">
        <f>(E2176/D2176)</f>
        <v>1</v>
      </c>
      <c r="R2176" s="12">
        <f>ROUND((E2176/N2176),2)</f>
        <v>41.03</v>
      </c>
      <c r="S2176" t="str">
        <f>LEFT(P2176,FIND("/",P2176)-1)</f>
        <v>theater</v>
      </c>
      <c r="T2176" t="str">
        <f>RIGHT(P2176,LEN(P2176)-FIND("/",P2176))</f>
        <v>plays</v>
      </c>
    </row>
    <row r="2177" spans="1:20" ht="42.75" x14ac:dyDescent="0.4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 s="9">
        <f>(((I2177/60)/60)/24)+DATE(1970,1,1)</f>
        <v>42470.833333333328</v>
      </c>
      <c r="K2177">
        <v>1457881057</v>
      </c>
      <c r="L2177" s="10">
        <f>(((K2177/60)/60)/24)+DATE(1970,1,1)</f>
        <v>42442.623344907406</v>
      </c>
      <c r="M2177" t="b">
        <v>0</v>
      </c>
      <c r="N2177">
        <v>22</v>
      </c>
      <c r="O2177" t="b">
        <v>1</v>
      </c>
      <c r="P2177" t="s">
        <v>8271</v>
      </c>
      <c r="Q2177" s="5">
        <f>(E2177/D2177)</f>
        <v>1</v>
      </c>
      <c r="R2177" s="12">
        <f>ROUND((E2177/N2177),2)</f>
        <v>125</v>
      </c>
      <c r="S2177" t="str">
        <f>LEFT(P2177,FIND("/",P2177)-1)</f>
        <v>theater</v>
      </c>
      <c r="T2177" t="str">
        <f>RIGHT(P2177,LEN(P2177)-FIND("/",P2177))</f>
        <v>plays</v>
      </c>
    </row>
    <row r="2178" spans="1:20" ht="28.5" x14ac:dyDescent="0.4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 s="9">
        <f>(((I2178/60)/60)/24)+DATE(1970,1,1)</f>
        <v>42070.831678240742</v>
      </c>
      <c r="K2178">
        <v>1423166257</v>
      </c>
      <c r="L2178" s="10">
        <f>(((K2178/60)/60)/24)+DATE(1970,1,1)</f>
        <v>42040.831678240742</v>
      </c>
      <c r="M2178" t="b">
        <v>0</v>
      </c>
      <c r="N2178">
        <v>24</v>
      </c>
      <c r="O2178" t="b">
        <v>1</v>
      </c>
      <c r="P2178" t="s">
        <v>8271</v>
      </c>
      <c r="Q2178" s="5">
        <f>(E2178/D2178)</f>
        <v>1</v>
      </c>
      <c r="R2178" s="12">
        <f>ROUND((E2178/N2178),2)</f>
        <v>104.17</v>
      </c>
      <c r="S2178" t="str">
        <f>LEFT(P2178,FIND("/",P2178)-1)</f>
        <v>theater</v>
      </c>
      <c r="T2178" t="str">
        <f>RIGHT(P2178,LEN(P2178)-FIND("/",P2178))</f>
        <v>plays</v>
      </c>
    </row>
    <row r="2179" spans="1:20" ht="42.75" x14ac:dyDescent="0.4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 s="9">
        <f>(((I2179/60)/60)/24)+DATE(1970,1,1)</f>
        <v>41818.587083333332</v>
      </c>
      <c r="K2179">
        <v>1401372324</v>
      </c>
      <c r="L2179" s="10">
        <f>(((K2179/60)/60)/24)+DATE(1970,1,1)</f>
        <v>41788.587083333332</v>
      </c>
      <c r="M2179" t="b">
        <v>0</v>
      </c>
      <c r="N2179">
        <v>20</v>
      </c>
      <c r="O2179" t="b">
        <v>1</v>
      </c>
      <c r="P2179" t="s">
        <v>8271</v>
      </c>
      <c r="Q2179" s="5">
        <f>(E2179/D2179)</f>
        <v>1</v>
      </c>
      <c r="R2179" s="12">
        <f>ROUND((E2179/N2179),2)</f>
        <v>38.65</v>
      </c>
      <c r="S2179" t="str">
        <f>LEFT(P2179,FIND("/",P2179)-1)</f>
        <v>theater</v>
      </c>
      <c r="T2179" t="str">
        <f>RIGHT(P2179,LEN(P2179)-FIND("/",P2179))</f>
        <v>plays</v>
      </c>
    </row>
    <row r="2180" spans="1:20" ht="42.75" x14ac:dyDescent="0.4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 s="9">
        <f>(((I2180/60)/60)/24)+DATE(1970,1,1)</f>
        <v>42691.483726851846</v>
      </c>
      <c r="K2180">
        <v>1476786994</v>
      </c>
      <c r="L2180" s="10">
        <f>(((K2180/60)/60)/24)+DATE(1970,1,1)</f>
        <v>42661.442060185189</v>
      </c>
      <c r="M2180" t="b">
        <v>0</v>
      </c>
      <c r="N2180">
        <v>14</v>
      </c>
      <c r="O2180" t="b">
        <v>1</v>
      </c>
      <c r="P2180" t="s">
        <v>8271</v>
      </c>
      <c r="Q2180" s="5">
        <f>(E2180/D2180)</f>
        <v>1</v>
      </c>
      <c r="R2180" s="12">
        <f>ROUND((E2180/N2180),2)</f>
        <v>171.43</v>
      </c>
      <c r="S2180" t="str">
        <f>LEFT(P2180,FIND("/",P2180)-1)</f>
        <v>theater</v>
      </c>
      <c r="T2180" t="str">
        <f>RIGHT(P2180,LEN(P2180)-FIND("/",P2180))</f>
        <v>plays</v>
      </c>
    </row>
    <row r="2181" spans="1:20" ht="28.5" x14ac:dyDescent="0.4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 s="9">
        <f>(((I2181/60)/60)/24)+DATE(1970,1,1)</f>
        <v>42176.570393518516</v>
      </c>
      <c r="K2181">
        <v>1432302082</v>
      </c>
      <c r="L2181" s="10">
        <f>(((K2181/60)/60)/24)+DATE(1970,1,1)</f>
        <v>42146.570393518516</v>
      </c>
      <c r="M2181" t="b">
        <v>0</v>
      </c>
      <c r="N2181">
        <v>9</v>
      </c>
      <c r="O2181" t="b">
        <v>1</v>
      </c>
      <c r="P2181" t="s">
        <v>8271</v>
      </c>
      <c r="Q2181" s="5">
        <f>(E2181/D2181)</f>
        <v>1</v>
      </c>
      <c r="R2181" s="12">
        <f>ROUND((E2181/N2181),2)</f>
        <v>55.56</v>
      </c>
      <c r="S2181" t="str">
        <f>LEFT(P2181,FIND("/",P2181)-1)</f>
        <v>theater</v>
      </c>
      <c r="T2181" t="str">
        <f>RIGHT(P2181,LEN(P2181)-FIND("/",P2181))</f>
        <v>plays</v>
      </c>
    </row>
    <row r="2182" spans="1:20" ht="42.75" x14ac:dyDescent="0.4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 s="9">
        <f>(((I2182/60)/60)/24)+DATE(1970,1,1)</f>
        <v>42709.590902777782</v>
      </c>
      <c r="K2182">
        <v>1475759454</v>
      </c>
      <c r="L2182" s="10">
        <f>(((K2182/60)/60)/24)+DATE(1970,1,1)</f>
        <v>42649.54923611111</v>
      </c>
      <c r="M2182" t="b">
        <v>0</v>
      </c>
      <c r="N2182">
        <v>5</v>
      </c>
      <c r="O2182" t="b">
        <v>1</v>
      </c>
      <c r="P2182" t="s">
        <v>8271</v>
      </c>
      <c r="Q2182" s="5">
        <f>(E2182/D2182)</f>
        <v>1</v>
      </c>
      <c r="R2182" s="12">
        <f>ROUND((E2182/N2182),2)</f>
        <v>20</v>
      </c>
      <c r="S2182" t="str">
        <f>LEFT(P2182,FIND("/",P2182)-1)</f>
        <v>theater</v>
      </c>
      <c r="T2182" t="str">
        <f>RIGHT(P2182,LEN(P2182)-FIND("/",P2182))</f>
        <v>plays</v>
      </c>
    </row>
    <row r="2183" spans="1:20" ht="42.75" x14ac:dyDescent="0.4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 s="9">
        <f>(((I2183/60)/60)/24)+DATE(1970,1,1)</f>
        <v>42460.720555555556</v>
      </c>
      <c r="K2183">
        <v>1456856256</v>
      </c>
      <c r="L2183" s="10">
        <f>(((K2183/60)/60)/24)+DATE(1970,1,1)</f>
        <v>42430.762222222227</v>
      </c>
      <c r="M2183" t="b">
        <v>0</v>
      </c>
      <c r="N2183">
        <v>14</v>
      </c>
      <c r="O2183" t="b">
        <v>1</v>
      </c>
      <c r="P2183" t="s">
        <v>8271</v>
      </c>
      <c r="Q2183" s="5">
        <f>(E2183/D2183)</f>
        <v>1</v>
      </c>
      <c r="R2183" s="12">
        <f>ROUND((E2183/N2183),2)</f>
        <v>35.71</v>
      </c>
      <c r="S2183" t="str">
        <f>LEFT(P2183,FIND("/",P2183)-1)</f>
        <v>theater</v>
      </c>
      <c r="T2183" t="str">
        <f>RIGHT(P2183,LEN(P2183)-FIND("/",P2183))</f>
        <v>plays</v>
      </c>
    </row>
    <row r="2184" spans="1:20" ht="42.75" x14ac:dyDescent="0.4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 s="9">
        <f>(((I2184/60)/60)/24)+DATE(1970,1,1)</f>
        <v>41850.471180555556</v>
      </c>
      <c r="K2184">
        <v>1405509510</v>
      </c>
      <c r="L2184" s="10">
        <f>(((K2184/60)/60)/24)+DATE(1970,1,1)</f>
        <v>41836.471180555556</v>
      </c>
      <c r="M2184" t="b">
        <v>0</v>
      </c>
      <c r="N2184">
        <v>45</v>
      </c>
      <c r="O2184" t="b">
        <v>1</v>
      </c>
      <c r="P2184" t="s">
        <v>8271</v>
      </c>
      <c r="Q2184" s="5">
        <f>(E2184/D2184)</f>
        <v>1</v>
      </c>
      <c r="R2184" s="12">
        <f>ROUND((E2184/N2184),2)</f>
        <v>33.33</v>
      </c>
      <c r="S2184" t="str">
        <f>LEFT(P2184,FIND("/",P2184)-1)</f>
        <v>theater</v>
      </c>
      <c r="T2184" t="str">
        <f>RIGHT(P2184,LEN(P2184)-FIND("/",P2184))</f>
        <v>plays</v>
      </c>
    </row>
    <row r="2185" spans="1:20" ht="42.75" x14ac:dyDescent="0.4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 s="9">
        <f>(((I2185/60)/60)/24)+DATE(1970,1,1)</f>
        <v>42538.583333333328</v>
      </c>
      <c r="K2185">
        <v>1463418090</v>
      </c>
      <c r="L2185" s="10">
        <f>(((K2185/60)/60)/24)+DATE(1970,1,1)</f>
        <v>42506.709375000006</v>
      </c>
      <c r="M2185" t="b">
        <v>0</v>
      </c>
      <c r="N2185">
        <v>27</v>
      </c>
      <c r="O2185" t="b">
        <v>1</v>
      </c>
      <c r="P2185" t="s">
        <v>8271</v>
      </c>
      <c r="Q2185" s="5">
        <f>(E2185/D2185)</f>
        <v>1</v>
      </c>
      <c r="R2185" s="12">
        <f>ROUND((E2185/N2185),2)</f>
        <v>29.63</v>
      </c>
      <c r="S2185" t="str">
        <f>LEFT(P2185,FIND("/",P2185)-1)</f>
        <v>theater</v>
      </c>
      <c r="T2185" t="str">
        <f>RIGHT(P2185,LEN(P2185)-FIND("/",P2185))</f>
        <v>plays</v>
      </c>
    </row>
    <row r="2186" spans="1:20" ht="28.5" x14ac:dyDescent="0.4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 s="9">
        <f>(((I2186/60)/60)/24)+DATE(1970,1,1)</f>
        <v>41818.58997685185</v>
      </c>
      <c r="K2186">
        <v>1401372574</v>
      </c>
      <c r="L2186" s="10">
        <f>(((K2186/60)/60)/24)+DATE(1970,1,1)</f>
        <v>41788.58997685185</v>
      </c>
      <c r="M2186" t="b">
        <v>0</v>
      </c>
      <c r="N2186">
        <v>20</v>
      </c>
      <c r="O2186" t="b">
        <v>1</v>
      </c>
      <c r="P2186" t="s">
        <v>8271</v>
      </c>
      <c r="Q2186" s="5">
        <f>(E2186/D2186)</f>
        <v>1</v>
      </c>
      <c r="R2186" s="12">
        <f>ROUND((E2186/N2186),2)</f>
        <v>62.5</v>
      </c>
      <c r="S2186" t="str">
        <f>LEFT(P2186,FIND("/",P2186)-1)</f>
        <v>theater</v>
      </c>
      <c r="T2186" t="str">
        <f>RIGHT(P2186,LEN(P2186)-FIND("/",P2186))</f>
        <v>plays</v>
      </c>
    </row>
    <row r="2187" spans="1:20" ht="42.75" x14ac:dyDescent="0.4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 s="9">
        <f>(((I2187/60)/60)/24)+DATE(1970,1,1)</f>
        <v>42511.165972222225</v>
      </c>
      <c r="K2187">
        <v>1459446487</v>
      </c>
      <c r="L2187" s="10">
        <f>(((K2187/60)/60)/24)+DATE(1970,1,1)</f>
        <v>42460.741747685184</v>
      </c>
      <c r="M2187" t="b">
        <v>0</v>
      </c>
      <c r="N2187">
        <v>29</v>
      </c>
      <c r="O2187" t="b">
        <v>1</v>
      </c>
      <c r="P2187" t="s">
        <v>8271</v>
      </c>
      <c r="Q2187" s="5">
        <f>(E2187/D2187)</f>
        <v>1</v>
      </c>
      <c r="R2187" s="12">
        <f>ROUND((E2187/N2187),2)</f>
        <v>68.97</v>
      </c>
      <c r="S2187" t="str">
        <f>LEFT(P2187,FIND("/",P2187)-1)</f>
        <v>theater</v>
      </c>
      <c r="T2187" t="str">
        <f>RIGHT(P2187,LEN(P2187)-FIND("/",P2187))</f>
        <v>plays</v>
      </c>
    </row>
    <row r="2188" spans="1:20" ht="42.75" x14ac:dyDescent="0.4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 s="9">
        <f>(((I2188/60)/60)/24)+DATE(1970,1,1)</f>
        <v>42402.478981481487</v>
      </c>
      <c r="K2188">
        <v>1452598184</v>
      </c>
      <c r="L2188" s="10">
        <f>(((K2188/60)/60)/24)+DATE(1970,1,1)</f>
        <v>42381.478981481487</v>
      </c>
      <c r="M2188" t="b">
        <v>0</v>
      </c>
      <c r="N2188">
        <v>17</v>
      </c>
      <c r="O2188" t="b">
        <v>1</v>
      </c>
      <c r="P2188" t="s">
        <v>8271</v>
      </c>
      <c r="Q2188" s="5">
        <f>(E2188/D2188)</f>
        <v>1</v>
      </c>
      <c r="R2188" s="12">
        <f>ROUND((E2188/N2188),2)</f>
        <v>29.41</v>
      </c>
      <c r="S2188" t="str">
        <f>LEFT(P2188,FIND("/",P2188)-1)</f>
        <v>theater</v>
      </c>
      <c r="T2188" t="str">
        <f>RIGHT(P2188,LEN(P2188)-FIND("/",P2188))</f>
        <v>plays</v>
      </c>
    </row>
    <row r="2189" spans="1:20" ht="57" x14ac:dyDescent="0.4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 s="9">
        <f>(((I2189/60)/60)/24)+DATE(1970,1,1)</f>
        <v>41996.881076388891</v>
      </c>
      <c r="K2189">
        <v>1417208925</v>
      </c>
      <c r="L2189" s="10">
        <f>(((K2189/60)/60)/24)+DATE(1970,1,1)</f>
        <v>41971.881076388891</v>
      </c>
      <c r="M2189" t="b">
        <v>0</v>
      </c>
      <c r="N2189">
        <v>22</v>
      </c>
      <c r="O2189" t="b">
        <v>1</v>
      </c>
      <c r="P2189" t="s">
        <v>8271</v>
      </c>
      <c r="Q2189" s="5">
        <f>(E2189/D2189)</f>
        <v>1</v>
      </c>
      <c r="R2189" s="12">
        <f>ROUND((E2189/N2189),2)</f>
        <v>11.36</v>
      </c>
      <c r="S2189" t="str">
        <f>LEFT(P2189,FIND("/",P2189)-1)</f>
        <v>theater</v>
      </c>
      <c r="T2189" t="str">
        <f>RIGHT(P2189,LEN(P2189)-FIND("/",P2189))</f>
        <v>plays</v>
      </c>
    </row>
    <row r="2190" spans="1:20" x14ac:dyDescent="0.4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 s="9">
        <f>(((I2190/60)/60)/24)+DATE(1970,1,1)</f>
        <v>41844.291666666664</v>
      </c>
      <c r="K2190">
        <v>1404337382</v>
      </c>
      <c r="L2190" s="10">
        <f>(((K2190/60)/60)/24)+DATE(1970,1,1)</f>
        <v>41822.90488425926</v>
      </c>
      <c r="M2190" t="b">
        <v>0</v>
      </c>
      <c r="N2190">
        <v>38</v>
      </c>
      <c r="O2190" t="b">
        <v>1</v>
      </c>
      <c r="P2190" t="s">
        <v>8271</v>
      </c>
      <c r="Q2190" s="5">
        <f>(E2190/D2190)</f>
        <v>1</v>
      </c>
      <c r="R2190" s="12">
        <f>ROUND((E2190/N2190),2)</f>
        <v>31.58</v>
      </c>
      <c r="S2190" t="str">
        <f>LEFT(P2190,FIND("/",P2190)-1)</f>
        <v>theater</v>
      </c>
      <c r="T2190" t="str">
        <f>RIGHT(P2190,LEN(P2190)-FIND("/",P2190))</f>
        <v>plays</v>
      </c>
    </row>
    <row r="2191" spans="1:20" ht="42.75" x14ac:dyDescent="0.4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 s="9">
        <f>(((I2191/60)/60)/24)+DATE(1970,1,1)</f>
        <v>42616.873020833329</v>
      </c>
      <c r="K2191">
        <v>1467752229</v>
      </c>
      <c r="L2191" s="10">
        <f>(((K2191/60)/60)/24)+DATE(1970,1,1)</f>
        <v>42556.873020833329</v>
      </c>
      <c r="M2191" t="b">
        <v>0</v>
      </c>
      <c r="N2191">
        <v>31</v>
      </c>
      <c r="O2191" t="b">
        <v>1</v>
      </c>
      <c r="P2191" t="s">
        <v>8271</v>
      </c>
      <c r="Q2191" s="5">
        <f>(E2191/D2191)</f>
        <v>1</v>
      </c>
      <c r="R2191" s="12">
        <f>ROUND((E2191/N2191),2)</f>
        <v>145.16</v>
      </c>
      <c r="S2191" t="str">
        <f>LEFT(P2191,FIND("/",P2191)-1)</f>
        <v>theater</v>
      </c>
      <c r="T2191" t="str">
        <f>RIGHT(P2191,LEN(P2191)-FIND("/",P2191))</f>
        <v>plays</v>
      </c>
    </row>
    <row r="2192" spans="1:20" ht="42.75" x14ac:dyDescent="0.4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 s="9">
        <f>(((I2192/60)/60)/24)+DATE(1970,1,1)</f>
        <v>42226.958333333328</v>
      </c>
      <c r="K2192">
        <v>1434625937</v>
      </c>
      <c r="L2192" s="10">
        <f>(((K2192/60)/60)/24)+DATE(1970,1,1)</f>
        <v>42173.466863425929</v>
      </c>
      <c r="M2192" t="b">
        <v>0</v>
      </c>
      <c r="N2192">
        <v>3</v>
      </c>
      <c r="O2192" t="b">
        <v>1</v>
      </c>
      <c r="P2192" t="s">
        <v>8305</v>
      </c>
      <c r="Q2192" s="5">
        <f>(E2192/D2192)</f>
        <v>1</v>
      </c>
      <c r="R2192" s="12">
        <f>ROUND((E2192/N2192),2)</f>
        <v>166.67</v>
      </c>
      <c r="S2192" t="str">
        <f>LEFT(P2192,FIND("/",P2192)-1)</f>
        <v>theater</v>
      </c>
      <c r="T2192" t="str">
        <f>RIGHT(P2192,LEN(P2192)-FIND("/",P2192))</f>
        <v>musical</v>
      </c>
    </row>
    <row r="2193" spans="1:20" ht="28.5" x14ac:dyDescent="0.4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 s="9">
        <f>(((I2193/60)/60)/24)+DATE(1970,1,1)</f>
        <v>42095.708634259259</v>
      </c>
      <c r="K2193">
        <v>1425319226</v>
      </c>
      <c r="L2193" s="10">
        <f>(((K2193/60)/60)/24)+DATE(1970,1,1)</f>
        <v>42065.750300925924</v>
      </c>
      <c r="M2193" t="b">
        <v>0</v>
      </c>
      <c r="N2193">
        <v>77</v>
      </c>
      <c r="O2193" t="b">
        <v>1</v>
      </c>
      <c r="P2193" t="s">
        <v>8305</v>
      </c>
      <c r="Q2193" s="5">
        <f>(E2193/D2193)</f>
        <v>1</v>
      </c>
      <c r="R2193" s="12">
        <f>ROUND((E2193/N2193),2)</f>
        <v>64.94</v>
      </c>
      <c r="S2193" t="str">
        <f>LEFT(P2193,FIND("/",P2193)-1)</f>
        <v>theater</v>
      </c>
      <c r="T2193" t="str">
        <f>RIGHT(P2193,LEN(P2193)-FIND("/",P2193))</f>
        <v>musical</v>
      </c>
    </row>
    <row r="2194" spans="1:20" ht="42.75" x14ac:dyDescent="0.4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 s="9">
        <f>(((I2194/60)/60)/24)+DATE(1970,1,1)</f>
        <v>42519.024999999994</v>
      </c>
      <c r="K2194">
        <v>1462824832</v>
      </c>
      <c r="L2194" s="10">
        <f>(((K2194/60)/60)/24)+DATE(1970,1,1)</f>
        <v>42499.842962962968</v>
      </c>
      <c r="M2194" t="b">
        <v>0</v>
      </c>
      <c r="N2194">
        <v>27</v>
      </c>
      <c r="O2194" t="b">
        <v>1</v>
      </c>
      <c r="P2194" t="s">
        <v>8305</v>
      </c>
      <c r="Q2194" s="5">
        <f>(E2194/D2194)</f>
        <v>1</v>
      </c>
      <c r="R2194" s="12">
        <f>ROUND((E2194/N2194),2)</f>
        <v>55.56</v>
      </c>
      <c r="S2194" t="str">
        <f>LEFT(P2194,FIND("/",P2194)-1)</f>
        <v>theater</v>
      </c>
      <c r="T2194" t="str">
        <f>RIGHT(P2194,LEN(P2194)-FIND("/",P2194))</f>
        <v>musical</v>
      </c>
    </row>
    <row r="2195" spans="1:20" ht="42.75" x14ac:dyDescent="0.4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 s="9">
        <f>(((I2195/60)/60)/24)+DATE(1970,1,1)</f>
        <v>42475.598136574074</v>
      </c>
      <c r="K2195">
        <v>1458138079</v>
      </c>
      <c r="L2195" s="10">
        <f>(((K2195/60)/60)/24)+DATE(1970,1,1)</f>
        <v>42445.598136574074</v>
      </c>
      <c r="M2195" t="b">
        <v>0</v>
      </c>
      <c r="N2195">
        <v>15</v>
      </c>
      <c r="O2195" t="b">
        <v>1</v>
      </c>
      <c r="P2195" t="s">
        <v>8305</v>
      </c>
      <c r="Q2195" s="5">
        <f>(E2195/D2195)</f>
        <v>1</v>
      </c>
      <c r="R2195" s="12">
        <f>ROUND((E2195/N2195),2)</f>
        <v>73.33</v>
      </c>
      <c r="S2195" t="str">
        <f>LEFT(P2195,FIND("/",P2195)-1)</f>
        <v>theater</v>
      </c>
      <c r="T2195" t="str">
        <f>RIGHT(P2195,LEN(P2195)-FIND("/",P2195))</f>
        <v>musical</v>
      </c>
    </row>
    <row r="2196" spans="1:20" ht="42.75" x14ac:dyDescent="0.4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 s="9">
        <f>(((I2196/60)/60)/24)+DATE(1970,1,1)</f>
        <v>42168.930671296301</v>
      </c>
      <c r="K2196">
        <v>1431642010</v>
      </c>
      <c r="L2196" s="10">
        <f>(((K2196/60)/60)/24)+DATE(1970,1,1)</f>
        <v>42138.930671296301</v>
      </c>
      <c r="M2196" t="b">
        <v>0</v>
      </c>
      <c r="N2196">
        <v>20</v>
      </c>
      <c r="O2196" t="b">
        <v>1</v>
      </c>
      <c r="P2196" t="s">
        <v>8305</v>
      </c>
      <c r="Q2196" s="5">
        <f>(E2196/D2196)</f>
        <v>1</v>
      </c>
      <c r="R2196" s="12">
        <f>ROUND((E2196/N2196),2)</f>
        <v>100</v>
      </c>
      <c r="S2196" t="str">
        <f>LEFT(P2196,FIND("/",P2196)-1)</f>
        <v>theater</v>
      </c>
      <c r="T2196" t="str">
        <f>RIGHT(P2196,LEN(P2196)-FIND("/",P2196))</f>
        <v>musical</v>
      </c>
    </row>
    <row r="2197" spans="1:20" ht="42.75" x14ac:dyDescent="0.4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 s="9">
        <f>(((I2197/60)/60)/24)+DATE(1970,1,1)</f>
        <v>42103.792303240742</v>
      </c>
      <c r="K2197">
        <v>1427223655</v>
      </c>
      <c r="L2197" s="10">
        <f>(((K2197/60)/60)/24)+DATE(1970,1,1)</f>
        <v>42087.792303240742</v>
      </c>
      <c r="M2197" t="b">
        <v>0</v>
      </c>
      <c r="N2197">
        <v>25</v>
      </c>
      <c r="O2197" t="b">
        <v>1</v>
      </c>
      <c r="P2197" t="s">
        <v>8305</v>
      </c>
      <c r="Q2197" s="5">
        <f>(E2197/D2197)</f>
        <v>1</v>
      </c>
      <c r="R2197" s="12">
        <f>ROUND((E2197/N2197),2)</f>
        <v>100</v>
      </c>
      <c r="S2197" t="str">
        <f>LEFT(P2197,FIND("/",P2197)-1)</f>
        <v>theater</v>
      </c>
      <c r="T2197" t="str">
        <f>RIGHT(P2197,LEN(P2197)-FIND("/",P2197))</f>
        <v>musical</v>
      </c>
    </row>
    <row r="2198" spans="1:20" ht="42.75" x14ac:dyDescent="0.4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 s="9">
        <f>(((I2198/60)/60)/24)+DATE(1970,1,1)</f>
        <v>42119.412256944444</v>
      </c>
      <c r="K2198">
        <v>1424775219</v>
      </c>
      <c r="L2198" s="10">
        <f>(((K2198/60)/60)/24)+DATE(1970,1,1)</f>
        <v>42059.453923611116</v>
      </c>
      <c r="M2198" t="b">
        <v>0</v>
      </c>
      <c r="N2198">
        <v>24</v>
      </c>
      <c r="O2198" t="b">
        <v>1</v>
      </c>
      <c r="P2198" t="s">
        <v>8271</v>
      </c>
      <c r="Q2198" s="5">
        <f>(E2198/D2198)</f>
        <v>1</v>
      </c>
      <c r="R2198" s="12">
        <f>ROUND((E2198/N2198),2)</f>
        <v>41.67</v>
      </c>
      <c r="S2198" t="str">
        <f>LEFT(P2198,FIND("/",P2198)-1)</f>
        <v>theater</v>
      </c>
      <c r="T2198" t="str">
        <f>RIGHT(P2198,LEN(P2198)-FIND("/",P2198))</f>
        <v>plays</v>
      </c>
    </row>
    <row r="2199" spans="1:20" ht="42.75" x14ac:dyDescent="0.4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 s="9">
        <f>(((I2199/60)/60)/24)+DATE(1970,1,1)</f>
        <v>42004.569293981483</v>
      </c>
      <c r="K2199">
        <v>1414845587</v>
      </c>
      <c r="L2199" s="10">
        <f>(((K2199/60)/60)/24)+DATE(1970,1,1)</f>
        <v>41944.527627314819</v>
      </c>
      <c r="M2199" t="b">
        <v>0</v>
      </c>
      <c r="N2199">
        <v>28</v>
      </c>
      <c r="O2199" t="b">
        <v>1</v>
      </c>
      <c r="P2199" t="s">
        <v>8271</v>
      </c>
      <c r="Q2199" s="5">
        <f>(E2199/D2199)</f>
        <v>1</v>
      </c>
      <c r="R2199" s="12">
        <f>ROUND((E2199/N2199),2)</f>
        <v>178.57</v>
      </c>
      <c r="S2199" t="str">
        <f>LEFT(P2199,FIND("/",P2199)-1)</f>
        <v>theater</v>
      </c>
      <c r="T2199" t="str">
        <f>RIGHT(P2199,LEN(P2199)-FIND("/",P2199))</f>
        <v>plays</v>
      </c>
    </row>
    <row r="2200" spans="1:20" x14ac:dyDescent="0.4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 s="9">
        <f>(((I2200/60)/60)/24)+DATE(1970,1,1)</f>
        <v>42563.807187500002</v>
      </c>
      <c r="K2200">
        <v>1467746541</v>
      </c>
      <c r="L2200" s="10">
        <f>(((K2200/60)/60)/24)+DATE(1970,1,1)</f>
        <v>42556.807187500002</v>
      </c>
      <c r="M2200" t="b">
        <v>0</v>
      </c>
      <c r="N2200">
        <v>4</v>
      </c>
      <c r="O2200" t="b">
        <v>0</v>
      </c>
      <c r="P2200" t="s">
        <v>8281</v>
      </c>
      <c r="Q2200" s="5">
        <f>(E2200/D2200)</f>
        <v>0.95477386934673369</v>
      </c>
      <c r="R2200" s="12">
        <f>ROUND((E2200/N2200),2)</f>
        <v>47.5</v>
      </c>
      <c r="S2200" t="str">
        <f>LEFT(P2200,FIND("/",P2200)-1)</f>
        <v>journalism</v>
      </c>
      <c r="T2200" t="str">
        <f>RIGHT(P2200,LEN(P2200)-FIND("/",P2200))</f>
        <v>audio</v>
      </c>
    </row>
    <row r="2201" spans="1:20" ht="42.75" x14ac:dyDescent="0.4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 s="9">
        <f>(((I2201/60)/60)/24)+DATE(1970,1,1)</f>
        <v>42114.881539351853</v>
      </c>
      <c r="K2201">
        <v>1426972165</v>
      </c>
      <c r="L2201" s="10">
        <f>(((K2201/60)/60)/24)+DATE(1970,1,1)</f>
        <v>42084.881539351853</v>
      </c>
      <c r="M2201" t="b">
        <v>0</v>
      </c>
      <c r="N2201">
        <v>37</v>
      </c>
      <c r="O2201" t="b">
        <v>0</v>
      </c>
      <c r="P2201" t="s">
        <v>8305</v>
      </c>
      <c r="Q2201" s="5">
        <f>(E2201/D2201)</f>
        <v>0.89666666666666661</v>
      </c>
      <c r="R2201" s="12">
        <f>ROUND((E2201/N2201),2)</f>
        <v>145.41</v>
      </c>
      <c r="S2201" t="str">
        <f>LEFT(P2201,FIND("/",P2201)-1)</f>
        <v>theater</v>
      </c>
      <c r="T2201" t="str">
        <f>RIGHT(P2201,LEN(P2201)-FIND("/",P2201))</f>
        <v>musical</v>
      </c>
    </row>
    <row r="2202" spans="1:20" ht="42.75" x14ac:dyDescent="0.4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 s="9">
        <f>(((I2202/60)/60)/24)+DATE(1970,1,1)</f>
        <v>42562.631481481483</v>
      </c>
      <c r="K2202">
        <v>1465830560</v>
      </c>
      <c r="L2202" s="10">
        <f>(((K2202/60)/60)/24)+DATE(1970,1,1)</f>
        <v>42534.631481481483</v>
      </c>
      <c r="M2202" t="b">
        <v>0</v>
      </c>
      <c r="N2202">
        <v>10</v>
      </c>
      <c r="O2202" t="b">
        <v>0</v>
      </c>
      <c r="P2202" t="s">
        <v>8271</v>
      </c>
      <c r="Q2202" s="5">
        <f>(E2202/D2202)</f>
        <v>0.86135181975736563</v>
      </c>
      <c r="R2202" s="12">
        <f>ROUND((E2202/N2202),2)</f>
        <v>248.5</v>
      </c>
      <c r="S2202" t="str">
        <f>LEFT(P2202,FIND("/",P2202)-1)</f>
        <v>theater</v>
      </c>
      <c r="T2202" t="str">
        <f>RIGHT(P2202,LEN(P2202)-FIND("/",P2202))</f>
        <v>plays</v>
      </c>
    </row>
    <row r="2203" spans="1:20" ht="42.75" x14ac:dyDescent="0.4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 s="9">
        <f>(((I2203/60)/60)/24)+DATE(1970,1,1)</f>
        <v>41990.863750000004</v>
      </c>
      <c r="K2203">
        <v>1415825028</v>
      </c>
      <c r="L2203" s="10">
        <f>(((K2203/60)/60)/24)+DATE(1970,1,1)</f>
        <v>41955.863750000004</v>
      </c>
      <c r="M2203" t="b">
        <v>0</v>
      </c>
      <c r="N2203">
        <v>224</v>
      </c>
      <c r="O2203" t="b">
        <v>0</v>
      </c>
      <c r="P2203" t="s">
        <v>8273</v>
      </c>
      <c r="Q2203" s="5">
        <f>(E2203/D2203)</f>
        <v>0.84946999999999995</v>
      </c>
      <c r="R2203" s="12">
        <f>ROUND((E2203/N2203),2)</f>
        <v>379.23</v>
      </c>
      <c r="S2203" t="str">
        <f>LEFT(P2203,FIND("/",P2203)-1)</f>
        <v>technology</v>
      </c>
      <c r="T2203" t="str">
        <f>RIGHT(P2203,LEN(P2203)-FIND("/",P2203))</f>
        <v>wearables</v>
      </c>
    </row>
    <row r="2204" spans="1:20" ht="42.75" x14ac:dyDescent="0.4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 s="9">
        <f>(((I2204/60)/60)/24)+DATE(1970,1,1)</f>
        <v>42541.790972222225</v>
      </c>
      <c r="K2204">
        <v>1463392828</v>
      </c>
      <c r="L2204" s="10">
        <f>(((K2204/60)/60)/24)+DATE(1970,1,1)</f>
        <v>42506.416990740734</v>
      </c>
      <c r="M2204" t="b">
        <v>0</v>
      </c>
      <c r="N2204">
        <v>96</v>
      </c>
      <c r="O2204" t="b">
        <v>0</v>
      </c>
      <c r="P2204" t="s">
        <v>8273</v>
      </c>
      <c r="Q2204" s="5">
        <f>(E2204/D2204)</f>
        <v>0.82817600000000002</v>
      </c>
      <c r="R2204" s="12">
        <f>ROUND((E2204/N2204),2)</f>
        <v>301.94</v>
      </c>
      <c r="S2204" t="str">
        <f>LEFT(P2204,FIND("/",P2204)-1)</f>
        <v>technology</v>
      </c>
      <c r="T2204" t="str">
        <f>RIGHT(P2204,LEN(P2204)-FIND("/",P2204))</f>
        <v>wearables</v>
      </c>
    </row>
    <row r="2205" spans="1:20" ht="42.75" x14ac:dyDescent="0.4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 s="9">
        <f>(((I2205/60)/60)/24)+DATE(1970,1,1)</f>
        <v>41600.666666666664</v>
      </c>
      <c r="K2205">
        <v>1381923548</v>
      </c>
      <c r="L2205" s="10">
        <f>(((K2205/60)/60)/24)+DATE(1970,1,1)</f>
        <v>41563.485509259262</v>
      </c>
      <c r="M2205" t="b">
        <v>0</v>
      </c>
      <c r="N2205">
        <v>890</v>
      </c>
      <c r="O2205" t="b">
        <v>0</v>
      </c>
      <c r="P2205" t="s">
        <v>8273</v>
      </c>
      <c r="Q2205" s="5">
        <f>(E2205/D2205)</f>
        <v>0.824221076923077</v>
      </c>
      <c r="R2205" s="12">
        <f>ROUND((E2205/N2205),2)</f>
        <v>120.39</v>
      </c>
      <c r="S2205" t="str">
        <f>LEFT(P2205,FIND("/",P2205)-1)</f>
        <v>technology</v>
      </c>
      <c r="T2205" t="str">
        <f>RIGHT(P2205,LEN(P2205)-FIND("/",P2205))</f>
        <v>wearables</v>
      </c>
    </row>
    <row r="2206" spans="1:20" ht="28.5" x14ac:dyDescent="0.4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 s="9">
        <f>(((I2206/60)/60)/24)+DATE(1970,1,1)</f>
        <v>42418.708645833336</v>
      </c>
      <c r="K2206">
        <v>1453222827</v>
      </c>
      <c r="L2206" s="10">
        <f>(((K2206/60)/60)/24)+DATE(1970,1,1)</f>
        <v>42388.708645833336</v>
      </c>
      <c r="M2206" t="b">
        <v>0</v>
      </c>
      <c r="N2206">
        <v>95</v>
      </c>
      <c r="O2206" t="b">
        <v>0</v>
      </c>
      <c r="P2206" t="s">
        <v>8273</v>
      </c>
      <c r="Q2206" s="5">
        <f>(E2206/D2206)</f>
        <v>0.82208000000000003</v>
      </c>
      <c r="R2206" s="12">
        <f>ROUND((E2206/N2206),2)</f>
        <v>216.34</v>
      </c>
      <c r="S2206" t="str">
        <f>LEFT(P2206,FIND("/",P2206)-1)</f>
        <v>technology</v>
      </c>
      <c r="T2206" t="str">
        <f>RIGHT(P2206,LEN(P2206)-FIND("/",P2206))</f>
        <v>wearables</v>
      </c>
    </row>
    <row r="2207" spans="1:20" ht="42.75" x14ac:dyDescent="0.4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 s="9">
        <f>(((I2207/60)/60)/24)+DATE(1970,1,1)</f>
        <v>42729.458333333328</v>
      </c>
      <c r="K2207">
        <v>1480800568</v>
      </c>
      <c r="L2207" s="10">
        <f>(((K2207/60)/60)/24)+DATE(1970,1,1)</f>
        <v>42707.895462962959</v>
      </c>
      <c r="M2207" t="b">
        <v>0</v>
      </c>
      <c r="N2207">
        <v>12</v>
      </c>
      <c r="O2207" t="b">
        <v>0</v>
      </c>
      <c r="P2207" t="s">
        <v>8291</v>
      </c>
      <c r="Q2207" s="5">
        <f>(E2207/D2207)</f>
        <v>0.79</v>
      </c>
      <c r="R2207" s="12">
        <f>ROUND((E2207/N2207),2)</f>
        <v>131.66999999999999</v>
      </c>
      <c r="S2207" t="str">
        <f>LEFT(P2207,FIND("/",P2207)-1)</f>
        <v>photography</v>
      </c>
      <c r="T2207" t="str">
        <f>RIGHT(P2207,LEN(P2207)-FIND("/",P2207))</f>
        <v>places</v>
      </c>
    </row>
    <row r="2208" spans="1:20" ht="42.75" x14ac:dyDescent="0.4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 s="9">
        <f>(((I2208/60)/60)/24)+DATE(1970,1,1)</f>
        <v>42736.663506944446</v>
      </c>
      <c r="K2208">
        <v>1479830127</v>
      </c>
      <c r="L2208" s="10">
        <f>(((K2208/60)/60)/24)+DATE(1970,1,1)</f>
        <v>42696.663506944446</v>
      </c>
      <c r="M2208" t="b">
        <v>0</v>
      </c>
      <c r="N2208">
        <v>456</v>
      </c>
      <c r="O2208" t="b">
        <v>0</v>
      </c>
      <c r="P2208" t="s">
        <v>8273</v>
      </c>
      <c r="Q2208" s="5">
        <f>(E2208/D2208)</f>
        <v>0.78927352941176465</v>
      </c>
      <c r="R2208" s="12">
        <f>ROUND((E2208/N2208),2)</f>
        <v>117.7</v>
      </c>
      <c r="S2208" t="str">
        <f>LEFT(P2208,FIND("/",P2208)-1)</f>
        <v>technology</v>
      </c>
      <c r="T2208" t="str">
        <f>RIGHT(P2208,LEN(P2208)-FIND("/",P2208))</f>
        <v>wearables</v>
      </c>
    </row>
    <row r="2209" spans="1:20" ht="42.75" x14ac:dyDescent="0.4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 s="9">
        <f>(((I2209/60)/60)/24)+DATE(1970,1,1)</f>
        <v>42499.166666666672</v>
      </c>
      <c r="K2209">
        <v>1460219110</v>
      </c>
      <c r="L2209" s="10">
        <f>(((K2209/60)/60)/24)+DATE(1970,1,1)</f>
        <v>42469.68414351852</v>
      </c>
      <c r="M2209" t="b">
        <v>0</v>
      </c>
      <c r="N2209">
        <v>37</v>
      </c>
      <c r="O2209" t="b">
        <v>0</v>
      </c>
      <c r="P2209" t="s">
        <v>8271</v>
      </c>
      <c r="Q2209" s="5">
        <f>(E2209/D2209)</f>
        <v>0.78100000000000003</v>
      </c>
      <c r="R2209" s="12">
        <f>ROUND((E2209/N2209),2)</f>
        <v>105.54</v>
      </c>
      <c r="S2209" t="str">
        <f>LEFT(P2209,FIND("/",P2209)-1)</f>
        <v>theater</v>
      </c>
      <c r="T2209" t="str">
        <f>RIGHT(P2209,LEN(P2209)-FIND("/",P2209))</f>
        <v>plays</v>
      </c>
    </row>
    <row r="2210" spans="1:20" ht="57" x14ac:dyDescent="0.4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 s="9">
        <f>(((I2210/60)/60)/24)+DATE(1970,1,1)</f>
        <v>42813.25</v>
      </c>
      <c r="K2210">
        <v>1488459307</v>
      </c>
      <c r="L2210" s="10">
        <f>(((K2210/60)/60)/24)+DATE(1970,1,1)</f>
        <v>42796.538275462968</v>
      </c>
      <c r="M2210" t="b">
        <v>0</v>
      </c>
      <c r="N2210">
        <v>30</v>
      </c>
      <c r="O2210" t="b">
        <v>0</v>
      </c>
      <c r="P2210" t="s">
        <v>8271</v>
      </c>
      <c r="Q2210" s="5">
        <f>(E2210/D2210)</f>
        <v>0.754</v>
      </c>
      <c r="R2210" s="12">
        <f>ROUND((E2210/N2210),2)</f>
        <v>251.33</v>
      </c>
      <c r="S2210" t="str">
        <f>LEFT(P2210,FIND("/",P2210)-1)</f>
        <v>theater</v>
      </c>
      <c r="T2210" t="str">
        <f>RIGHT(P2210,LEN(P2210)-FIND("/",P2210))</f>
        <v>plays</v>
      </c>
    </row>
    <row r="2211" spans="1:20" ht="28.5" x14ac:dyDescent="0.4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 s="9">
        <f>(((I2211/60)/60)/24)+DATE(1970,1,1)</f>
        <v>42307.624803240738</v>
      </c>
      <c r="K2211">
        <v>1443538783</v>
      </c>
      <c r="L2211" s="10">
        <f>(((K2211/60)/60)/24)+DATE(1970,1,1)</f>
        <v>42276.624803240738</v>
      </c>
      <c r="M2211" t="b">
        <v>0</v>
      </c>
      <c r="N2211">
        <v>161</v>
      </c>
      <c r="O2211" t="b">
        <v>0</v>
      </c>
      <c r="P2211" t="s">
        <v>8273</v>
      </c>
      <c r="Q2211" s="5">
        <f>(E2211/D2211)</f>
        <v>0.75051000000000001</v>
      </c>
      <c r="R2211" s="12">
        <f>ROUND((E2211/N2211),2)</f>
        <v>932.31</v>
      </c>
      <c r="S2211" t="str">
        <f>LEFT(P2211,FIND("/",P2211)-1)</f>
        <v>technology</v>
      </c>
      <c r="T2211" t="str">
        <f>RIGHT(P2211,LEN(P2211)-FIND("/",P2211))</f>
        <v>wearables</v>
      </c>
    </row>
    <row r="2212" spans="1:20" ht="42.75" x14ac:dyDescent="0.4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 s="9">
        <f>(((I2212/60)/60)/24)+DATE(1970,1,1)</f>
        <v>42734.941099537042</v>
      </c>
      <c r="K2212">
        <v>1481322911</v>
      </c>
      <c r="L2212" s="10">
        <f>(((K2212/60)/60)/24)+DATE(1970,1,1)</f>
        <v>42713.941099537042</v>
      </c>
      <c r="M2212" t="b">
        <v>0</v>
      </c>
      <c r="N2212">
        <v>21</v>
      </c>
      <c r="O2212" t="b">
        <v>0</v>
      </c>
      <c r="P2212" t="s">
        <v>8279</v>
      </c>
      <c r="Q2212" s="5">
        <f>(E2212/D2212)</f>
        <v>0.75</v>
      </c>
      <c r="R2212" s="12">
        <f>ROUND((E2212/N2212),2)</f>
        <v>35.71</v>
      </c>
      <c r="S2212" t="str">
        <f>LEFT(P2212,FIND("/",P2212)-1)</f>
        <v>music</v>
      </c>
      <c r="T2212" t="str">
        <f>RIGHT(P2212,LEN(P2212)-FIND("/",P2212))</f>
        <v>indie rock</v>
      </c>
    </row>
    <row r="2213" spans="1:20" ht="42.75" x14ac:dyDescent="0.4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 s="9">
        <f>(((I2213/60)/60)/24)+DATE(1970,1,1)</f>
        <v>42292.104780092588</v>
      </c>
      <c r="K2213">
        <v>1442284253</v>
      </c>
      <c r="L2213" s="10">
        <f>(((K2213/60)/60)/24)+DATE(1970,1,1)</f>
        <v>42262.104780092588</v>
      </c>
      <c r="M2213" t="b">
        <v>0</v>
      </c>
      <c r="N2213">
        <v>36</v>
      </c>
      <c r="O2213" t="b">
        <v>0</v>
      </c>
      <c r="P2213" t="s">
        <v>8273</v>
      </c>
      <c r="Q2213" s="5">
        <f>(E2213/D2213)</f>
        <v>0.72989999999999999</v>
      </c>
      <c r="R2213" s="12">
        <f>ROUND((E2213/N2213),2)</f>
        <v>405.5</v>
      </c>
      <c r="S2213" t="str">
        <f>LEFT(P2213,FIND("/",P2213)-1)</f>
        <v>technology</v>
      </c>
      <c r="T2213" t="str">
        <f>RIGHT(P2213,LEN(P2213)-FIND("/",P2213))</f>
        <v>wearables</v>
      </c>
    </row>
    <row r="2214" spans="1:20" ht="42.75" x14ac:dyDescent="0.4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 s="9">
        <f>(((I2214/60)/60)/24)+DATE(1970,1,1)</f>
        <v>41963.825243055559</v>
      </c>
      <c r="K2214">
        <v>1413053301</v>
      </c>
      <c r="L2214" s="10">
        <f>(((K2214/60)/60)/24)+DATE(1970,1,1)</f>
        <v>41923.783576388887</v>
      </c>
      <c r="M2214" t="b">
        <v>0</v>
      </c>
      <c r="N2214">
        <v>95</v>
      </c>
      <c r="O2214" t="b">
        <v>0</v>
      </c>
      <c r="P2214" t="s">
        <v>8283</v>
      </c>
      <c r="Q2214" s="5">
        <f>(E2214/D2214)</f>
        <v>0.7178461538461538</v>
      </c>
      <c r="R2214" s="12">
        <f>ROUND((E2214/N2214),2)</f>
        <v>49.12</v>
      </c>
      <c r="S2214" t="str">
        <f>LEFT(P2214,FIND("/",P2214)-1)</f>
        <v>games</v>
      </c>
      <c r="T2214" t="str">
        <f>RIGHT(P2214,LEN(P2214)-FIND("/",P2214))</f>
        <v>mobile games</v>
      </c>
    </row>
    <row r="2215" spans="1:20" ht="42.75" x14ac:dyDescent="0.4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 s="9">
        <f>(((I2215/60)/60)/24)+DATE(1970,1,1)</f>
        <v>42096.041666666672</v>
      </c>
      <c r="K2215">
        <v>1424221866</v>
      </c>
      <c r="L2215" s="10">
        <f>(((K2215/60)/60)/24)+DATE(1970,1,1)</f>
        <v>42053.049375000002</v>
      </c>
      <c r="M2215" t="b">
        <v>0</v>
      </c>
      <c r="N2215">
        <v>33</v>
      </c>
      <c r="O2215" t="b">
        <v>0</v>
      </c>
      <c r="P2215" t="s">
        <v>8271</v>
      </c>
      <c r="Q2215" s="5">
        <f>(E2215/D2215)</f>
        <v>0.70599999999999996</v>
      </c>
      <c r="R2215" s="12">
        <f>ROUND((E2215/N2215),2)</f>
        <v>106.97</v>
      </c>
      <c r="S2215" t="str">
        <f>LEFT(P2215,FIND("/",P2215)-1)</f>
        <v>theater</v>
      </c>
      <c r="T2215" t="str">
        <f>RIGHT(P2215,LEN(P2215)-FIND("/",P2215))</f>
        <v>plays</v>
      </c>
    </row>
    <row r="2216" spans="1:20" ht="42.75" x14ac:dyDescent="0.4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 s="9">
        <f>(((I2216/60)/60)/24)+DATE(1970,1,1)</f>
        <v>42644.624039351853</v>
      </c>
      <c r="K2216">
        <v>1472569117</v>
      </c>
      <c r="L2216" s="10">
        <f>(((K2216/60)/60)/24)+DATE(1970,1,1)</f>
        <v>42612.624039351853</v>
      </c>
      <c r="M2216" t="b">
        <v>0</v>
      </c>
      <c r="N2216">
        <v>46</v>
      </c>
      <c r="O2216" t="b">
        <v>0</v>
      </c>
      <c r="P2216" t="s">
        <v>8273</v>
      </c>
      <c r="Q2216" s="5">
        <f>(E2216/D2216)</f>
        <v>0.7036</v>
      </c>
      <c r="R2216" s="12">
        <f>ROUND((E2216/N2216),2)</f>
        <v>382.39</v>
      </c>
      <c r="S2216" t="str">
        <f>LEFT(P2216,FIND("/",P2216)-1)</f>
        <v>technology</v>
      </c>
      <c r="T2216" t="str">
        <f>RIGHT(P2216,LEN(P2216)-FIND("/",P2216))</f>
        <v>wearables</v>
      </c>
    </row>
    <row r="2217" spans="1:20" ht="42.75" x14ac:dyDescent="0.4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 s="9">
        <f>(((I2217/60)/60)/24)+DATE(1970,1,1)</f>
        <v>41693.780300925922</v>
      </c>
      <c r="K2217">
        <v>1390589018</v>
      </c>
      <c r="L2217" s="10">
        <f>(((K2217/60)/60)/24)+DATE(1970,1,1)</f>
        <v>41663.780300925922</v>
      </c>
      <c r="M2217" t="b">
        <v>0</v>
      </c>
      <c r="N2217">
        <v>9</v>
      </c>
      <c r="O2217" t="b">
        <v>0</v>
      </c>
      <c r="P2217" t="s">
        <v>8275</v>
      </c>
      <c r="Q2217" s="5">
        <f>(E2217/D2217)</f>
        <v>0.70199999999999996</v>
      </c>
      <c r="R2217" s="12">
        <f>ROUND((E2217/N2217),2)</f>
        <v>39</v>
      </c>
      <c r="S2217" t="str">
        <f>LEFT(P2217,FIND("/",P2217)-1)</f>
        <v>publishing</v>
      </c>
      <c r="T2217" t="str">
        <f>RIGHT(P2217,LEN(P2217)-FIND("/",P2217))</f>
        <v>fiction</v>
      </c>
    </row>
    <row r="2218" spans="1:20" ht="28.5" x14ac:dyDescent="0.4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 s="9">
        <f>(((I2218/60)/60)/24)+DATE(1970,1,1)</f>
        <v>42036.120833333334</v>
      </c>
      <c r="K2218">
        <v>1418824867</v>
      </c>
      <c r="L2218" s="10">
        <f>(((K2218/60)/60)/24)+DATE(1970,1,1)</f>
        <v>41990.584108796291</v>
      </c>
      <c r="M2218" t="b">
        <v>0</v>
      </c>
      <c r="N2218">
        <v>197</v>
      </c>
      <c r="O2218" t="b">
        <v>0</v>
      </c>
      <c r="P2218" t="s">
        <v>8271</v>
      </c>
      <c r="Q2218" s="5">
        <f>(E2218/D2218)</f>
        <v>0.69561111111111107</v>
      </c>
      <c r="R2218" s="12">
        <f>ROUND((E2218/N2218),2)</f>
        <v>63.56</v>
      </c>
      <c r="S2218" t="str">
        <f>LEFT(P2218,FIND("/",P2218)-1)</f>
        <v>theater</v>
      </c>
      <c r="T2218" t="str">
        <f>RIGHT(P2218,LEN(P2218)-FIND("/",P2218))</f>
        <v>plays</v>
      </c>
    </row>
    <row r="2219" spans="1:20" ht="42.75" x14ac:dyDescent="0.4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 s="9">
        <f>(((I2219/60)/60)/24)+DATE(1970,1,1)</f>
        <v>42298.625856481478</v>
      </c>
      <c r="K2219">
        <v>1442847674</v>
      </c>
      <c r="L2219" s="10">
        <f>(((K2219/60)/60)/24)+DATE(1970,1,1)</f>
        <v>42268.625856481478</v>
      </c>
      <c r="M2219" t="b">
        <v>0</v>
      </c>
      <c r="N2219">
        <v>7</v>
      </c>
      <c r="O2219" t="b">
        <v>0</v>
      </c>
      <c r="P2219" t="s">
        <v>8293</v>
      </c>
      <c r="Q2219" s="5">
        <f>(E2219/D2219)</f>
        <v>0.68400000000000005</v>
      </c>
      <c r="R2219" s="12">
        <f>ROUND((E2219/N2219),2)</f>
        <v>122.14</v>
      </c>
      <c r="S2219" t="str">
        <f>LEFT(P2219,FIND("/",P2219)-1)</f>
        <v>music</v>
      </c>
      <c r="T2219" t="str">
        <f>RIGHT(P2219,LEN(P2219)-FIND("/",P2219))</f>
        <v>faith</v>
      </c>
    </row>
    <row r="2220" spans="1:20" ht="42.75" x14ac:dyDescent="0.4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 s="9">
        <f>(((I2220/60)/60)/24)+DATE(1970,1,1)</f>
        <v>42560.993032407408</v>
      </c>
      <c r="K2220">
        <v>1465516198</v>
      </c>
      <c r="L2220" s="10">
        <f>(((K2220/60)/60)/24)+DATE(1970,1,1)</f>
        <v>42530.993032407408</v>
      </c>
      <c r="M2220" t="b">
        <v>0</v>
      </c>
      <c r="N2220">
        <v>348</v>
      </c>
      <c r="O2220" t="b">
        <v>0</v>
      </c>
      <c r="P2220" t="s">
        <v>8303</v>
      </c>
      <c r="Q2220" s="5">
        <f>(E2220/D2220)</f>
        <v>0.68153600000000003</v>
      </c>
      <c r="R2220" s="12">
        <f>ROUND((E2220/N2220),2)</f>
        <v>244.8</v>
      </c>
      <c r="S2220" t="str">
        <f>LEFT(P2220,FIND("/",P2220)-1)</f>
        <v>theater</v>
      </c>
      <c r="T2220" t="str">
        <f>RIGHT(P2220,LEN(P2220)-FIND("/",P2220))</f>
        <v>spaces</v>
      </c>
    </row>
    <row r="2221" spans="1:20" ht="42.75" x14ac:dyDescent="0.4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 s="9">
        <f>(((I2221/60)/60)/24)+DATE(1970,1,1)</f>
        <v>41627.788888888892</v>
      </c>
      <c r="K2221">
        <v>1384887360</v>
      </c>
      <c r="L2221" s="10">
        <f>(((K2221/60)/60)/24)+DATE(1970,1,1)</f>
        <v>41597.788888888892</v>
      </c>
      <c r="M2221" t="b">
        <v>0</v>
      </c>
      <c r="N2221">
        <v>29</v>
      </c>
      <c r="O2221" t="b">
        <v>0</v>
      </c>
      <c r="P2221" t="s">
        <v>8278</v>
      </c>
      <c r="Q2221" s="5">
        <f>(E2221/D2221)</f>
        <v>0.67549999999999999</v>
      </c>
      <c r="R2221" s="12">
        <f>ROUND((E2221/N2221),2)</f>
        <v>46.59</v>
      </c>
      <c r="S2221" t="str">
        <f>LEFT(P2221,FIND("/",P2221)-1)</f>
        <v>music</v>
      </c>
      <c r="T2221" t="str">
        <f>RIGHT(P2221,LEN(P2221)-FIND("/",P2221))</f>
        <v>jazz</v>
      </c>
    </row>
    <row r="2222" spans="1:20" ht="42.75" x14ac:dyDescent="0.4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 s="9">
        <f>(((I2222/60)/60)/24)+DATE(1970,1,1)</f>
        <v>42719.56931712963</v>
      </c>
      <c r="K2222">
        <v>1479217189</v>
      </c>
      <c r="L2222" s="10">
        <f>(((K2222/60)/60)/24)+DATE(1970,1,1)</f>
        <v>42689.56931712963</v>
      </c>
      <c r="M2222" t="b">
        <v>1</v>
      </c>
      <c r="N2222">
        <v>140</v>
      </c>
      <c r="O2222" t="b">
        <v>0</v>
      </c>
      <c r="P2222" t="s">
        <v>8285</v>
      </c>
      <c r="Q2222" s="5">
        <f>(E2222/D2222)</f>
        <v>0.67549999999999999</v>
      </c>
      <c r="R2222" s="12">
        <f>ROUND((E2222/N2222),2)</f>
        <v>48.25</v>
      </c>
      <c r="S2222" t="str">
        <f>LEFT(P2222,FIND("/",P2222)-1)</f>
        <v>photography</v>
      </c>
      <c r="T2222" t="str">
        <f>RIGHT(P2222,LEN(P2222)-FIND("/",P2222))</f>
        <v>photobooks</v>
      </c>
    </row>
    <row r="2223" spans="1:20" ht="42.75" x14ac:dyDescent="0.4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 s="9">
        <f>(((I2223/60)/60)/24)+DATE(1970,1,1)</f>
        <v>42181.559027777781</v>
      </c>
      <c r="K2223">
        <v>1432072893</v>
      </c>
      <c r="L2223" s="10">
        <f>(((K2223/60)/60)/24)+DATE(1970,1,1)</f>
        <v>42143.917743055557</v>
      </c>
      <c r="M2223" t="b">
        <v>0</v>
      </c>
      <c r="N2223">
        <v>16</v>
      </c>
      <c r="O2223" t="b">
        <v>0</v>
      </c>
      <c r="P2223" t="s">
        <v>8271</v>
      </c>
      <c r="Q2223" s="5">
        <f>(E2223/D2223)</f>
        <v>0.67333333333333334</v>
      </c>
      <c r="R2223" s="12">
        <f>ROUND((E2223/N2223),2)</f>
        <v>63.13</v>
      </c>
      <c r="S2223" t="str">
        <f>LEFT(P2223,FIND("/",P2223)-1)</f>
        <v>theater</v>
      </c>
      <c r="T2223" t="str">
        <f>RIGHT(P2223,LEN(P2223)-FIND("/",P2223))</f>
        <v>plays</v>
      </c>
    </row>
    <row r="2224" spans="1:20" ht="42.75" x14ac:dyDescent="0.4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 s="9">
        <f>(((I2224/60)/60)/24)+DATE(1970,1,1)</f>
        <v>42277.75</v>
      </c>
      <c r="K2224">
        <v>1441111892</v>
      </c>
      <c r="L2224" s="10">
        <f>(((K2224/60)/60)/24)+DATE(1970,1,1)</f>
        <v>42248.535787037035</v>
      </c>
      <c r="M2224" t="b">
        <v>0</v>
      </c>
      <c r="N2224">
        <v>67</v>
      </c>
      <c r="O2224" t="b">
        <v>0</v>
      </c>
      <c r="P2224" t="s">
        <v>8303</v>
      </c>
      <c r="Q2224" s="5">
        <f>(E2224/D2224)</f>
        <v>0.66839999999999999</v>
      </c>
      <c r="R2224" s="12">
        <f>ROUND((E2224/N2224),2)</f>
        <v>99.76</v>
      </c>
      <c r="S2224" t="str">
        <f>LEFT(P2224,FIND("/",P2224)-1)</f>
        <v>theater</v>
      </c>
      <c r="T2224" t="str">
        <f>RIGHT(P2224,LEN(P2224)-FIND("/",P2224))</f>
        <v>spaces</v>
      </c>
    </row>
    <row r="2225" spans="1:20" ht="57" x14ac:dyDescent="0.4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 s="9">
        <f>(((I2225/60)/60)/24)+DATE(1970,1,1)</f>
        <v>41977.457569444443</v>
      </c>
      <c r="K2225">
        <v>1415098734</v>
      </c>
      <c r="L2225" s="10">
        <f>(((K2225/60)/60)/24)+DATE(1970,1,1)</f>
        <v>41947.457569444443</v>
      </c>
      <c r="M2225" t="b">
        <v>0</v>
      </c>
      <c r="N2225">
        <v>356</v>
      </c>
      <c r="O2225" t="b">
        <v>0</v>
      </c>
      <c r="P2225" t="s">
        <v>8273</v>
      </c>
      <c r="Q2225" s="5">
        <f>(E2225/D2225)</f>
        <v>0.65246363636363636</v>
      </c>
      <c r="R2225" s="12">
        <f>ROUND((E2225/N2225),2)</f>
        <v>201.6</v>
      </c>
      <c r="S2225" t="str">
        <f>LEFT(P2225,FIND("/",P2225)-1)</f>
        <v>technology</v>
      </c>
      <c r="T2225" t="str">
        <f>RIGHT(P2225,LEN(P2225)-FIND("/",P2225))</f>
        <v>wearables</v>
      </c>
    </row>
    <row r="2226" spans="1:20" ht="42.75" x14ac:dyDescent="0.4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 s="9">
        <f>(((I2226/60)/60)/24)+DATE(1970,1,1)</f>
        <v>41936.976388888892</v>
      </c>
      <c r="K2226">
        <v>1410305160</v>
      </c>
      <c r="L2226" s="10">
        <f>(((K2226/60)/60)/24)+DATE(1970,1,1)</f>
        <v>41891.976388888892</v>
      </c>
      <c r="M2226" t="b">
        <v>1</v>
      </c>
      <c r="N2226">
        <v>124</v>
      </c>
      <c r="O2226" t="b">
        <v>0</v>
      </c>
      <c r="P2226" t="s">
        <v>8285</v>
      </c>
      <c r="Q2226" s="5">
        <f>(E2226/D2226)</f>
        <v>0.65101538461538466</v>
      </c>
      <c r="R2226" s="12">
        <f>ROUND((E2226/N2226),2)</f>
        <v>170.63</v>
      </c>
      <c r="S2226" t="str">
        <f>LEFT(P2226,FIND("/",P2226)-1)</f>
        <v>photography</v>
      </c>
      <c r="T2226" t="str">
        <f>RIGHT(P2226,LEN(P2226)-FIND("/",P2226))</f>
        <v>photobooks</v>
      </c>
    </row>
    <row r="2227" spans="1:20" ht="28.5" x14ac:dyDescent="0.4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 s="9">
        <f>(((I2227/60)/60)/24)+DATE(1970,1,1)</f>
        <v>42051.139733796299</v>
      </c>
      <c r="K2227">
        <v>1421464873</v>
      </c>
      <c r="L2227" s="10">
        <f>(((K2227/60)/60)/24)+DATE(1970,1,1)</f>
        <v>42021.139733796299</v>
      </c>
      <c r="M2227" t="b">
        <v>0</v>
      </c>
      <c r="N2227">
        <v>11</v>
      </c>
      <c r="O2227" t="b">
        <v>0</v>
      </c>
      <c r="P2227" t="s">
        <v>8293</v>
      </c>
      <c r="Q2227" s="5">
        <f>(E2227/D2227)</f>
        <v>0.65100000000000002</v>
      </c>
      <c r="R2227" s="12">
        <f>ROUND((E2227/N2227),2)</f>
        <v>118.36</v>
      </c>
      <c r="S2227" t="str">
        <f>LEFT(P2227,FIND("/",P2227)-1)</f>
        <v>music</v>
      </c>
      <c r="T2227" t="str">
        <f>RIGHT(P2227,LEN(P2227)-FIND("/",P2227))</f>
        <v>faith</v>
      </c>
    </row>
    <row r="2228" spans="1:20" ht="42.75" x14ac:dyDescent="0.4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 s="9">
        <f>(((I2228/60)/60)/24)+DATE(1970,1,1)</f>
        <v>42165.415532407409</v>
      </c>
      <c r="K2228">
        <v>1432115902</v>
      </c>
      <c r="L2228" s="10">
        <f>(((K2228/60)/60)/24)+DATE(1970,1,1)</f>
        <v>42144.415532407409</v>
      </c>
      <c r="M2228" t="b">
        <v>0</v>
      </c>
      <c r="N2228">
        <v>9</v>
      </c>
      <c r="O2228" t="b">
        <v>0</v>
      </c>
      <c r="P2228" t="s">
        <v>8305</v>
      </c>
      <c r="Q2228" s="5">
        <f>(E2228/D2228)</f>
        <v>0.65</v>
      </c>
      <c r="R2228" s="12">
        <f>ROUND((E2228/N2228),2)</f>
        <v>14.44</v>
      </c>
      <c r="S2228" t="str">
        <f>LEFT(P2228,FIND("/",P2228)-1)</f>
        <v>theater</v>
      </c>
      <c r="T2228" t="str">
        <f>RIGHT(P2228,LEN(P2228)-FIND("/",P2228))</f>
        <v>musical</v>
      </c>
    </row>
    <row r="2229" spans="1:20" ht="28.5" x14ac:dyDescent="0.4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 s="9">
        <f>(((I2229/60)/60)/24)+DATE(1970,1,1)</f>
        <v>42137.703877314809</v>
      </c>
      <c r="K2229">
        <v>1428944015</v>
      </c>
      <c r="L2229" s="10">
        <f>(((K2229/60)/60)/24)+DATE(1970,1,1)</f>
        <v>42107.703877314809</v>
      </c>
      <c r="M2229" t="b">
        <v>0</v>
      </c>
      <c r="N2229">
        <v>12</v>
      </c>
      <c r="O2229" t="b">
        <v>0</v>
      </c>
      <c r="P2229" t="s">
        <v>8270</v>
      </c>
      <c r="Q2229" s="5">
        <f>(E2229/D2229)</f>
        <v>0.64</v>
      </c>
      <c r="R2229" s="12">
        <f>ROUND((E2229/N2229),2)</f>
        <v>40</v>
      </c>
      <c r="S2229" t="str">
        <f>LEFT(P2229,FIND("/",P2229)-1)</f>
        <v>film &amp; video</v>
      </c>
      <c r="T2229" t="str">
        <f>RIGHT(P2229,LEN(P2229)-FIND("/",P2229))</f>
        <v>animation</v>
      </c>
    </row>
    <row r="2230" spans="1:20" ht="57" x14ac:dyDescent="0.4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 s="9">
        <f>(((I2230/60)/60)/24)+DATE(1970,1,1)</f>
        <v>42556.207638888889</v>
      </c>
      <c r="K2230">
        <v>1465398670</v>
      </c>
      <c r="L2230" s="10">
        <f>(((K2230/60)/60)/24)+DATE(1970,1,1)</f>
        <v>42529.632754629631</v>
      </c>
      <c r="M2230" t="b">
        <v>1</v>
      </c>
      <c r="N2230">
        <v>171</v>
      </c>
      <c r="O2230" t="b">
        <v>0</v>
      </c>
      <c r="P2230" t="s">
        <v>8302</v>
      </c>
      <c r="Q2230" s="5">
        <f>(E2230/D2230)</f>
        <v>0.62839999999999996</v>
      </c>
      <c r="R2230" s="12">
        <f>ROUND((E2230/N2230),2)</f>
        <v>128.62</v>
      </c>
      <c r="S2230" t="str">
        <f>LEFT(P2230,FIND("/",P2230)-1)</f>
        <v>technology</v>
      </c>
      <c r="T2230" t="str">
        <f>RIGHT(P2230,LEN(P2230)-FIND("/",P2230))</f>
        <v>makerspaces</v>
      </c>
    </row>
    <row r="2231" spans="1:20" ht="42.75" x14ac:dyDescent="0.4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 s="9">
        <f>(((I2231/60)/60)/24)+DATE(1970,1,1)</f>
        <v>41893.377893518518</v>
      </c>
      <c r="K2231">
        <v>1405674250</v>
      </c>
      <c r="L2231" s="10">
        <f>(((K2231/60)/60)/24)+DATE(1970,1,1)</f>
        <v>41838.377893518518</v>
      </c>
      <c r="M2231" t="b">
        <v>0</v>
      </c>
      <c r="N2231">
        <v>975</v>
      </c>
      <c r="O2231" t="b">
        <v>0</v>
      </c>
      <c r="P2231" t="s">
        <v>8282</v>
      </c>
      <c r="Q2231" s="5">
        <f>(E2231/D2231)</f>
        <v>0.62765333333333329</v>
      </c>
      <c r="R2231" s="12">
        <f>ROUND((E2231/N2231),2)</f>
        <v>48.28</v>
      </c>
      <c r="S2231" t="str">
        <f>LEFT(P2231,FIND("/",P2231)-1)</f>
        <v>games</v>
      </c>
      <c r="T2231" t="str">
        <f>RIGHT(P2231,LEN(P2231)-FIND("/",P2231))</f>
        <v>video games</v>
      </c>
    </row>
    <row r="2232" spans="1:20" ht="57" x14ac:dyDescent="0.4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 s="9">
        <f>(((I2232/60)/60)/24)+DATE(1970,1,1)</f>
        <v>41860.234166666669</v>
      </c>
      <c r="K2232">
        <v>1404970632</v>
      </c>
      <c r="L2232" s="10">
        <f>(((K2232/60)/60)/24)+DATE(1970,1,1)</f>
        <v>41830.234166666669</v>
      </c>
      <c r="M2232" t="b">
        <v>0</v>
      </c>
      <c r="N2232">
        <v>7</v>
      </c>
      <c r="O2232" t="b">
        <v>0</v>
      </c>
      <c r="P2232" t="s">
        <v>8271</v>
      </c>
      <c r="Q2232" s="5">
        <f>(E2232/D2232)</f>
        <v>0.61909090909090914</v>
      </c>
      <c r="R2232" s="12">
        <f>ROUND((E2232/N2232),2)</f>
        <v>486.43</v>
      </c>
      <c r="S2232" t="str">
        <f>LEFT(P2232,FIND("/",P2232)-1)</f>
        <v>theater</v>
      </c>
      <c r="T2232" t="str">
        <f>RIGHT(P2232,LEN(P2232)-FIND("/",P2232))</f>
        <v>plays</v>
      </c>
    </row>
    <row r="2233" spans="1:20" ht="28.5" x14ac:dyDescent="0.4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 s="9">
        <f>(((I2233/60)/60)/24)+DATE(1970,1,1)</f>
        <v>42226.290972222225</v>
      </c>
      <c r="K2233">
        <v>1435970682</v>
      </c>
      <c r="L2233" s="10">
        <f>(((K2233/60)/60)/24)+DATE(1970,1,1)</f>
        <v>42189.031041666662</v>
      </c>
      <c r="M2233" t="b">
        <v>1</v>
      </c>
      <c r="N2233">
        <v>139</v>
      </c>
      <c r="O2233" t="b">
        <v>0</v>
      </c>
      <c r="P2233" t="s">
        <v>8285</v>
      </c>
      <c r="Q2233" s="5">
        <f>(E2233/D2233)</f>
        <v>0.61124000000000001</v>
      </c>
      <c r="R2233" s="12">
        <f>ROUND((E2233/N2233),2)</f>
        <v>109.94</v>
      </c>
      <c r="S2233" t="str">
        <f>LEFT(P2233,FIND("/",P2233)-1)</f>
        <v>photography</v>
      </c>
      <c r="T2233" t="str">
        <f>RIGHT(P2233,LEN(P2233)-FIND("/",P2233))</f>
        <v>photobooks</v>
      </c>
    </row>
    <row r="2234" spans="1:20" ht="42.75" x14ac:dyDescent="0.4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 s="9">
        <f>(((I2234/60)/60)/24)+DATE(1970,1,1)</f>
        <v>42445.356365740736</v>
      </c>
      <c r="K2234">
        <v>1455528790</v>
      </c>
      <c r="L2234" s="10">
        <f>(((K2234/60)/60)/24)+DATE(1970,1,1)</f>
        <v>42415.398032407407</v>
      </c>
      <c r="M2234" t="b">
        <v>0</v>
      </c>
      <c r="N2234">
        <v>3</v>
      </c>
      <c r="O2234" t="b">
        <v>0</v>
      </c>
      <c r="P2234" t="s">
        <v>8271</v>
      </c>
      <c r="Q2234" s="5">
        <f>(E2234/D2234)</f>
        <v>0.61099999999999999</v>
      </c>
      <c r="R2234" s="12">
        <f>ROUND((E2234/N2234),2)</f>
        <v>203.67</v>
      </c>
      <c r="S2234" t="str">
        <f>LEFT(P2234,FIND("/",P2234)-1)</f>
        <v>theater</v>
      </c>
      <c r="T2234" t="str">
        <f>RIGHT(P2234,LEN(P2234)-FIND("/",P2234))</f>
        <v>plays</v>
      </c>
    </row>
    <row r="2235" spans="1:20" ht="42.75" x14ac:dyDescent="0.4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 s="9">
        <f>(((I2235/60)/60)/24)+DATE(1970,1,1)</f>
        <v>42275.117476851854</v>
      </c>
      <c r="K2235">
        <v>1439952550</v>
      </c>
      <c r="L2235" s="10">
        <f>(((K2235/60)/60)/24)+DATE(1970,1,1)</f>
        <v>42235.117476851854</v>
      </c>
      <c r="M2235" t="b">
        <v>0</v>
      </c>
      <c r="N2235">
        <v>17</v>
      </c>
      <c r="O2235" t="b">
        <v>0</v>
      </c>
      <c r="P2235" t="s">
        <v>8271</v>
      </c>
      <c r="Q2235" s="5">
        <f>(E2235/D2235)</f>
        <v>0.60899999999999999</v>
      </c>
      <c r="R2235" s="12">
        <f>ROUND((E2235/N2235),2)</f>
        <v>179.12</v>
      </c>
      <c r="S2235" t="str">
        <f>LEFT(P2235,FIND("/",P2235)-1)</f>
        <v>theater</v>
      </c>
      <c r="T2235" t="str">
        <f>RIGHT(P2235,LEN(P2235)-FIND("/",P2235))</f>
        <v>plays</v>
      </c>
    </row>
    <row r="2236" spans="1:20" ht="42.75" x14ac:dyDescent="0.4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 s="9">
        <f>(((I2236/60)/60)/24)+DATE(1970,1,1)</f>
        <v>42751.075949074075</v>
      </c>
      <c r="K2236">
        <v>1481939362</v>
      </c>
      <c r="L2236" s="10">
        <f>(((K2236/60)/60)/24)+DATE(1970,1,1)</f>
        <v>42721.075949074075</v>
      </c>
      <c r="M2236" t="b">
        <v>0</v>
      </c>
      <c r="N2236">
        <v>1</v>
      </c>
      <c r="O2236" t="b">
        <v>0</v>
      </c>
      <c r="P2236" t="s">
        <v>8268</v>
      </c>
      <c r="Q2236" s="5">
        <f>(E2236/D2236)</f>
        <v>0.6</v>
      </c>
      <c r="R2236" s="12">
        <f>ROUND((E2236/N2236),2)</f>
        <v>3000</v>
      </c>
      <c r="S2236" t="str">
        <f>LEFT(P2236,FIND("/",P2236)-1)</f>
        <v>film &amp; video</v>
      </c>
      <c r="T2236" t="str">
        <f>RIGHT(P2236,LEN(P2236)-FIND("/",P2236))</f>
        <v>drama</v>
      </c>
    </row>
    <row r="2237" spans="1:20" ht="42.75" x14ac:dyDescent="0.4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 s="9">
        <f>(((I2237/60)/60)/24)+DATE(1970,1,1)</f>
        <v>42339.249305555553</v>
      </c>
      <c r="K2237">
        <v>1446048367</v>
      </c>
      <c r="L2237" s="10">
        <f>(((K2237/60)/60)/24)+DATE(1970,1,1)</f>
        <v>42305.670914351853</v>
      </c>
      <c r="M2237" t="b">
        <v>0</v>
      </c>
      <c r="N2237">
        <v>5</v>
      </c>
      <c r="O2237" t="b">
        <v>0</v>
      </c>
      <c r="P2237" t="s">
        <v>8271</v>
      </c>
      <c r="Q2237" s="5">
        <f>(E2237/D2237)</f>
        <v>0.6</v>
      </c>
      <c r="R2237" s="12">
        <f>ROUND((E2237/N2237),2)</f>
        <v>60</v>
      </c>
      <c r="S2237" t="str">
        <f>LEFT(P2237,FIND("/",P2237)-1)</f>
        <v>theater</v>
      </c>
      <c r="T2237" t="str">
        <f>RIGHT(P2237,LEN(P2237)-FIND("/",P2237))</f>
        <v>plays</v>
      </c>
    </row>
    <row r="2238" spans="1:20" ht="42.75" x14ac:dyDescent="0.4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 s="9">
        <f>(((I2238/60)/60)/24)+DATE(1970,1,1)</f>
        <v>42115.249305555553</v>
      </c>
      <c r="K2238">
        <v>1428082481</v>
      </c>
      <c r="L2238" s="10">
        <f>(((K2238/60)/60)/24)+DATE(1970,1,1)</f>
        <v>42097.732418981483</v>
      </c>
      <c r="M2238" t="b">
        <v>0</v>
      </c>
      <c r="N2238">
        <v>117</v>
      </c>
      <c r="O2238" t="b">
        <v>0</v>
      </c>
      <c r="P2238" t="s">
        <v>8303</v>
      </c>
      <c r="Q2238" s="5">
        <f>(E2238/D2238)</f>
        <v>0.59775</v>
      </c>
      <c r="R2238" s="12">
        <f>ROUND((E2238/N2238),2)</f>
        <v>61.31</v>
      </c>
      <c r="S2238" t="str">
        <f>LEFT(P2238,FIND("/",P2238)-1)</f>
        <v>theater</v>
      </c>
      <c r="T2238" t="str">
        <f>RIGHT(P2238,LEN(P2238)-FIND("/",P2238))</f>
        <v>spaces</v>
      </c>
    </row>
    <row r="2239" spans="1:20" ht="42.75" x14ac:dyDescent="0.4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 s="9">
        <f>(((I2239/60)/60)/24)+DATE(1970,1,1)</f>
        <v>41989.938993055555</v>
      </c>
      <c r="K2239">
        <v>1416954729</v>
      </c>
      <c r="L2239" s="10">
        <f>(((K2239/60)/60)/24)+DATE(1970,1,1)</f>
        <v>41968.938993055555</v>
      </c>
      <c r="M2239" t="b">
        <v>0</v>
      </c>
      <c r="N2239">
        <v>24</v>
      </c>
      <c r="O2239" t="b">
        <v>0</v>
      </c>
      <c r="P2239" t="s">
        <v>8305</v>
      </c>
      <c r="Q2239" s="5">
        <f>(E2239/D2239)</f>
        <v>0.59657142857142853</v>
      </c>
      <c r="R2239" s="12">
        <f>ROUND((E2239/N2239),2)</f>
        <v>174</v>
      </c>
      <c r="S2239" t="str">
        <f>LEFT(P2239,FIND("/",P2239)-1)</f>
        <v>theater</v>
      </c>
      <c r="T2239" t="str">
        <f>RIGHT(P2239,LEN(P2239)-FIND("/",P2239))</f>
        <v>musical</v>
      </c>
    </row>
    <row r="2240" spans="1:20" ht="28.5" x14ac:dyDescent="0.4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 s="9">
        <f>(((I2240/60)/60)/24)+DATE(1970,1,1)</f>
        <v>42171.741307870368</v>
      </c>
      <c r="K2240">
        <v>1431884849</v>
      </c>
      <c r="L2240" s="10">
        <f>(((K2240/60)/60)/24)+DATE(1970,1,1)</f>
        <v>42141.741307870368</v>
      </c>
      <c r="M2240" t="b">
        <v>0</v>
      </c>
      <c r="N2240">
        <v>11</v>
      </c>
      <c r="O2240" t="b">
        <v>0</v>
      </c>
      <c r="P2240" t="s">
        <v>8303</v>
      </c>
      <c r="Q2240" s="5">
        <f>(E2240/D2240)</f>
        <v>0.59583333333333333</v>
      </c>
      <c r="R2240" s="12">
        <f>ROUND((E2240/N2240),2)</f>
        <v>65</v>
      </c>
      <c r="S2240" t="str">
        <f>LEFT(P2240,FIND("/",P2240)-1)</f>
        <v>theater</v>
      </c>
      <c r="T2240" t="str">
        <f>RIGHT(P2240,LEN(P2240)-FIND("/",P2240))</f>
        <v>spaces</v>
      </c>
    </row>
    <row r="2241" spans="1:20" ht="42.75" x14ac:dyDescent="0.4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 s="9">
        <f>(((I2241/60)/60)/24)+DATE(1970,1,1)</f>
        <v>41864.980462962965</v>
      </c>
      <c r="K2241">
        <v>1405380712</v>
      </c>
      <c r="L2241" s="10">
        <f>(((K2241/60)/60)/24)+DATE(1970,1,1)</f>
        <v>41834.980462962965</v>
      </c>
      <c r="M2241" t="b">
        <v>1</v>
      </c>
      <c r="N2241">
        <v>103</v>
      </c>
      <c r="O2241" t="b">
        <v>0</v>
      </c>
      <c r="P2241" t="s">
        <v>8285</v>
      </c>
      <c r="Q2241" s="5">
        <f>(E2241/D2241)</f>
        <v>0.59467839999999994</v>
      </c>
      <c r="R2241" s="12">
        <f>ROUND((E2241/N2241),2)</f>
        <v>72.17</v>
      </c>
      <c r="S2241" t="str">
        <f>LEFT(P2241,FIND("/",P2241)-1)</f>
        <v>photography</v>
      </c>
      <c r="T2241" t="str">
        <f>RIGHT(P2241,LEN(P2241)-FIND("/",P2241))</f>
        <v>photobooks</v>
      </c>
    </row>
    <row r="2242" spans="1:20" ht="42.75" x14ac:dyDescent="0.4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 s="9">
        <f>(((I2242/60)/60)/24)+DATE(1970,1,1)</f>
        <v>42159.226388888885</v>
      </c>
      <c r="K2242">
        <v>1430803560</v>
      </c>
      <c r="L2242" s="10">
        <f>(((K2242/60)/60)/24)+DATE(1970,1,1)</f>
        <v>42129.226388888885</v>
      </c>
      <c r="M2242" t="b">
        <v>0</v>
      </c>
      <c r="N2242">
        <v>42</v>
      </c>
      <c r="O2242" t="b">
        <v>0</v>
      </c>
      <c r="P2242" t="s">
        <v>8294</v>
      </c>
      <c r="Q2242" s="5">
        <f>(E2242/D2242)</f>
        <v>0.59299999999999997</v>
      </c>
      <c r="R2242" s="12">
        <f>ROUND((E2242/N2242),2)</f>
        <v>70.599999999999994</v>
      </c>
      <c r="S2242" t="str">
        <f>LEFT(P2242,FIND("/",P2242)-1)</f>
        <v>technology</v>
      </c>
      <c r="T2242" t="str">
        <f>RIGHT(P2242,LEN(P2242)-FIND("/",P2242))</f>
        <v>gadgets</v>
      </c>
    </row>
    <row r="2243" spans="1:20" ht="42.75" x14ac:dyDescent="0.4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 s="9">
        <f>(((I2243/60)/60)/24)+DATE(1970,1,1)</f>
        <v>42047.594236111108</v>
      </c>
      <c r="K2243">
        <v>1421158542</v>
      </c>
      <c r="L2243" s="10">
        <f>(((K2243/60)/60)/24)+DATE(1970,1,1)</f>
        <v>42017.594236111108</v>
      </c>
      <c r="M2243" t="b">
        <v>0</v>
      </c>
      <c r="N2243">
        <v>39</v>
      </c>
      <c r="O2243" t="b">
        <v>0</v>
      </c>
      <c r="P2243" t="s">
        <v>8305</v>
      </c>
      <c r="Q2243" s="5">
        <f>(E2243/D2243)</f>
        <v>0.59142857142857141</v>
      </c>
      <c r="R2243" s="12">
        <f>ROUND((E2243/N2243),2)</f>
        <v>53.08</v>
      </c>
      <c r="S2243" t="str">
        <f>LEFT(P2243,FIND("/",P2243)-1)</f>
        <v>theater</v>
      </c>
      <c r="T2243" t="str">
        <f>RIGHT(P2243,LEN(P2243)-FIND("/",P2243))</f>
        <v>musical</v>
      </c>
    </row>
    <row r="2244" spans="1:20" ht="42.75" x14ac:dyDescent="0.4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 s="9">
        <f>(((I2244/60)/60)/24)+DATE(1970,1,1)</f>
        <v>42327.210659722223</v>
      </c>
      <c r="K2244">
        <v>1444017801</v>
      </c>
      <c r="L2244" s="10">
        <f>(((K2244/60)/60)/24)+DATE(1970,1,1)</f>
        <v>42282.168993055559</v>
      </c>
      <c r="M2244" t="b">
        <v>0</v>
      </c>
      <c r="N2244">
        <v>229</v>
      </c>
      <c r="O2244" t="b">
        <v>0</v>
      </c>
      <c r="P2244" t="s">
        <v>8273</v>
      </c>
      <c r="Q2244" s="5">
        <f>(E2244/D2244)</f>
        <v>0.58558333333333334</v>
      </c>
      <c r="R2244" s="12">
        <f>ROUND((E2244/N2244),2)</f>
        <v>153.43</v>
      </c>
      <c r="S2244" t="str">
        <f>LEFT(P2244,FIND("/",P2244)-1)</f>
        <v>technology</v>
      </c>
      <c r="T2244" t="str">
        <f>RIGHT(P2244,LEN(P2244)-FIND("/",P2244))</f>
        <v>wearables</v>
      </c>
    </row>
    <row r="2245" spans="1:20" ht="42.75" x14ac:dyDescent="0.4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 s="9">
        <f>(((I2245/60)/60)/24)+DATE(1970,1,1)</f>
        <v>42043.818622685183</v>
      </c>
      <c r="K2245">
        <v>1421696329</v>
      </c>
      <c r="L2245" s="10">
        <f>(((K2245/60)/60)/24)+DATE(1970,1,1)</f>
        <v>42023.818622685183</v>
      </c>
      <c r="M2245" t="b">
        <v>0</v>
      </c>
      <c r="N2245">
        <v>7</v>
      </c>
      <c r="O2245" t="b">
        <v>0</v>
      </c>
      <c r="P2245" t="s">
        <v>8268</v>
      </c>
      <c r="Q2245" s="5">
        <f>(E2245/D2245)</f>
        <v>0.58461538461538465</v>
      </c>
      <c r="R2245" s="12">
        <f>ROUND((E2245/N2245),2)</f>
        <v>54.29</v>
      </c>
      <c r="S2245" t="str">
        <f>LEFT(P2245,FIND("/",P2245)-1)</f>
        <v>film &amp; video</v>
      </c>
      <c r="T2245" t="str">
        <f>RIGHT(P2245,LEN(P2245)-FIND("/",P2245))</f>
        <v>drama</v>
      </c>
    </row>
    <row r="2246" spans="1:20" x14ac:dyDescent="0.4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 s="9">
        <f>(((I2246/60)/60)/24)+DATE(1970,1,1)</f>
        <v>42683.973750000005</v>
      </c>
      <c r="K2246">
        <v>1478298132</v>
      </c>
      <c r="L2246" s="10">
        <f>(((K2246/60)/60)/24)+DATE(1970,1,1)</f>
        <v>42678.932083333333</v>
      </c>
      <c r="M2246" t="b">
        <v>0</v>
      </c>
      <c r="N2246">
        <v>2</v>
      </c>
      <c r="O2246" t="b">
        <v>0</v>
      </c>
      <c r="P2246" t="s">
        <v>8303</v>
      </c>
      <c r="Q2246" s="5">
        <f>(E2246/D2246)</f>
        <v>0.58291457286432158</v>
      </c>
      <c r="R2246" s="12">
        <f>ROUND((E2246/N2246),2)</f>
        <v>58</v>
      </c>
      <c r="S2246" t="str">
        <f>LEFT(P2246,FIND("/",P2246)-1)</f>
        <v>theater</v>
      </c>
      <c r="T2246" t="str">
        <f>RIGHT(P2246,LEN(P2246)-FIND("/",P2246))</f>
        <v>spaces</v>
      </c>
    </row>
    <row r="2247" spans="1:20" ht="42.75" x14ac:dyDescent="0.4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 s="9">
        <f>(((I2247/60)/60)/24)+DATE(1970,1,1)</f>
        <v>42712.207638888889</v>
      </c>
      <c r="K2247">
        <v>1478016097</v>
      </c>
      <c r="L2247" s="10">
        <f>(((K2247/60)/60)/24)+DATE(1970,1,1)</f>
        <v>42675.66778935185</v>
      </c>
      <c r="M2247" t="b">
        <v>0</v>
      </c>
      <c r="N2247">
        <v>336</v>
      </c>
      <c r="O2247" t="b">
        <v>0</v>
      </c>
      <c r="P2247" t="s">
        <v>8273</v>
      </c>
      <c r="Q2247" s="5">
        <f>(E2247/D2247)</f>
        <v>0.57648750000000004</v>
      </c>
      <c r="R2247" s="12">
        <f>ROUND((E2247/N2247),2)</f>
        <v>343.15</v>
      </c>
      <c r="S2247" t="str">
        <f>LEFT(P2247,FIND("/",P2247)-1)</f>
        <v>technology</v>
      </c>
      <c r="T2247" t="str">
        <f>RIGHT(P2247,LEN(P2247)-FIND("/",P2247))</f>
        <v>wearables</v>
      </c>
    </row>
    <row r="2248" spans="1:20" ht="42.75" x14ac:dyDescent="0.4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 s="9">
        <f>(((I2248/60)/60)/24)+DATE(1970,1,1)</f>
        <v>42095.515335648146</v>
      </c>
      <c r="K2248">
        <v>1426681325</v>
      </c>
      <c r="L2248" s="10">
        <f>(((K2248/60)/60)/24)+DATE(1970,1,1)</f>
        <v>42081.515335648146</v>
      </c>
      <c r="M2248" t="b">
        <v>0</v>
      </c>
      <c r="N2248">
        <v>10</v>
      </c>
      <c r="O2248" t="b">
        <v>0</v>
      </c>
      <c r="P2248" t="s">
        <v>8303</v>
      </c>
      <c r="Q2248" s="5">
        <f>(E2248/D2248)</f>
        <v>0.57333333333333336</v>
      </c>
      <c r="R2248" s="12">
        <f>ROUND((E2248/N2248),2)</f>
        <v>43</v>
      </c>
      <c r="S2248" t="str">
        <f>LEFT(P2248,FIND("/",P2248)-1)</f>
        <v>theater</v>
      </c>
      <c r="T2248" t="str">
        <f>RIGHT(P2248,LEN(P2248)-FIND("/",P2248))</f>
        <v>spaces</v>
      </c>
    </row>
    <row r="2249" spans="1:20" ht="42.75" x14ac:dyDescent="0.4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 s="9">
        <f>(((I2249/60)/60)/24)+DATE(1970,1,1)</f>
        <v>42091.921597222223</v>
      </c>
      <c r="K2249">
        <v>1424992026</v>
      </c>
      <c r="L2249" s="10">
        <f>(((K2249/60)/60)/24)+DATE(1970,1,1)</f>
        <v>42061.963263888887</v>
      </c>
      <c r="M2249" t="b">
        <v>0</v>
      </c>
      <c r="N2249">
        <v>12</v>
      </c>
      <c r="O2249" t="b">
        <v>0</v>
      </c>
      <c r="P2249" t="s">
        <v>8271</v>
      </c>
      <c r="Q2249" s="5">
        <f>(E2249/D2249)</f>
        <v>0.57199999999999995</v>
      </c>
      <c r="R2249" s="12">
        <f>ROUND((E2249/N2249),2)</f>
        <v>59.58</v>
      </c>
      <c r="S2249" t="str">
        <f>LEFT(P2249,FIND("/",P2249)-1)</f>
        <v>theater</v>
      </c>
      <c r="T2249" t="str">
        <f>RIGHT(P2249,LEN(P2249)-FIND("/",P2249))</f>
        <v>plays</v>
      </c>
    </row>
    <row r="2250" spans="1:20" ht="42.75" x14ac:dyDescent="0.4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 s="9">
        <f>(((I2250/60)/60)/24)+DATE(1970,1,1)</f>
        <v>41926.780023148152</v>
      </c>
      <c r="K2250">
        <v>1410288194</v>
      </c>
      <c r="L2250" s="10">
        <f>(((K2250/60)/60)/24)+DATE(1970,1,1)</f>
        <v>41891.780023148152</v>
      </c>
      <c r="M2250" t="b">
        <v>1</v>
      </c>
      <c r="N2250">
        <v>92</v>
      </c>
      <c r="O2250" t="b">
        <v>0</v>
      </c>
      <c r="P2250" t="s">
        <v>8285</v>
      </c>
      <c r="Q2250" s="5">
        <f>(E2250/D2250)</f>
        <v>0.56514285714285717</v>
      </c>
      <c r="R2250" s="12">
        <f>ROUND((E2250/N2250),2)</f>
        <v>150.5</v>
      </c>
      <c r="S2250" t="str">
        <f>LEFT(P2250,FIND("/",P2250)-1)</f>
        <v>photography</v>
      </c>
      <c r="T2250" t="str">
        <f>RIGHT(P2250,LEN(P2250)-FIND("/",P2250))</f>
        <v>photobooks</v>
      </c>
    </row>
    <row r="2251" spans="1:20" ht="42.75" x14ac:dyDescent="0.4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 s="9">
        <f>(((I2251/60)/60)/24)+DATE(1970,1,1)</f>
        <v>42425.309039351851</v>
      </c>
      <c r="K2251">
        <v>1453793101</v>
      </c>
      <c r="L2251" s="10">
        <f>(((K2251/60)/60)/24)+DATE(1970,1,1)</f>
        <v>42395.309039351851</v>
      </c>
      <c r="M2251" t="b">
        <v>0</v>
      </c>
      <c r="N2251">
        <v>123</v>
      </c>
      <c r="O2251" t="b">
        <v>0</v>
      </c>
      <c r="P2251" t="s">
        <v>8273</v>
      </c>
      <c r="Q2251" s="5">
        <f>(E2251/D2251)</f>
        <v>0.5626326718299024</v>
      </c>
      <c r="R2251" s="12">
        <f>ROUND((E2251/N2251),2)</f>
        <v>790.84</v>
      </c>
      <c r="S2251" t="str">
        <f>LEFT(P2251,FIND("/",P2251)-1)</f>
        <v>technology</v>
      </c>
      <c r="T2251" t="str">
        <f>RIGHT(P2251,LEN(P2251)-FIND("/",P2251))</f>
        <v>wearables</v>
      </c>
    </row>
    <row r="2252" spans="1:20" ht="42.75" x14ac:dyDescent="0.4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 s="9">
        <f>(((I2252/60)/60)/24)+DATE(1970,1,1)</f>
        <v>42116.917094907403</v>
      </c>
      <c r="K2252">
        <v>1425423637</v>
      </c>
      <c r="L2252" s="10">
        <f>(((K2252/60)/60)/24)+DATE(1970,1,1)</f>
        <v>42066.958761574075</v>
      </c>
      <c r="M2252" t="b">
        <v>0</v>
      </c>
      <c r="N2252">
        <v>84</v>
      </c>
      <c r="O2252" t="b">
        <v>0</v>
      </c>
      <c r="P2252" t="s">
        <v>8268</v>
      </c>
      <c r="Q2252" s="5">
        <f>(E2252/D2252)</f>
        <v>0.55698440000000005</v>
      </c>
      <c r="R2252" s="12">
        <f>ROUND((E2252/N2252),2)</f>
        <v>331.54</v>
      </c>
      <c r="S2252" t="str">
        <f>LEFT(P2252,FIND("/",P2252)-1)</f>
        <v>film &amp; video</v>
      </c>
      <c r="T2252" t="str">
        <f>RIGHT(P2252,LEN(P2252)-FIND("/",P2252))</f>
        <v>drama</v>
      </c>
    </row>
    <row r="2253" spans="1:20" ht="42.75" x14ac:dyDescent="0.4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 s="9">
        <f>(((I2253/60)/60)/24)+DATE(1970,1,1)</f>
        <v>42352.249305555553</v>
      </c>
      <c r="K2253">
        <v>1445027346</v>
      </c>
      <c r="L2253" s="10">
        <f>(((K2253/60)/60)/24)+DATE(1970,1,1)</f>
        <v>42293.853541666671</v>
      </c>
      <c r="M2253" t="b">
        <v>0</v>
      </c>
      <c r="N2253">
        <v>25</v>
      </c>
      <c r="O2253" t="b">
        <v>0</v>
      </c>
      <c r="P2253" t="s">
        <v>8305</v>
      </c>
      <c r="Q2253" s="5">
        <f>(E2253/D2253)</f>
        <v>0.54520000000000002</v>
      </c>
      <c r="R2253" s="12">
        <f>ROUND((E2253/N2253),2)</f>
        <v>109.04</v>
      </c>
      <c r="S2253" t="str">
        <f>LEFT(P2253,FIND("/",P2253)-1)</f>
        <v>theater</v>
      </c>
      <c r="T2253" t="str">
        <f>RIGHT(P2253,LEN(P2253)-FIND("/",P2253))</f>
        <v>musical</v>
      </c>
    </row>
    <row r="2254" spans="1:20" ht="42.75" x14ac:dyDescent="0.4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 s="9">
        <f>(((I2254/60)/60)/24)+DATE(1970,1,1)</f>
        <v>42554.832638888889</v>
      </c>
      <c r="K2254">
        <v>1465856639</v>
      </c>
      <c r="L2254" s="10">
        <f>(((K2254/60)/60)/24)+DATE(1970,1,1)</f>
        <v>42534.933321759265</v>
      </c>
      <c r="M2254" t="b">
        <v>0</v>
      </c>
      <c r="N2254">
        <v>9</v>
      </c>
      <c r="O2254" t="b">
        <v>0</v>
      </c>
      <c r="P2254" t="s">
        <v>8271</v>
      </c>
      <c r="Q2254" s="5">
        <f>(E2254/D2254)</f>
        <v>0.53</v>
      </c>
      <c r="R2254" s="12">
        <f>ROUND((E2254/N2254),2)</f>
        <v>88.33</v>
      </c>
      <c r="S2254" t="str">
        <f>LEFT(P2254,FIND("/",P2254)-1)</f>
        <v>theater</v>
      </c>
      <c r="T2254" t="str">
        <f>RIGHT(P2254,LEN(P2254)-FIND("/",P2254))</f>
        <v>plays</v>
      </c>
    </row>
    <row r="2255" spans="1:20" ht="42.75" x14ac:dyDescent="0.4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 s="9">
        <f>(((I2255/60)/60)/24)+DATE(1970,1,1)</f>
        <v>42402.624166666668</v>
      </c>
      <c r="K2255">
        <v>1451833128</v>
      </c>
      <c r="L2255" s="10">
        <f>(((K2255/60)/60)/24)+DATE(1970,1,1)</f>
        <v>42372.624166666668</v>
      </c>
      <c r="M2255" t="b">
        <v>0</v>
      </c>
      <c r="N2255">
        <v>46</v>
      </c>
      <c r="O2255" t="b">
        <v>0</v>
      </c>
      <c r="P2255" t="s">
        <v>8305</v>
      </c>
      <c r="Q2255" s="5">
        <f>(E2255/D2255)</f>
        <v>0.52794871794871789</v>
      </c>
      <c r="R2255" s="12">
        <f>ROUND((E2255/N2255),2)</f>
        <v>44.76</v>
      </c>
      <c r="S2255" t="str">
        <f>LEFT(P2255,FIND("/",P2255)-1)</f>
        <v>theater</v>
      </c>
      <c r="T2255" t="str">
        <f>RIGHT(P2255,LEN(P2255)-FIND("/",P2255))</f>
        <v>musical</v>
      </c>
    </row>
    <row r="2256" spans="1:20" ht="28.5" x14ac:dyDescent="0.4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 s="9">
        <f>(((I2256/60)/60)/24)+DATE(1970,1,1)</f>
        <v>42776.270057870366</v>
      </c>
      <c r="K2256">
        <v>1484116133</v>
      </c>
      <c r="L2256" s="10">
        <f>(((K2256/60)/60)/24)+DATE(1970,1,1)</f>
        <v>42746.270057870366</v>
      </c>
      <c r="M2256" t="b">
        <v>0</v>
      </c>
      <c r="N2256">
        <v>70</v>
      </c>
      <c r="O2256" t="b">
        <v>0</v>
      </c>
      <c r="P2256" t="s">
        <v>8294</v>
      </c>
      <c r="Q2256" s="5">
        <f>(E2256/D2256)</f>
        <v>0.52570512820512816</v>
      </c>
      <c r="R2256" s="12">
        <f>ROUND((E2256/N2256),2)</f>
        <v>2928.93</v>
      </c>
      <c r="S2256" t="str">
        <f>LEFT(P2256,FIND("/",P2256)-1)</f>
        <v>technology</v>
      </c>
      <c r="T2256" t="str">
        <f>RIGHT(P2256,LEN(P2256)-FIND("/",P2256))</f>
        <v>gadgets</v>
      </c>
    </row>
    <row r="2257" spans="1:20" ht="28.5" x14ac:dyDescent="0.4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 s="9">
        <f>(((I2257/60)/60)/24)+DATE(1970,1,1)</f>
        <v>42765.290972222225</v>
      </c>
      <c r="K2257">
        <v>1480607607</v>
      </c>
      <c r="L2257" s="10">
        <f>(((K2257/60)/60)/24)+DATE(1970,1,1)</f>
        <v>42705.662118055552</v>
      </c>
      <c r="M2257" t="b">
        <v>0</v>
      </c>
      <c r="N2257">
        <v>100</v>
      </c>
      <c r="O2257" t="b">
        <v>0</v>
      </c>
      <c r="P2257" t="s">
        <v>8285</v>
      </c>
      <c r="Q2257" s="5">
        <f>(E2257/D2257)</f>
        <v>0.52327777777777773</v>
      </c>
      <c r="R2257" s="12">
        <f>ROUND((E2257/N2257),2)</f>
        <v>94.19</v>
      </c>
      <c r="S2257" t="str">
        <f>LEFT(P2257,FIND("/",P2257)-1)</f>
        <v>photography</v>
      </c>
      <c r="T2257" t="str">
        <f>RIGHT(P2257,LEN(P2257)-FIND("/",P2257))</f>
        <v>photobooks</v>
      </c>
    </row>
    <row r="2258" spans="1:20" ht="42.75" x14ac:dyDescent="0.4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 s="9">
        <f>(((I2258/60)/60)/24)+DATE(1970,1,1)</f>
        <v>41888.875</v>
      </c>
      <c r="K2258">
        <v>1407435418</v>
      </c>
      <c r="L2258" s="10">
        <f>(((K2258/60)/60)/24)+DATE(1970,1,1)</f>
        <v>41858.761782407404</v>
      </c>
      <c r="M2258" t="b">
        <v>0</v>
      </c>
      <c r="N2258">
        <v>53</v>
      </c>
      <c r="O2258" t="b">
        <v>0</v>
      </c>
      <c r="P2258" t="s">
        <v>8305</v>
      </c>
      <c r="Q2258" s="5">
        <f>(E2258/D2258)</f>
        <v>0.52159999999999995</v>
      </c>
      <c r="R2258" s="12">
        <f>ROUND((E2258/N2258),2)</f>
        <v>49.21</v>
      </c>
      <c r="S2258" t="str">
        <f>LEFT(P2258,FIND("/",P2258)-1)</f>
        <v>theater</v>
      </c>
      <c r="T2258" t="str">
        <f>RIGHT(P2258,LEN(P2258)-FIND("/",P2258))</f>
        <v>musical</v>
      </c>
    </row>
    <row r="2259" spans="1:20" ht="42.75" x14ac:dyDescent="0.4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 s="9">
        <f>(((I2259/60)/60)/24)+DATE(1970,1,1)</f>
        <v>42102.790821759263</v>
      </c>
      <c r="K2259">
        <v>1425927527</v>
      </c>
      <c r="L2259" s="10">
        <f>(((K2259/60)/60)/24)+DATE(1970,1,1)</f>
        <v>42072.790821759263</v>
      </c>
      <c r="M2259" t="b">
        <v>0</v>
      </c>
      <c r="N2259">
        <v>15</v>
      </c>
      <c r="O2259" t="b">
        <v>0</v>
      </c>
      <c r="P2259" t="s">
        <v>8304</v>
      </c>
      <c r="Q2259" s="5">
        <f>(E2259/D2259)</f>
        <v>0.52</v>
      </c>
      <c r="R2259" s="12">
        <f>ROUND((E2259/N2259),2)</f>
        <v>17.329999999999998</v>
      </c>
      <c r="S2259" t="str">
        <f>LEFT(P2259,FIND("/",P2259)-1)</f>
        <v>publishing</v>
      </c>
      <c r="T2259" t="str">
        <f>RIGHT(P2259,LEN(P2259)-FIND("/",P2259))</f>
        <v>children's books</v>
      </c>
    </row>
    <row r="2260" spans="1:20" ht="57" x14ac:dyDescent="0.4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 s="9">
        <f>(((I2260/60)/60)/24)+DATE(1970,1,1)</f>
        <v>42841.833333333328</v>
      </c>
      <c r="K2260">
        <v>1488823488</v>
      </c>
      <c r="L2260" s="10">
        <f>(((K2260/60)/60)/24)+DATE(1970,1,1)</f>
        <v>42800.753333333334</v>
      </c>
      <c r="M2260" t="b">
        <v>0</v>
      </c>
      <c r="N2260">
        <v>8</v>
      </c>
      <c r="O2260" t="b">
        <v>0</v>
      </c>
      <c r="P2260" t="s">
        <v>8271</v>
      </c>
      <c r="Q2260" s="5">
        <f>(E2260/D2260)</f>
        <v>0.51600000000000001</v>
      </c>
      <c r="R2260" s="12">
        <f>ROUND((E2260/N2260),2)</f>
        <v>32.25</v>
      </c>
      <c r="S2260" t="str">
        <f>LEFT(P2260,FIND("/",P2260)-1)</f>
        <v>theater</v>
      </c>
      <c r="T2260" t="str">
        <f>RIGHT(P2260,LEN(P2260)-FIND("/",P2260))</f>
        <v>plays</v>
      </c>
    </row>
    <row r="2261" spans="1:20" ht="42.75" x14ac:dyDescent="0.4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 s="9">
        <f>(((I2261/60)/60)/24)+DATE(1970,1,1)</f>
        <v>42288.208333333328</v>
      </c>
      <c r="K2261">
        <v>1441297645</v>
      </c>
      <c r="L2261" s="10">
        <f>(((K2261/60)/60)/24)+DATE(1970,1,1)</f>
        <v>42250.685706018514</v>
      </c>
      <c r="M2261" t="b">
        <v>0</v>
      </c>
      <c r="N2261">
        <v>57</v>
      </c>
      <c r="O2261" t="b">
        <v>0</v>
      </c>
      <c r="P2261" t="s">
        <v>8275</v>
      </c>
      <c r="Q2261" s="5">
        <f>(E2261/D2261)</f>
        <v>0.51400000000000001</v>
      </c>
      <c r="R2261" s="12">
        <f>ROUND((E2261/N2261),2)</f>
        <v>63.12</v>
      </c>
      <c r="S2261" t="str">
        <f>LEFT(P2261,FIND("/",P2261)-1)</f>
        <v>publishing</v>
      </c>
      <c r="T2261" t="str">
        <f>RIGHT(P2261,LEN(P2261)-FIND("/",P2261))</f>
        <v>fiction</v>
      </c>
    </row>
    <row r="2262" spans="1:20" ht="42.75" x14ac:dyDescent="0.4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 s="9">
        <f>(((I2262/60)/60)/24)+DATE(1970,1,1)</f>
        <v>41905.165972222225</v>
      </c>
      <c r="K2262">
        <v>1409335497</v>
      </c>
      <c r="L2262" s="10">
        <f>(((K2262/60)/60)/24)+DATE(1970,1,1)</f>
        <v>41880.753437499996</v>
      </c>
      <c r="M2262" t="b">
        <v>0</v>
      </c>
      <c r="N2262">
        <v>59</v>
      </c>
      <c r="O2262" t="b">
        <v>0</v>
      </c>
      <c r="P2262" t="s">
        <v>8305</v>
      </c>
      <c r="Q2262" s="5">
        <f>(E2262/D2262)</f>
        <v>0.51023391812865493</v>
      </c>
      <c r="R2262" s="12">
        <f>ROUND((E2262/N2262),2)</f>
        <v>147.88</v>
      </c>
      <c r="S2262" t="str">
        <f>LEFT(P2262,FIND("/",P2262)-1)</f>
        <v>theater</v>
      </c>
      <c r="T2262" t="str">
        <f>RIGHT(P2262,LEN(P2262)-FIND("/",P2262))</f>
        <v>musical</v>
      </c>
    </row>
    <row r="2263" spans="1:20" ht="42.75" x14ac:dyDescent="0.4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 s="9">
        <f>(((I2263/60)/60)/24)+DATE(1970,1,1)</f>
        <v>41946.249305555553</v>
      </c>
      <c r="K2263">
        <v>1413057980</v>
      </c>
      <c r="L2263" s="10">
        <f>(((K2263/60)/60)/24)+DATE(1970,1,1)</f>
        <v>41923.837731481479</v>
      </c>
      <c r="M2263" t="b">
        <v>0</v>
      </c>
      <c r="N2263">
        <v>34</v>
      </c>
      <c r="O2263" t="b">
        <v>0</v>
      </c>
      <c r="P2263" t="s">
        <v>8286</v>
      </c>
      <c r="Q2263" s="5">
        <f>(E2263/D2263)</f>
        <v>0.50739999999999996</v>
      </c>
      <c r="R2263" s="12">
        <f>ROUND((E2263/N2263),2)</f>
        <v>74.62</v>
      </c>
      <c r="S2263" t="str">
        <f>LEFT(P2263,FIND("/",P2263)-1)</f>
        <v>music</v>
      </c>
      <c r="T2263" t="str">
        <f>RIGHT(P2263,LEN(P2263)-FIND("/",P2263))</f>
        <v>world music</v>
      </c>
    </row>
    <row r="2264" spans="1:20" ht="42.75" x14ac:dyDescent="0.4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 s="9">
        <f>(((I2264/60)/60)/24)+DATE(1970,1,1)</f>
        <v>42586.583368055552</v>
      </c>
      <c r="K2264">
        <v>1467727203</v>
      </c>
      <c r="L2264" s="10">
        <f>(((K2264/60)/60)/24)+DATE(1970,1,1)</f>
        <v>42556.583368055552</v>
      </c>
      <c r="M2264" t="b">
        <v>0</v>
      </c>
      <c r="N2264">
        <v>1293</v>
      </c>
      <c r="O2264" t="b">
        <v>0</v>
      </c>
      <c r="P2264" t="s">
        <v>8268</v>
      </c>
      <c r="Q2264" s="5">
        <f>(E2264/D2264)</f>
        <v>0.50721666666666665</v>
      </c>
      <c r="R2264" s="12">
        <f>ROUND((E2264/N2264),2)</f>
        <v>117.68</v>
      </c>
      <c r="S2264" t="str">
        <f>LEFT(P2264,FIND("/",P2264)-1)</f>
        <v>film &amp; video</v>
      </c>
      <c r="T2264" t="str">
        <f>RIGHT(P2264,LEN(P2264)-FIND("/",P2264))</f>
        <v>drama</v>
      </c>
    </row>
    <row r="2265" spans="1:20" ht="42.75" x14ac:dyDescent="0.4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 s="9">
        <f>(((I2265/60)/60)/24)+DATE(1970,1,1)</f>
        <v>42512.624699074076</v>
      </c>
      <c r="K2265">
        <v>1461337174</v>
      </c>
      <c r="L2265" s="10">
        <f>(((K2265/60)/60)/24)+DATE(1970,1,1)</f>
        <v>42482.624699074076</v>
      </c>
      <c r="M2265" t="b">
        <v>0</v>
      </c>
      <c r="N2265">
        <v>9</v>
      </c>
      <c r="O2265" t="b">
        <v>0</v>
      </c>
      <c r="P2265" t="s">
        <v>8302</v>
      </c>
      <c r="Q2265" s="5">
        <f>(E2265/D2265)</f>
        <v>0.50380952380952382</v>
      </c>
      <c r="R2265" s="12">
        <f>ROUND((E2265/N2265),2)</f>
        <v>117.56</v>
      </c>
      <c r="S2265" t="str">
        <f>LEFT(P2265,FIND("/",P2265)-1)</f>
        <v>technology</v>
      </c>
      <c r="T2265" t="str">
        <f>RIGHT(P2265,LEN(P2265)-FIND("/",P2265))</f>
        <v>makerspaces</v>
      </c>
    </row>
    <row r="2266" spans="1:20" ht="42.75" x14ac:dyDescent="0.4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 s="9">
        <f>(((I2266/60)/60)/24)+DATE(1970,1,1)</f>
        <v>41303.197592592594</v>
      </c>
      <c r="K2266">
        <v>1354250672</v>
      </c>
      <c r="L2266" s="10">
        <f>(((K2266/60)/60)/24)+DATE(1970,1,1)</f>
        <v>41243.197592592594</v>
      </c>
      <c r="M2266" t="b">
        <v>0</v>
      </c>
      <c r="N2266">
        <v>147</v>
      </c>
      <c r="O2266" t="b">
        <v>0</v>
      </c>
      <c r="P2266" t="s">
        <v>8270</v>
      </c>
      <c r="Q2266" s="5">
        <f>(E2266/D2266)</f>
        <v>0.502</v>
      </c>
      <c r="R2266" s="12">
        <f>ROUND((E2266/N2266),2)</f>
        <v>51.22</v>
      </c>
      <c r="S2266" t="str">
        <f>LEFT(P2266,FIND("/",P2266)-1)</f>
        <v>film &amp; video</v>
      </c>
      <c r="T2266" t="str">
        <f>RIGHT(P2266,LEN(P2266)-FIND("/",P2266))</f>
        <v>animation</v>
      </c>
    </row>
    <row r="2267" spans="1:20" ht="42.75" x14ac:dyDescent="0.4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 s="9">
        <f>(((I2267/60)/60)/24)+DATE(1970,1,1)</f>
        <v>42398.981944444444</v>
      </c>
      <c r="K2267">
        <v>1451607071</v>
      </c>
      <c r="L2267" s="10">
        <f>(((K2267/60)/60)/24)+DATE(1970,1,1)</f>
        <v>42370.007766203707</v>
      </c>
      <c r="M2267" t="b">
        <v>0</v>
      </c>
      <c r="N2267">
        <v>5</v>
      </c>
      <c r="O2267" t="b">
        <v>0</v>
      </c>
      <c r="P2267" t="s">
        <v>8271</v>
      </c>
      <c r="Q2267" s="5">
        <f>(E2267/D2267)</f>
        <v>0.5</v>
      </c>
      <c r="R2267" s="12">
        <f>ROUND((E2267/N2267),2)</f>
        <v>60</v>
      </c>
      <c r="S2267" t="str">
        <f>LEFT(P2267,FIND("/",P2267)-1)</f>
        <v>theater</v>
      </c>
      <c r="T2267" t="str">
        <f>RIGHT(P2267,LEN(P2267)-FIND("/",P2267))</f>
        <v>plays</v>
      </c>
    </row>
    <row r="2268" spans="1:20" ht="42.75" x14ac:dyDescent="0.4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 s="9">
        <f>(((I2268/60)/60)/24)+DATE(1970,1,1)</f>
        <v>42797.577303240745</v>
      </c>
      <c r="K2268">
        <v>1485957079</v>
      </c>
      <c r="L2268" s="10">
        <f>(((K2268/60)/60)/24)+DATE(1970,1,1)</f>
        <v>42767.577303240745</v>
      </c>
      <c r="M2268" t="b">
        <v>0</v>
      </c>
      <c r="N2268">
        <v>140</v>
      </c>
      <c r="O2268" t="b">
        <v>0</v>
      </c>
      <c r="P2268" t="s">
        <v>8273</v>
      </c>
      <c r="Q2268" s="5">
        <f>(E2268/D2268)</f>
        <v>0.49381999999999998</v>
      </c>
      <c r="R2268" s="12">
        <f>ROUND((E2268/N2268),2)</f>
        <v>176.36</v>
      </c>
      <c r="S2268" t="str">
        <f>LEFT(P2268,FIND("/",P2268)-1)</f>
        <v>technology</v>
      </c>
      <c r="T2268" t="str">
        <f>RIGHT(P2268,LEN(P2268)-FIND("/",P2268))</f>
        <v>wearables</v>
      </c>
    </row>
    <row r="2269" spans="1:20" ht="42.75" x14ac:dyDescent="0.4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 s="9">
        <f>(((I2269/60)/60)/24)+DATE(1970,1,1)</f>
        <v>41913.165972222225</v>
      </c>
      <c r="K2269">
        <v>1410366708</v>
      </c>
      <c r="L2269" s="10">
        <f>(((K2269/60)/60)/24)+DATE(1970,1,1)</f>
        <v>41892.688750000001</v>
      </c>
      <c r="M2269" t="b">
        <v>0</v>
      </c>
      <c r="N2269">
        <v>16</v>
      </c>
      <c r="O2269" t="b">
        <v>0</v>
      </c>
      <c r="P2269" t="s">
        <v>8289</v>
      </c>
      <c r="Q2269" s="5">
        <f>(E2269/D2269)</f>
        <v>0.49186046511627907</v>
      </c>
      <c r="R2269" s="12">
        <f>ROUND((E2269/N2269),2)</f>
        <v>132.19</v>
      </c>
      <c r="S2269" t="str">
        <f>LEFT(P2269,FIND("/",P2269)-1)</f>
        <v>photography</v>
      </c>
      <c r="T2269" t="str">
        <f>RIGHT(P2269,LEN(P2269)-FIND("/",P2269))</f>
        <v>nature</v>
      </c>
    </row>
    <row r="2270" spans="1:20" ht="42.75" x14ac:dyDescent="0.4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 s="9">
        <f>(((I2270/60)/60)/24)+DATE(1970,1,1)</f>
        <v>42063.314074074078</v>
      </c>
      <c r="K2270">
        <v>1422516736</v>
      </c>
      <c r="L2270" s="10">
        <f>(((K2270/60)/60)/24)+DATE(1970,1,1)</f>
        <v>42033.314074074078</v>
      </c>
      <c r="M2270" t="b">
        <v>0</v>
      </c>
      <c r="N2270">
        <v>140</v>
      </c>
      <c r="O2270" t="b">
        <v>0</v>
      </c>
      <c r="P2270" t="s">
        <v>8285</v>
      </c>
      <c r="Q2270" s="5">
        <f>(E2270/D2270)</f>
        <v>0.49183333333333334</v>
      </c>
      <c r="R2270" s="12">
        <f>ROUND((E2270/N2270),2)</f>
        <v>42.16</v>
      </c>
      <c r="S2270" t="str">
        <f>LEFT(P2270,FIND("/",P2270)-1)</f>
        <v>photography</v>
      </c>
      <c r="T2270" t="str">
        <f>RIGHT(P2270,LEN(P2270)-FIND("/",P2270))</f>
        <v>photobooks</v>
      </c>
    </row>
    <row r="2271" spans="1:20" ht="42.75" x14ac:dyDescent="0.4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 s="9">
        <f>(((I2271/60)/60)/24)+DATE(1970,1,1)</f>
        <v>42688.509745370371</v>
      </c>
      <c r="K2271">
        <v>1476962042</v>
      </c>
      <c r="L2271" s="10">
        <f>(((K2271/60)/60)/24)+DATE(1970,1,1)</f>
        <v>42663.468078703707</v>
      </c>
      <c r="M2271" t="b">
        <v>0</v>
      </c>
      <c r="N2271">
        <v>31</v>
      </c>
      <c r="O2271" t="b">
        <v>0</v>
      </c>
      <c r="P2271" t="s">
        <v>8271</v>
      </c>
      <c r="Q2271" s="5">
        <f>(E2271/D2271)</f>
        <v>0.48833333333333334</v>
      </c>
      <c r="R2271" s="12">
        <f>ROUND((E2271/N2271),2)</f>
        <v>47.26</v>
      </c>
      <c r="S2271" t="str">
        <f>LEFT(P2271,FIND("/",P2271)-1)</f>
        <v>theater</v>
      </c>
      <c r="T2271" t="str">
        <f>RIGHT(P2271,LEN(P2271)-FIND("/",P2271))</f>
        <v>plays</v>
      </c>
    </row>
    <row r="2272" spans="1:20" ht="28.5" x14ac:dyDescent="0.4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 s="9">
        <f>(((I2272/60)/60)/24)+DATE(1970,1,1)</f>
        <v>42182.915972222225</v>
      </c>
      <c r="K2272">
        <v>1433416830</v>
      </c>
      <c r="L2272" s="10">
        <f>(((K2272/60)/60)/24)+DATE(1970,1,1)</f>
        <v>42159.47256944445</v>
      </c>
      <c r="M2272" t="b">
        <v>1</v>
      </c>
      <c r="N2272">
        <v>18</v>
      </c>
      <c r="O2272" t="b">
        <v>0</v>
      </c>
      <c r="P2272" t="s">
        <v>8285</v>
      </c>
      <c r="Q2272" s="5">
        <f>(E2272/D2272)</f>
        <v>0.48485714285714288</v>
      </c>
      <c r="R2272" s="12">
        <f>ROUND((E2272/N2272),2)</f>
        <v>94.28</v>
      </c>
      <c r="S2272" t="str">
        <f>LEFT(P2272,FIND("/",P2272)-1)</f>
        <v>photography</v>
      </c>
      <c r="T2272" t="str">
        <f>RIGHT(P2272,LEN(P2272)-FIND("/",P2272))</f>
        <v>photobooks</v>
      </c>
    </row>
    <row r="2273" spans="1:20" ht="42.75" x14ac:dyDescent="0.4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 s="9">
        <f>(((I2273/60)/60)/24)+DATE(1970,1,1)</f>
        <v>42814.755173611105</v>
      </c>
      <c r="K2273">
        <v>1489428447</v>
      </c>
      <c r="L2273" s="10">
        <f>(((K2273/60)/60)/24)+DATE(1970,1,1)</f>
        <v>42807.755173611105</v>
      </c>
      <c r="M2273" t="b">
        <v>0</v>
      </c>
      <c r="N2273">
        <v>4</v>
      </c>
      <c r="O2273" t="b">
        <v>0</v>
      </c>
      <c r="P2273" t="s">
        <v>8298</v>
      </c>
      <c r="Q2273" s="5">
        <f>(E2273/D2273)</f>
        <v>0.48</v>
      </c>
      <c r="R2273" s="12">
        <f>ROUND((E2273/N2273),2)</f>
        <v>30</v>
      </c>
      <c r="S2273" t="str">
        <f>LEFT(P2273,FIND("/",P2273)-1)</f>
        <v>food</v>
      </c>
      <c r="T2273" t="str">
        <f>RIGHT(P2273,LEN(P2273)-FIND("/",P2273))</f>
        <v>small batch</v>
      </c>
    </row>
    <row r="2274" spans="1:20" ht="42.75" x14ac:dyDescent="0.4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 s="9">
        <f>(((I2274/60)/60)/24)+DATE(1970,1,1)</f>
        <v>42820.999305555553</v>
      </c>
      <c r="K2274">
        <v>1487734667</v>
      </c>
      <c r="L2274" s="10">
        <f>(((K2274/60)/60)/24)+DATE(1970,1,1)</f>
        <v>42788.151238425926</v>
      </c>
      <c r="M2274" t="b">
        <v>0</v>
      </c>
      <c r="N2274">
        <v>15</v>
      </c>
      <c r="O2274" t="b">
        <v>0</v>
      </c>
      <c r="P2274" t="s">
        <v>8293</v>
      </c>
      <c r="Q2274" s="5">
        <f>(E2274/D2274)</f>
        <v>0.47799999999999998</v>
      </c>
      <c r="R2274" s="12">
        <f>ROUND((E2274/N2274),2)</f>
        <v>159.33000000000001</v>
      </c>
      <c r="S2274" t="str">
        <f>LEFT(P2274,FIND("/",P2274)-1)</f>
        <v>music</v>
      </c>
      <c r="T2274" t="str">
        <f>RIGHT(P2274,LEN(P2274)-FIND("/",P2274))</f>
        <v>faith</v>
      </c>
    </row>
    <row r="2275" spans="1:20" ht="42.75" x14ac:dyDescent="0.4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 s="9">
        <f>(((I2275/60)/60)/24)+DATE(1970,1,1)</f>
        <v>41852.291666666664</v>
      </c>
      <c r="K2275">
        <v>1405024561</v>
      </c>
      <c r="L2275" s="10">
        <f>(((K2275/60)/60)/24)+DATE(1970,1,1)</f>
        <v>41830.858344907407</v>
      </c>
      <c r="M2275" t="b">
        <v>0</v>
      </c>
      <c r="N2275">
        <v>10</v>
      </c>
      <c r="O2275" t="b">
        <v>0</v>
      </c>
      <c r="P2275" t="s">
        <v>8271</v>
      </c>
      <c r="Q2275" s="5">
        <f>(E2275/D2275)</f>
        <v>0.47692307692307695</v>
      </c>
      <c r="R2275" s="12">
        <f>ROUND((E2275/N2275),2)</f>
        <v>62</v>
      </c>
      <c r="S2275" t="str">
        <f>LEFT(P2275,FIND("/",P2275)-1)</f>
        <v>theater</v>
      </c>
      <c r="T2275" t="str">
        <f>RIGHT(P2275,LEN(P2275)-FIND("/",P2275))</f>
        <v>plays</v>
      </c>
    </row>
    <row r="2276" spans="1:20" ht="42.75" x14ac:dyDescent="0.4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 s="9">
        <f>(((I2276/60)/60)/24)+DATE(1970,1,1)</f>
        <v>41988.550659722227</v>
      </c>
      <c r="K2276">
        <v>1416057177</v>
      </c>
      <c r="L2276" s="10">
        <f>(((K2276/60)/60)/24)+DATE(1970,1,1)</f>
        <v>41958.550659722227</v>
      </c>
      <c r="M2276" t="b">
        <v>1</v>
      </c>
      <c r="N2276">
        <v>29</v>
      </c>
      <c r="O2276" t="b">
        <v>0</v>
      </c>
      <c r="P2276" t="s">
        <v>8285</v>
      </c>
      <c r="Q2276" s="5">
        <f>(E2276/D2276)</f>
        <v>0.47631578947368419</v>
      </c>
      <c r="R2276" s="12">
        <f>ROUND((E2276/N2276),2)</f>
        <v>31.21</v>
      </c>
      <c r="S2276" t="str">
        <f>LEFT(P2276,FIND("/",P2276)-1)</f>
        <v>photography</v>
      </c>
      <c r="T2276" t="str">
        <f>RIGHT(P2276,LEN(P2276)-FIND("/",P2276))</f>
        <v>photobooks</v>
      </c>
    </row>
    <row r="2277" spans="1:20" ht="42.75" x14ac:dyDescent="0.4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 s="9">
        <f>(((I2277/60)/60)/24)+DATE(1970,1,1)</f>
        <v>42143.875567129624</v>
      </c>
      <c r="K2277">
        <v>1429477249</v>
      </c>
      <c r="L2277" s="10">
        <f>(((K2277/60)/60)/24)+DATE(1970,1,1)</f>
        <v>42113.875567129624</v>
      </c>
      <c r="M2277" t="b">
        <v>0</v>
      </c>
      <c r="N2277">
        <v>8</v>
      </c>
      <c r="O2277" t="b">
        <v>0</v>
      </c>
      <c r="P2277" t="s">
        <v>8294</v>
      </c>
      <c r="Q2277" s="5">
        <f>(E2277/D2277)</f>
        <v>0.47399999999999998</v>
      </c>
      <c r="R2277" s="12">
        <f>ROUND((E2277/N2277),2)</f>
        <v>29.63</v>
      </c>
      <c r="S2277" t="str">
        <f>LEFT(P2277,FIND("/",P2277)-1)</f>
        <v>technology</v>
      </c>
      <c r="T2277" t="str">
        <f>RIGHT(P2277,LEN(P2277)-FIND("/",P2277))</f>
        <v>gadgets</v>
      </c>
    </row>
    <row r="2278" spans="1:20" ht="28.5" x14ac:dyDescent="0.4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 s="9">
        <f>(((I2278/60)/60)/24)+DATE(1970,1,1)</f>
        <v>42039.973946759259</v>
      </c>
      <c r="K2278">
        <v>1420500149</v>
      </c>
      <c r="L2278" s="10">
        <f>(((K2278/60)/60)/24)+DATE(1970,1,1)</f>
        <v>42009.973946759259</v>
      </c>
      <c r="M2278" t="b">
        <v>0</v>
      </c>
      <c r="N2278">
        <v>400</v>
      </c>
      <c r="O2278" t="b">
        <v>0</v>
      </c>
      <c r="P2278" t="s">
        <v>8273</v>
      </c>
      <c r="Q2278" s="5">
        <f>(E2278/D2278)</f>
        <v>0.47333333333333333</v>
      </c>
      <c r="R2278" s="12">
        <f>ROUND((E2278/N2278),2)</f>
        <v>53.25</v>
      </c>
      <c r="S2278" t="str">
        <f>LEFT(P2278,FIND("/",P2278)-1)</f>
        <v>technology</v>
      </c>
      <c r="T2278" t="str">
        <f>RIGHT(P2278,LEN(P2278)-FIND("/",P2278))</f>
        <v>wearables</v>
      </c>
    </row>
    <row r="2279" spans="1:20" ht="42.75" x14ac:dyDescent="0.4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 s="9">
        <f>(((I2279/60)/60)/24)+DATE(1970,1,1)</f>
        <v>41821.9375</v>
      </c>
      <c r="K2279">
        <v>1402784964</v>
      </c>
      <c r="L2279" s="10">
        <f>(((K2279/60)/60)/24)+DATE(1970,1,1)</f>
        <v>41804.937083333331</v>
      </c>
      <c r="M2279" t="b">
        <v>0</v>
      </c>
      <c r="N2279">
        <v>17</v>
      </c>
      <c r="O2279" t="b">
        <v>0</v>
      </c>
      <c r="P2279" t="s">
        <v>8271</v>
      </c>
      <c r="Q2279" s="5">
        <f>(E2279/D2279)</f>
        <v>0.47049999999999997</v>
      </c>
      <c r="R2279" s="12">
        <f>ROUND((E2279/N2279),2)</f>
        <v>166.06</v>
      </c>
      <c r="S2279" t="str">
        <f>LEFT(P2279,FIND("/",P2279)-1)</f>
        <v>theater</v>
      </c>
      <c r="T2279" t="str">
        <f>RIGHT(P2279,LEN(P2279)-FIND("/",P2279))</f>
        <v>plays</v>
      </c>
    </row>
    <row r="2280" spans="1:20" ht="28.5" x14ac:dyDescent="0.4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 s="9">
        <f>(((I2280/60)/60)/24)+DATE(1970,1,1)</f>
        <v>42775.30332175926</v>
      </c>
      <c r="K2280">
        <v>1483773407</v>
      </c>
      <c r="L2280" s="10">
        <f>(((K2280/60)/60)/24)+DATE(1970,1,1)</f>
        <v>42742.30332175926</v>
      </c>
      <c r="M2280" t="b">
        <v>0</v>
      </c>
      <c r="N2280">
        <v>11</v>
      </c>
      <c r="O2280" t="b">
        <v>0</v>
      </c>
      <c r="P2280" t="s">
        <v>8273</v>
      </c>
      <c r="Q2280" s="5">
        <f>(E2280/D2280)</f>
        <v>0.46666666666666667</v>
      </c>
      <c r="R2280" s="12">
        <f>ROUND((E2280/N2280),2)</f>
        <v>1272.73</v>
      </c>
      <c r="S2280" t="str">
        <f>LEFT(P2280,FIND("/",P2280)-1)</f>
        <v>technology</v>
      </c>
      <c r="T2280" t="str">
        <f>RIGHT(P2280,LEN(P2280)-FIND("/",P2280))</f>
        <v>wearables</v>
      </c>
    </row>
    <row r="2281" spans="1:20" ht="42.75" x14ac:dyDescent="0.4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 s="9">
        <f>(((I2281/60)/60)/24)+DATE(1970,1,1)</f>
        <v>42762.770729166667</v>
      </c>
      <c r="K2281">
        <v>1480357791</v>
      </c>
      <c r="L2281" s="10">
        <f>(((K2281/60)/60)/24)+DATE(1970,1,1)</f>
        <v>42702.770729166667</v>
      </c>
      <c r="M2281" t="b">
        <v>0</v>
      </c>
      <c r="N2281">
        <v>41</v>
      </c>
      <c r="O2281" t="b">
        <v>0</v>
      </c>
      <c r="P2281" t="s">
        <v>8294</v>
      </c>
      <c r="Q2281" s="5">
        <f>(E2281/D2281)</f>
        <v>0.46600000000000003</v>
      </c>
      <c r="R2281" s="12">
        <f>ROUND((E2281/N2281),2)</f>
        <v>34.1</v>
      </c>
      <c r="S2281" t="str">
        <f>LEFT(P2281,FIND("/",P2281)-1)</f>
        <v>technology</v>
      </c>
      <c r="T2281" t="str">
        <f>RIGHT(P2281,LEN(P2281)-FIND("/",P2281))</f>
        <v>gadgets</v>
      </c>
    </row>
    <row r="2282" spans="1:20" ht="42.75" x14ac:dyDescent="0.4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 s="9">
        <f>(((I2282/60)/60)/24)+DATE(1970,1,1)</f>
        <v>42403.523020833338</v>
      </c>
      <c r="K2282">
        <v>1453206789</v>
      </c>
      <c r="L2282" s="10">
        <f>(((K2282/60)/60)/24)+DATE(1970,1,1)</f>
        <v>42388.523020833338</v>
      </c>
      <c r="M2282" t="b">
        <v>0</v>
      </c>
      <c r="N2282">
        <v>114</v>
      </c>
      <c r="O2282" t="b">
        <v>0</v>
      </c>
      <c r="P2282" t="s">
        <v>8273</v>
      </c>
      <c r="Q2282" s="5">
        <f>(E2282/D2282)</f>
        <v>0.46379999999999999</v>
      </c>
      <c r="R2282" s="12">
        <f>ROUND((E2282/N2282),2)</f>
        <v>20.34</v>
      </c>
      <c r="S2282" t="str">
        <f>LEFT(P2282,FIND("/",P2282)-1)</f>
        <v>technology</v>
      </c>
      <c r="T2282" t="str">
        <f>RIGHT(P2282,LEN(P2282)-FIND("/",P2282))</f>
        <v>wearables</v>
      </c>
    </row>
    <row r="2283" spans="1:20" ht="42.75" x14ac:dyDescent="0.4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 s="9">
        <f>(((I2283/60)/60)/24)+DATE(1970,1,1)</f>
        <v>42117.236192129625</v>
      </c>
      <c r="K2283">
        <v>1424587207</v>
      </c>
      <c r="L2283" s="10">
        <f>(((K2283/60)/60)/24)+DATE(1970,1,1)</f>
        <v>42057.277858796297</v>
      </c>
      <c r="M2283" t="b">
        <v>0</v>
      </c>
      <c r="N2283">
        <v>36</v>
      </c>
      <c r="O2283" t="b">
        <v>0</v>
      </c>
      <c r="P2283" t="s">
        <v>8305</v>
      </c>
      <c r="Q2283" s="5">
        <f>(E2283/D2283)</f>
        <v>0.46363636363636362</v>
      </c>
      <c r="R2283" s="12">
        <f>ROUND((E2283/N2283),2)</f>
        <v>70.83</v>
      </c>
      <c r="S2283" t="str">
        <f>LEFT(P2283,FIND("/",P2283)-1)</f>
        <v>theater</v>
      </c>
      <c r="T2283" t="str">
        <f>RIGHT(P2283,LEN(P2283)-FIND("/",P2283))</f>
        <v>musical</v>
      </c>
    </row>
    <row r="2284" spans="1:20" ht="42.75" x14ac:dyDescent="0.4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 s="9">
        <f>(((I2284/60)/60)/24)+DATE(1970,1,1)</f>
        <v>42832.733032407406</v>
      </c>
      <c r="K2284">
        <v>1488911734</v>
      </c>
      <c r="L2284" s="10">
        <f>(((K2284/60)/60)/24)+DATE(1970,1,1)</f>
        <v>42801.774699074071</v>
      </c>
      <c r="M2284" t="b">
        <v>0</v>
      </c>
      <c r="N2284">
        <v>46</v>
      </c>
      <c r="O2284" t="b">
        <v>0</v>
      </c>
      <c r="P2284" t="s">
        <v>8303</v>
      </c>
      <c r="Q2284" s="5">
        <f>(E2284/D2284)</f>
        <v>0.46176470588235297</v>
      </c>
      <c r="R2284" s="12">
        <f>ROUND((E2284/N2284),2)</f>
        <v>34.130000000000003</v>
      </c>
      <c r="S2284" t="str">
        <f>LEFT(P2284,FIND("/",P2284)-1)</f>
        <v>theater</v>
      </c>
      <c r="T2284" t="str">
        <f>RIGHT(P2284,LEN(P2284)-FIND("/",P2284))</f>
        <v>spaces</v>
      </c>
    </row>
    <row r="2285" spans="1:20" ht="42.75" x14ac:dyDescent="0.4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 s="9">
        <f>(((I2285/60)/60)/24)+DATE(1970,1,1)</f>
        <v>42808.585127314815</v>
      </c>
      <c r="K2285">
        <v>1485874955</v>
      </c>
      <c r="L2285" s="10">
        <f>(((K2285/60)/60)/24)+DATE(1970,1,1)</f>
        <v>42766.626793981486</v>
      </c>
      <c r="M2285" t="b">
        <v>0</v>
      </c>
      <c r="N2285">
        <v>188</v>
      </c>
      <c r="O2285" t="b">
        <v>0</v>
      </c>
      <c r="P2285" t="s">
        <v>8273</v>
      </c>
      <c r="Q2285" s="5">
        <f>(E2285/D2285)</f>
        <v>0.46100628930817611</v>
      </c>
      <c r="R2285" s="12">
        <f>ROUND((E2285/N2285),2)</f>
        <v>136.46</v>
      </c>
      <c r="S2285" t="str">
        <f>LEFT(P2285,FIND("/",P2285)-1)</f>
        <v>technology</v>
      </c>
      <c r="T2285" t="str">
        <f>RIGHT(P2285,LEN(P2285)-FIND("/",P2285))</f>
        <v>wearables</v>
      </c>
    </row>
    <row r="2286" spans="1:20" ht="42.75" x14ac:dyDescent="0.4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 s="9">
        <f>(((I2286/60)/60)/24)+DATE(1970,1,1)</f>
        <v>42758.207638888889</v>
      </c>
      <c r="K2286">
        <v>1481951853</v>
      </c>
      <c r="L2286" s="10">
        <f>(((K2286/60)/60)/24)+DATE(1970,1,1)</f>
        <v>42721.220520833333</v>
      </c>
      <c r="M2286" t="b">
        <v>0</v>
      </c>
      <c r="N2286">
        <v>14</v>
      </c>
      <c r="O2286" t="b">
        <v>0</v>
      </c>
      <c r="P2286" t="s">
        <v>8273</v>
      </c>
      <c r="Q2286" s="5">
        <f>(E2286/D2286)</f>
        <v>0.4592</v>
      </c>
      <c r="R2286" s="12">
        <f>ROUND((E2286/N2286),2)</f>
        <v>164</v>
      </c>
      <c r="S2286" t="str">
        <f>LEFT(P2286,FIND("/",P2286)-1)</f>
        <v>technology</v>
      </c>
      <c r="T2286" t="str">
        <f>RIGHT(P2286,LEN(P2286)-FIND("/",P2286))</f>
        <v>wearables</v>
      </c>
    </row>
    <row r="2287" spans="1:20" ht="42.75" x14ac:dyDescent="0.4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 s="9">
        <f>(((I2287/60)/60)/24)+DATE(1970,1,1)</f>
        <v>41972.624305555553</v>
      </c>
      <c r="K2287">
        <v>1413609292</v>
      </c>
      <c r="L2287" s="10">
        <f>(((K2287/60)/60)/24)+DATE(1970,1,1)</f>
        <v>41930.218657407408</v>
      </c>
      <c r="M2287" t="b">
        <v>1</v>
      </c>
      <c r="N2287">
        <v>13</v>
      </c>
      <c r="O2287" t="b">
        <v>0</v>
      </c>
      <c r="P2287" t="s">
        <v>8285</v>
      </c>
      <c r="Q2287" s="5">
        <f>(E2287/D2287)</f>
        <v>0.4592</v>
      </c>
      <c r="R2287" s="12">
        <f>ROUND((E2287/N2287),2)</f>
        <v>88.31</v>
      </c>
      <c r="S2287" t="str">
        <f>LEFT(P2287,FIND("/",P2287)-1)</f>
        <v>photography</v>
      </c>
      <c r="T2287" t="str">
        <f>RIGHT(P2287,LEN(P2287)-FIND("/",P2287))</f>
        <v>photobooks</v>
      </c>
    </row>
    <row r="2288" spans="1:20" ht="28.5" x14ac:dyDescent="0.4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 s="9">
        <f>(((I2288/60)/60)/24)+DATE(1970,1,1)</f>
        <v>41854.658379629633</v>
      </c>
      <c r="K2288">
        <v>1404488884</v>
      </c>
      <c r="L2288" s="10">
        <f>(((K2288/60)/60)/24)+DATE(1970,1,1)</f>
        <v>41824.658379629633</v>
      </c>
      <c r="M2288" t="b">
        <v>1</v>
      </c>
      <c r="N2288">
        <v>39</v>
      </c>
      <c r="O2288" t="b">
        <v>0</v>
      </c>
      <c r="P2288" t="s">
        <v>8285</v>
      </c>
      <c r="Q2288" s="5">
        <f>(E2288/D2288)</f>
        <v>0.4572</v>
      </c>
      <c r="R2288" s="12">
        <f>ROUND((E2288/N2288),2)</f>
        <v>58.62</v>
      </c>
      <c r="S2288" t="str">
        <f>LEFT(P2288,FIND("/",P2288)-1)</f>
        <v>photography</v>
      </c>
      <c r="T2288" t="str">
        <f>RIGHT(P2288,LEN(P2288)-FIND("/",P2288))</f>
        <v>photobooks</v>
      </c>
    </row>
    <row r="2289" spans="1:20" ht="42.75" x14ac:dyDescent="0.4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 s="9">
        <f>(((I2289/60)/60)/24)+DATE(1970,1,1)</f>
        <v>42555.153055555551</v>
      </c>
      <c r="K2289">
        <v>1465011624</v>
      </c>
      <c r="L2289" s="10">
        <f>(((K2289/60)/60)/24)+DATE(1970,1,1)</f>
        <v>42525.153055555551</v>
      </c>
      <c r="M2289" t="b">
        <v>0</v>
      </c>
      <c r="N2289">
        <v>12</v>
      </c>
      <c r="O2289" t="b">
        <v>0</v>
      </c>
      <c r="P2289" t="s">
        <v>8289</v>
      </c>
      <c r="Q2289" s="5">
        <f>(E2289/D2289)</f>
        <v>0.45133333333333331</v>
      </c>
      <c r="R2289" s="12">
        <f>ROUND((E2289/N2289),2)</f>
        <v>56.42</v>
      </c>
      <c r="S2289" t="str">
        <f>LEFT(P2289,FIND("/",P2289)-1)</f>
        <v>photography</v>
      </c>
      <c r="T2289" t="str">
        <f>RIGHT(P2289,LEN(P2289)-FIND("/",P2289))</f>
        <v>nature</v>
      </c>
    </row>
    <row r="2290" spans="1:20" ht="42.75" x14ac:dyDescent="0.4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 s="9">
        <f>(((I2290/60)/60)/24)+DATE(1970,1,1)</f>
        <v>42266.159918981488</v>
      </c>
      <c r="K2290">
        <v>1440042617</v>
      </c>
      <c r="L2290" s="10">
        <f>(((K2290/60)/60)/24)+DATE(1970,1,1)</f>
        <v>42236.159918981488</v>
      </c>
      <c r="M2290" t="b">
        <v>0</v>
      </c>
      <c r="N2290">
        <v>12</v>
      </c>
      <c r="O2290" t="b">
        <v>0</v>
      </c>
      <c r="P2290" t="s">
        <v>8268</v>
      </c>
      <c r="Q2290" s="5">
        <f>(E2290/D2290)</f>
        <v>0.44600000000000001</v>
      </c>
      <c r="R2290" s="12">
        <f>ROUND((E2290/N2290),2)</f>
        <v>185.83</v>
      </c>
      <c r="S2290" t="str">
        <f>LEFT(P2290,FIND("/",P2290)-1)</f>
        <v>film &amp; video</v>
      </c>
      <c r="T2290" t="str">
        <f>RIGHT(P2290,LEN(P2290)-FIND("/",P2290))</f>
        <v>drama</v>
      </c>
    </row>
    <row r="2291" spans="1:20" ht="42.75" x14ac:dyDescent="0.4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 s="9">
        <f>(((I2291/60)/60)/24)+DATE(1970,1,1)</f>
        <v>42718.6252662037</v>
      </c>
      <c r="K2291">
        <v>1478095223</v>
      </c>
      <c r="L2291" s="10">
        <f>(((K2291/60)/60)/24)+DATE(1970,1,1)</f>
        <v>42676.583599537036</v>
      </c>
      <c r="M2291" t="b">
        <v>0</v>
      </c>
      <c r="N2291">
        <v>76</v>
      </c>
      <c r="O2291" t="b">
        <v>0</v>
      </c>
      <c r="P2291" t="s">
        <v>8273</v>
      </c>
      <c r="Q2291" s="5">
        <f>(E2291/D2291)</f>
        <v>0.44319999999999998</v>
      </c>
      <c r="R2291" s="12">
        <f>ROUND((E2291/N2291),2)</f>
        <v>174.95</v>
      </c>
      <c r="S2291" t="str">
        <f>LEFT(P2291,FIND("/",P2291)-1)</f>
        <v>technology</v>
      </c>
      <c r="T2291" t="str">
        <f>RIGHT(P2291,LEN(P2291)-FIND("/",P2291))</f>
        <v>wearables</v>
      </c>
    </row>
    <row r="2292" spans="1:20" ht="57" x14ac:dyDescent="0.4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 s="9">
        <f>(((I2292/60)/60)/24)+DATE(1970,1,1)</f>
        <v>42834.492986111116</v>
      </c>
      <c r="K2292">
        <v>1489150194</v>
      </c>
      <c r="L2292" s="10">
        <f>(((K2292/60)/60)/24)+DATE(1970,1,1)</f>
        <v>42804.534652777773</v>
      </c>
      <c r="M2292" t="b">
        <v>0</v>
      </c>
      <c r="N2292">
        <v>7</v>
      </c>
      <c r="O2292" t="b">
        <v>0</v>
      </c>
      <c r="P2292" t="s">
        <v>8293</v>
      </c>
      <c r="Q2292" s="5">
        <f>(E2292/D2292)</f>
        <v>0.443</v>
      </c>
      <c r="R2292" s="12">
        <f>ROUND((E2292/N2292),2)</f>
        <v>253.14</v>
      </c>
      <c r="S2292" t="str">
        <f>LEFT(P2292,FIND("/",P2292)-1)</f>
        <v>music</v>
      </c>
      <c r="T2292" t="str">
        <f>RIGHT(P2292,LEN(P2292)-FIND("/",P2292))</f>
        <v>faith</v>
      </c>
    </row>
    <row r="2293" spans="1:20" ht="57" x14ac:dyDescent="0.4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 s="9">
        <f>(((I2293/60)/60)/24)+DATE(1970,1,1)</f>
        <v>42281.656782407401</v>
      </c>
      <c r="K2293">
        <v>1438789546</v>
      </c>
      <c r="L2293" s="10">
        <f>(((K2293/60)/60)/24)+DATE(1970,1,1)</f>
        <v>42221.656782407401</v>
      </c>
      <c r="M2293" t="b">
        <v>0</v>
      </c>
      <c r="N2293">
        <v>23</v>
      </c>
      <c r="O2293" t="b">
        <v>0</v>
      </c>
      <c r="P2293" t="s">
        <v>8271</v>
      </c>
      <c r="Q2293" s="5">
        <f>(E2293/D2293)</f>
        <v>0.43833333333333335</v>
      </c>
      <c r="R2293" s="12">
        <f>ROUND((E2293/N2293),2)</f>
        <v>57.17</v>
      </c>
      <c r="S2293" t="str">
        <f>LEFT(P2293,FIND("/",P2293)-1)</f>
        <v>theater</v>
      </c>
      <c r="T2293" t="str">
        <f>RIGHT(P2293,LEN(P2293)-FIND("/",P2293))</f>
        <v>plays</v>
      </c>
    </row>
    <row r="2294" spans="1:20" ht="42.75" x14ac:dyDescent="0.4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 s="9">
        <f>(((I2294/60)/60)/24)+DATE(1970,1,1)</f>
        <v>42236.833784722221</v>
      </c>
      <c r="K2294">
        <v>1436472039</v>
      </c>
      <c r="L2294" s="10">
        <f>(((K2294/60)/60)/24)+DATE(1970,1,1)</f>
        <v>42194.833784722221</v>
      </c>
      <c r="M2294" t="b">
        <v>0</v>
      </c>
      <c r="N2294">
        <v>73</v>
      </c>
      <c r="O2294" t="b">
        <v>0</v>
      </c>
      <c r="P2294" t="s">
        <v>8273</v>
      </c>
      <c r="Q2294" s="5">
        <f>(E2294/D2294)</f>
        <v>0.43406666666666666</v>
      </c>
      <c r="R2294" s="12">
        <f>ROUND((E2294/N2294),2)</f>
        <v>89.19</v>
      </c>
      <c r="S2294" t="str">
        <f>LEFT(P2294,FIND("/",P2294)-1)</f>
        <v>technology</v>
      </c>
      <c r="T2294" t="str">
        <f>RIGHT(P2294,LEN(P2294)-FIND("/",P2294))</f>
        <v>wearables</v>
      </c>
    </row>
    <row r="2295" spans="1:20" ht="42.75" x14ac:dyDescent="0.4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 s="9">
        <f>(((I2295/60)/60)/24)+DATE(1970,1,1)</f>
        <v>42298.958333333328</v>
      </c>
      <c r="K2295">
        <v>1443042061</v>
      </c>
      <c r="L2295" s="10">
        <f>(((K2295/60)/60)/24)+DATE(1970,1,1)</f>
        <v>42270.875706018516</v>
      </c>
      <c r="M2295" t="b">
        <v>0</v>
      </c>
      <c r="N2295">
        <v>105</v>
      </c>
      <c r="O2295" t="b">
        <v>0</v>
      </c>
      <c r="P2295" t="s">
        <v>8294</v>
      </c>
      <c r="Q2295" s="5">
        <f>(E2295/D2295)</f>
        <v>0.43030000000000002</v>
      </c>
      <c r="R2295" s="12">
        <f>ROUND((E2295/N2295),2)</f>
        <v>40.98</v>
      </c>
      <c r="S2295" t="str">
        <f>LEFT(P2295,FIND("/",P2295)-1)</f>
        <v>technology</v>
      </c>
      <c r="T2295" t="str">
        <f>RIGHT(P2295,LEN(P2295)-FIND("/",P2295))</f>
        <v>gadgets</v>
      </c>
    </row>
    <row r="2296" spans="1:20" ht="42.75" x14ac:dyDescent="0.4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 s="9">
        <f>(((I2296/60)/60)/24)+DATE(1970,1,1)</f>
        <v>41763.716435185182</v>
      </c>
      <c r="K2296">
        <v>1396631500</v>
      </c>
      <c r="L2296" s="10">
        <f>(((K2296/60)/60)/24)+DATE(1970,1,1)</f>
        <v>41733.716435185182</v>
      </c>
      <c r="M2296" t="b">
        <v>0</v>
      </c>
      <c r="N2296">
        <v>48</v>
      </c>
      <c r="O2296" t="b">
        <v>0</v>
      </c>
      <c r="P2296" t="s">
        <v>8283</v>
      </c>
      <c r="Q2296" s="5">
        <f>(E2296/D2296)</f>
        <v>0.42892307692307691</v>
      </c>
      <c r="R2296" s="12">
        <f>ROUND((E2296/N2296),2)</f>
        <v>58.08</v>
      </c>
      <c r="S2296" t="str">
        <f>LEFT(P2296,FIND("/",P2296)-1)</f>
        <v>games</v>
      </c>
      <c r="T2296" t="str">
        <f>RIGHT(P2296,LEN(P2296)-FIND("/",P2296))</f>
        <v>mobile games</v>
      </c>
    </row>
    <row r="2297" spans="1:20" ht="42.75" x14ac:dyDescent="0.4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 s="9">
        <f>(((I2297/60)/60)/24)+DATE(1970,1,1)</f>
        <v>42544.671099537038</v>
      </c>
      <c r="K2297">
        <v>1464105983</v>
      </c>
      <c r="L2297" s="10">
        <f>(((K2297/60)/60)/24)+DATE(1970,1,1)</f>
        <v>42514.671099537038</v>
      </c>
      <c r="M2297" t="b">
        <v>0</v>
      </c>
      <c r="N2297">
        <v>99</v>
      </c>
      <c r="O2297" t="b">
        <v>0</v>
      </c>
      <c r="P2297" t="s">
        <v>8294</v>
      </c>
      <c r="Q2297" s="5">
        <f>(E2297/D2297)</f>
        <v>0.42759999999999998</v>
      </c>
      <c r="R2297" s="12">
        <f>ROUND((E2297/N2297),2)</f>
        <v>215.96</v>
      </c>
      <c r="S2297" t="str">
        <f>LEFT(P2297,FIND("/",P2297)-1)</f>
        <v>technology</v>
      </c>
      <c r="T2297" t="str">
        <f>RIGHT(P2297,LEN(P2297)-FIND("/",P2297))</f>
        <v>gadgets</v>
      </c>
    </row>
    <row r="2298" spans="1:20" ht="42.75" x14ac:dyDescent="0.4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 s="9">
        <f>(((I2298/60)/60)/24)+DATE(1970,1,1)</f>
        <v>42481.166666666672</v>
      </c>
      <c r="K2298">
        <v>1459467238</v>
      </c>
      <c r="L2298" s="10">
        <f>(((K2298/60)/60)/24)+DATE(1970,1,1)</f>
        <v>42460.98192129629</v>
      </c>
      <c r="M2298" t="b">
        <v>0</v>
      </c>
      <c r="N2298">
        <v>41</v>
      </c>
      <c r="O2298" t="b">
        <v>0</v>
      </c>
      <c r="P2298" t="s">
        <v>8293</v>
      </c>
      <c r="Q2298" s="5">
        <f>(E2298/D2298)</f>
        <v>0.42725880551301687</v>
      </c>
      <c r="R2298" s="12">
        <f>ROUND((E2298/N2298),2)</f>
        <v>34.020000000000003</v>
      </c>
      <c r="S2298" t="str">
        <f>LEFT(P2298,FIND("/",P2298)-1)</f>
        <v>music</v>
      </c>
      <c r="T2298" t="str">
        <f>RIGHT(P2298,LEN(P2298)-FIND("/",P2298))</f>
        <v>faith</v>
      </c>
    </row>
    <row r="2299" spans="1:20" ht="28.5" x14ac:dyDescent="0.4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 s="9">
        <f>(((I2299/60)/60)/24)+DATE(1970,1,1)</f>
        <v>42064.639768518522</v>
      </c>
      <c r="K2299">
        <v>1422631276</v>
      </c>
      <c r="L2299" s="10">
        <f>(((K2299/60)/60)/24)+DATE(1970,1,1)</f>
        <v>42034.639768518522</v>
      </c>
      <c r="M2299" t="b">
        <v>0</v>
      </c>
      <c r="N2299">
        <v>28</v>
      </c>
      <c r="O2299" t="b">
        <v>0</v>
      </c>
      <c r="P2299" t="s">
        <v>8296</v>
      </c>
      <c r="Q2299" s="5">
        <f>(E2299/D2299)</f>
        <v>0.42472727272727273</v>
      </c>
      <c r="R2299" s="12">
        <f>ROUND((E2299/N2299),2)</f>
        <v>83.43</v>
      </c>
      <c r="S2299" t="str">
        <f>LEFT(P2299,FIND("/",P2299)-1)</f>
        <v>photography</v>
      </c>
      <c r="T2299" t="str">
        <f>RIGHT(P2299,LEN(P2299)-FIND("/",P2299))</f>
        <v>people</v>
      </c>
    </row>
    <row r="2300" spans="1:20" ht="42.75" x14ac:dyDescent="0.4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 s="9">
        <f>(((I2300/60)/60)/24)+DATE(1970,1,1)</f>
        <v>41931.208333333336</v>
      </c>
      <c r="K2300">
        <v>1408986916</v>
      </c>
      <c r="L2300" s="10">
        <f>(((K2300/60)/60)/24)+DATE(1970,1,1)</f>
        <v>41876.718935185185</v>
      </c>
      <c r="M2300" t="b">
        <v>0</v>
      </c>
      <c r="N2300">
        <v>31</v>
      </c>
      <c r="O2300" t="b">
        <v>0</v>
      </c>
      <c r="P2300" t="s">
        <v>8303</v>
      </c>
      <c r="Q2300" s="5">
        <f>(E2300/D2300)</f>
        <v>0.4236099230111206</v>
      </c>
      <c r="R2300" s="12">
        <f>ROUND((E2300/N2300),2)</f>
        <v>79.87</v>
      </c>
      <c r="S2300" t="str">
        <f>LEFT(P2300,FIND("/",P2300)-1)</f>
        <v>theater</v>
      </c>
      <c r="T2300" t="str">
        <f>RIGHT(P2300,LEN(P2300)-FIND("/",P2300))</f>
        <v>spaces</v>
      </c>
    </row>
    <row r="2301" spans="1:20" ht="42.75" x14ac:dyDescent="0.4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 s="9">
        <f>(((I2301/60)/60)/24)+DATE(1970,1,1)</f>
        <v>42786.791666666672</v>
      </c>
      <c r="K2301">
        <v>1483634335</v>
      </c>
      <c r="L2301" s="10">
        <f>(((K2301/60)/60)/24)+DATE(1970,1,1)</f>
        <v>42740.693692129629</v>
      </c>
      <c r="M2301" t="b">
        <v>0</v>
      </c>
      <c r="N2301">
        <v>110</v>
      </c>
      <c r="O2301" t="b">
        <v>0</v>
      </c>
      <c r="P2301" t="s">
        <v>8273</v>
      </c>
      <c r="Q2301" s="5">
        <f>(E2301/D2301)</f>
        <v>0.42188421052631581</v>
      </c>
      <c r="R2301" s="12">
        <f>ROUND((E2301/N2301),2)</f>
        <v>364.35</v>
      </c>
      <c r="S2301" t="str">
        <f>LEFT(P2301,FIND("/",P2301)-1)</f>
        <v>technology</v>
      </c>
      <c r="T2301" t="str">
        <f>RIGHT(P2301,LEN(P2301)-FIND("/",P2301))</f>
        <v>wearables</v>
      </c>
    </row>
    <row r="2302" spans="1:20" ht="42.75" x14ac:dyDescent="0.4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 s="9">
        <f>(((I2302/60)/60)/24)+DATE(1970,1,1)</f>
        <v>42648.827013888891</v>
      </c>
      <c r="K2302">
        <v>1473105054</v>
      </c>
      <c r="L2302" s="10">
        <f>(((K2302/60)/60)/24)+DATE(1970,1,1)</f>
        <v>42618.827013888891</v>
      </c>
      <c r="M2302" t="b">
        <v>0</v>
      </c>
      <c r="N2302">
        <v>60</v>
      </c>
      <c r="O2302" t="b">
        <v>0</v>
      </c>
      <c r="P2302" t="s">
        <v>8271</v>
      </c>
      <c r="Q2302" s="5">
        <f>(E2302/D2302)</f>
        <v>0.42011733333333334</v>
      </c>
      <c r="R2302" s="12">
        <f>ROUND((E2302/N2302),2)</f>
        <v>105.03</v>
      </c>
      <c r="S2302" t="str">
        <f>LEFT(P2302,FIND("/",P2302)-1)</f>
        <v>theater</v>
      </c>
      <c r="T2302" t="str">
        <f>RIGHT(P2302,LEN(P2302)-FIND("/",P2302))</f>
        <v>plays</v>
      </c>
    </row>
    <row r="2303" spans="1:20" ht="42.75" x14ac:dyDescent="0.4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 s="9">
        <f>(((I2303/60)/60)/24)+DATE(1970,1,1)</f>
        <v>42287.875</v>
      </c>
      <c r="K2303">
        <v>1442062898</v>
      </c>
      <c r="L2303" s="10">
        <f>(((K2303/60)/60)/24)+DATE(1970,1,1)</f>
        <v>42259.542800925927</v>
      </c>
      <c r="M2303" t="b">
        <v>0</v>
      </c>
      <c r="N2303">
        <v>19</v>
      </c>
      <c r="O2303" t="b">
        <v>0</v>
      </c>
      <c r="P2303" t="s">
        <v>8268</v>
      </c>
      <c r="Q2303" s="5">
        <f>(E2303/D2303)</f>
        <v>0.41857142857142859</v>
      </c>
      <c r="R2303" s="12">
        <f>ROUND((E2303/N2303),2)</f>
        <v>77.11</v>
      </c>
      <c r="S2303" t="str">
        <f>LEFT(P2303,FIND("/",P2303)-1)</f>
        <v>film &amp; video</v>
      </c>
      <c r="T2303" t="str">
        <f>RIGHT(P2303,LEN(P2303)-FIND("/",P2303))</f>
        <v>drama</v>
      </c>
    </row>
    <row r="2304" spans="1:20" ht="42.75" x14ac:dyDescent="0.4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 s="9">
        <f>(((I2304/60)/60)/24)+DATE(1970,1,1)</f>
        <v>42131.71665509259</v>
      </c>
      <c r="K2304">
        <v>1429290719</v>
      </c>
      <c r="L2304" s="10">
        <f>(((K2304/60)/60)/24)+DATE(1970,1,1)</f>
        <v>42111.71665509259</v>
      </c>
      <c r="M2304" t="b">
        <v>0</v>
      </c>
      <c r="N2304">
        <v>14</v>
      </c>
      <c r="O2304" t="b">
        <v>0</v>
      </c>
      <c r="P2304" t="s">
        <v>8271</v>
      </c>
      <c r="Q2304" s="5">
        <f>(E2304/D2304)</f>
        <v>0.41699999999999998</v>
      </c>
      <c r="R2304" s="12">
        <f>ROUND((E2304/N2304),2)</f>
        <v>29.79</v>
      </c>
      <c r="S2304" t="str">
        <f>LEFT(P2304,FIND("/",P2304)-1)</f>
        <v>theater</v>
      </c>
      <c r="T2304" t="str">
        <f>RIGHT(P2304,LEN(P2304)-FIND("/",P2304))</f>
        <v>plays</v>
      </c>
    </row>
    <row r="2305" spans="1:20" ht="42.75" x14ac:dyDescent="0.4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 s="9">
        <f>(((I2305/60)/60)/24)+DATE(1970,1,1)</f>
        <v>41563.415972222225</v>
      </c>
      <c r="K2305">
        <v>1379990038</v>
      </c>
      <c r="L2305" s="10">
        <f>(((K2305/60)/60)/24)+DATE(1970,1,1)</f>
        <v>41541.106921296298</v>
      </c>
      <c r="M2305" t="b">
        <v>0</v>
      </c>
      <c r="N2305">
        <v>79</v>
      </c>
      <c r="O2305" t="b">
        <v>0</v>
      </c>
      <c r="P2305" t="s">
        <v>8278</v>
      </c>
      <c r="Q2305" s="5">
        <f>(E2305/D2305)</f>
        <v>0.41538461538461541</v>
      </c>
      <c r="R2305" s="12">
        <f>ROUND((E2305/N2305),2)</f>
        <v>34.18</v>
      </c>
      <c r="S2305" t="str">
        <f>LEFT(P2305,FIND("/",P2305)-1)</f>
        <v>music</v>
      </c>
      <c r="T2305" t="str">
        <f>RIGHT(P2305,LEN(P2305)-FIND("/",P2305))</f>
        <v>jazz</v>
      </c>
    </row>
    <row r="2306" spans="1:20" ht="42.75" x14ac:dyDescent="0.4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 s="9">
        <f>(((I2306/60)/60)/24)+DATE(1970,1,1)</f>
        <v>41793.290972222225</v>
      </c>
      <c r="K2306">
        <v>1399474134</v>
      </c>
      <c r="L2306" s="10">
        <f>(((K2306/60)/60)/24)+DATE(1970,1,1)</f>
        <v>41766.617291666669</v>
      </c>
      <c r="M2306" t="b">
        <v>1</v>
      </c>
      <c r="N2306">
        <v>50</v>
      </c>
      <c r="O2306" t="b">
        <v>0</v>
      </c>
      <c r="P2306" t="s">
        <v>8271</v>
      </c>
      <c r="Q2306" s="5">
        <f>(E2306/D2306)</f>
        <v>0.41489795918367345</v>
      </c>
      <c r="R2306" s="12">
        <f>ROUND((E2306/N2306),2)</f>
        <v>81.319999999999993</v>
      </c>
      <c r="S2306" t="str">
        <f>LEFT(P2306,FIND("/",P2306)-1)</f>
        <v>theater</v>
      </c>
      <c r="T2306" t="str">
        <f>RIGHT(P2306,LEN(P2306)-FIND("/",P2306))</f>
        <v>plays</v>
      </c>
    </row>
    <row r="2307" spans="1:20" ht="42.75" x14ac:dyDescent="0.4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 s="9">
        <f>(((I2307/60)/60)/24)+DATE(1970,1,1)</f>
        <v>42777.680902777778</v>
      </c>
      <c r="K2307">
        <v>1483806030</v>
      </c>
      <c r="L2307" s="10">
        <f>(((K2307/60)/60)/24)+DATE(1970,1,1)</f>
        <v>42742.680902777778</v>
      </c>
      <c r="M2307" t="b">
        <v>1</v>
      </c>
      <c r="N2307">
        <v>96</v>
      </c>
      <c r="O2307" t="b">
        <v>0</v>
      </c>
      <c r="P2307" t="s">
        <v>8285</v>
      </c>
      <c r="Q2307" s="5">
        <f>(E2307/D2307)</f>
        <v>0.41407142857142859</v>
      </c>
      <c r="R2307" s="12">
        <f>ROUND((E2307/N2307),2)</f>
        <v>120.77</v>
      </c>
      <c r="S2307" t="str">
        <f>LEFT(P2307,FIND("/",P2307)-1)</f>
        <v>photography</v>
      </c>
      <c r="T2307" t="str">
        <f>RIGHT(P2307,LEN(P2307)-FIND("/",P2307))</f>
        <v>photobooks</v>
      </c>
    </row>
    <row r="2308" spans="1:20" ht="42.75" x14ac:dyDescent="0.4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 s="9">
        <f>(((I2308/60)/60)/24)+DATE(1970,1,1)</f>
        <v>41634.996458333335</v>
      </c>
      <c r="K2308">
        <v>1385510094</v>
      </c>
      <c r="L2308" s="10">
        <f>(((K2308/60)/60)/24)+DATE(1970,1,1)</f>
        <v>41604.996458333335</v>
      </c>
      <c r="M2308" t="b">
        <v>0</v>
      </c>
      <c r="N2308">
        <v>52</v>
      </c>
      <c r="O2308" t="b">
        <v>0</v>
      </c>
      <c r="P2308" t="s">
        <v>8275</v>
      </c>
      <c r="Q2308" s="5">
        <f>(E2308/D2308)</f>
        <v>0.41399999999999998</v>
      </c>
      <c r="R2308" s="12">
        <f>ROUND((E2308/N2308),2)</f>
        <v>31.85</v>
      </c>
      <c r="S2308" t="str">
        <f>LEFT(P2308,FIND("/",P2308)-1)</f>
        <v>publishing</v>
      </c>
      <c r="T2308" t="str">
        <f>RIGHT(P2308,LEN(P2308)-FIND("/",P2308))</f>
        <v>fiction</v>
      </c>
    </row>
    <row r="2309" spans="1:20" ht="28.5" x14ac:dyDescent="0.4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 s="9">
        <f>(((I2309/60)/60)/24)+DATE(1970,1,1)</f>
        <v>42468.771782407406</v>
      </c>
      <c r="K2309">
        <v>1457551882</v>
      </c>
      <c r="L2309" s="10">
        <f>(((K2309/60)/60)/24)+DATE(1970,1,1)</f>
        <v>42438.813449074078</v>
      </c>
      <c r="M2309" t="b">
        <v>0</v>
      </c>
      <c r="N2309">
        <v>52</v>
      </c>
      <c r="O2309" t="b">
        <v>0</v>
      </c>
      <c r="P2309" t="s">
        <v>8290</v>
      </c>
      <c r="Q2309" s="5">
        <f>(E2309/D2309)</f>
        <v>0.41399999999999998</v>
      </c>
      <c r="R2309" s="12">
        <f>ROUND((E2309/N2309),2)</f>
        <v>47.77</v>
      </c>
      <c r="S2309" t="str">
        <f>LEFT(P2309,FIND("/",P2309)-1)</f>
        <v>publishing</v>
      </c>
      <c r="T2309" t="str">
        <f>RIGHT(P2309,LEN(P2309)-FIND("/",P2309))</f>
        <v>art books</v>
      </c>
    </row>
    <row r="2310" spans="1:20" ht="42.75" x14ac:dyDescent="0.4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 s="9">
        <f>(((I2310/60)/60)/24)+DATE(1970,1,1)</f>
        <v>42023.110995370371</v>
      </c>
      <c r="K2310">
        <v>1418179190</v>
      </c>
      <c r="L2310" s="10">
        <f>(((K2310/60)/60)/24)+DATE(1970,1,1)</f>
        <v>41983.110995370371</v>
      </c>
      <c r="M2310" t="b">
        <v>0</v>
      </c>
      <c r="N2310">
        <v>16</v>
      </c>
      <c r="O2310" t="b">
        <v>0</v>
      </c>
      <c r="P2310" t="s">
        <v>8284</v>
      </c>
      <c r="Q2310" s="5">
        <f>(E2310/D2310)</f>
        <v>0.41384615384615386</v>
      </c>
      <c r="R2310" s="12">
        <f>ROUND((E2310/N2310),2)</f>
        <v>84.06</v>
      </c>
      <c r="S2310" t="str">
        <f>LEFT(P2310,FIND("/",P2310)-1)</f>
        <v>food</v>
      </c>
      <c r="T2310" t="str">
        <f>RIGHT(P2310,LEN(P2310)-FIND("/",P2310))</f>
        <v>food trucks</v>
      </c>
    </row>
    <row r="2311" spans="1:20" ht="42.75" x14ac:dyDescent="0.4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 s="9">
        <f>(((I2311/60)/60)/24)+DATE(1970,1,1)</f>
        <v>41003.698784722219</v>
      </c>
      <c r="K2311">
        <v>1330969575</v>
      </c>
      <c r="L2311" s="10">
        <f>(((K2311/60)/60)/24)+DATE(1970,1,1)</f>
        <v>40973.740451388891</v>
      </c>
      <c r="M2311" t="b">
        <v>0</v>
      </c>
      <c r="N2311">
        <v>7</v>
      </c>
      <c r="O2311" t="b">
        <v>0</v>
      </c>
      <c r="P2311" t="s">
        <v>8282</v>
      </c>
      <c r="Q2311" s="5">
        <f>(E2311/D2311)</f>
        <v>0.41249999999999998</v>
      </c>
      <c r="R2311" s="12">
        <f>ROUND((E2311/N2311),2)</f>
        <v>23.57</v>
      </c>
      <c r="S2311" t="str">
        <f>LEFT(P2311,FIND("/",P2311)-1)</f>
        <v>games</v>
      </c>
      <c r="T2311" t="str">
        <f>RIGHT(P2311,LEN(P2311)-FIND("/",P2311))</f>
        <v>video games</v>
      </c>
    </row>
    <row r="2312" spans="1:20" ht="42.75" x14ac:dyDescent="0.4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 s="9">
        <f>(((I2312/60)/60)/24)+DATE(1970,1,1)</f>
        <v>42628.870520833334</v>
      </c>
      <c r="K2312">
        <v>1471812813</v>
      </c>
      <c r="L2312" s="10">
        <f>(((K2312/60)/60)/24)+DATE(1970,1,1)</f>
        <v>42603.870520833334</v>
      </c>
      <c r="M2312" t="b">
        <v>0</v>
      </c>
      <c r="N2312">
        <v>7</v>
      </c>
      <c r="O2312" t="b">
        <v>0</v>
      </c>
      <c r="P2312" t="s">
        <v>8279</v>
      </c>
      <c r="Q2312" s="5">
        <f>(E2312/D2312)</f>
        <v>0.41</v>
      </c>
      <c r="R2312" s="12">
        <f>ROUND((E2312/N2312),2)</f>
        <v>29.29</v>
      </c>
      <c r="S2312" t="str">
        <f>LEFT(P2312,FIND("/",P2312)-1)</f>
        <v>music</v>
      </c>
      <c r="T2312" t="str">
        <f>RIGHT(P2312,LEN(P2312)-FIND("/",P2312))</f>
        <v>indie rock</v>
      </c>
    </row>
    <row r="2313" spans="1:20" ht="28.5" x14ac:dyDescent="0.4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 s="9">
        <f>(((I2313/60)/60)/24)+DATE(1970,1,1)</f>
        <v>41309.496840277774</v>
      </c>
      <c r="K2313">
        <v>1357127727</v>
      </c>
      <c r="L2313" s="10">
        <f>(((K2313/60)/60)/24)+DATE(1970,1,1)</f>
        <v>41276.496840277774</v>
      </c>
      <c r="M2313" t="b">
        <v>0</v>
      </c>
      <c r="N2313">
        <v>45</v>
      </c>
      <c r="O2313" t="b">
        <v>0</v>
      </c>
      <c r="P2313" t="s">
        <v>8278</v>
      </c>
      <c r="Q2313" s="5">
        <f>(E2313/D2313)</f>
        <v>0.40799492385786801</v>
      </c>
      <c r="R2313" s="12">
        <f>ROUND((E2313/N2313),2)</f>
        <v>28.58</v>
      </c>
      <c r="S2313" t="str">
        <f>LEFT(P2313,FIND("/",P2313)-1)</f>
        <v>music</v>
      </c>
      <c r="T2313" t="str">
        <f>RIGHT(P2313,LEN(P2313)-FIND("/",P2313))</f>
        <v>jazz</v>
      </c>
    </row>
    <row r="2314" spans="1:20" ht="42.75" x14ac:dyDescent="0.4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 s="9">
        <f>(((I2314/60)/60)/24)+DATE(1970,1,1)</f>
        <v>40391.166666666664</v>
      </c>
      <c r="K2314">
        <v>1273121283</v>
      </c>
      <c r="L2314" s="10">
        <f>(((K2314/60)/60)/24)+DATE(1970,1,1)</f>
        <v>40304.20003472222</v>
      </c>
      <c r="M2314" t="b">
        <v>0</v>
      </c>
      <c r="N2314">
        <v>17</v>
      </c>
      <c r="O2314" t="b">
        <v>0</v>
      </c>
      <c r="P2314" t="s">
        <v>8279</v>
      </c>
      <c r="Q2314" s="5">
        <f>(E2314/D2314)</f>
        <v>0.40749999999999997</v>
      </c>
      <c r="R2314" s="12">
        <f>ROUND((E2314/N2314),2)</f>
        <v>143.82</v>
      </c>
      <c r="S2314" t="str">
        <f>LEFT(P2314,FIND("/",P2314)-1)</f>
        <v>music</v>
      </c>
      <c r="T2314" t="str">
        <f>RIGHT(P2314,LEN(P2314)-FIND("/",P2314))</f>
        <v>indie rock</v>
      </c>
    </row>
    <row r="2315" spans="1:20" ht="28.5" x14ac:dyDescent="0.4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 s="9">
        <f>(((I2315/60)/60)/24)+DATE(1970,1,1)</f>
        <v>42314.041666666672</v>
      </c>
      <c r="K2315">
        <v>1443700648</v>
      </c>
      <c r="L2315" s="10">
        <f>(((K2315/60)/60)/24)+DATE(1970,1,1)</f>
        <v>42278.498240740737</v>
      </c>
      <c r="M2315" t="b">
        <v>0</v>
      </c>
      <c r="N2315">
        <v>248</v>
      </c>
      <c r="O2315" t="b">
        <v>0</v>
      </c>
      <c r="P2315" t="s">
        <v>8273</v>
      </c>
      <c r="Q2315" s="5">
        <f>(E2315/D2315)</f>
        <v>0.40404000000000001</v>
      </c>
      <c r="R2315" s="12">
        <f>ROUND((E2315/N2315),2)</f>
        <v>162.91999999999999</v>
      </c>
      <c r="S2315" t="str">
        <f>LEFT(P2315,FIND("/",P2315)-1)</f>
        <v>technology</v>
      </c>
      <c r="T2315" t="str">
        <f>RIGHT(P2315,LEN(P2315)-FIND("/",P2315))</f>
        <v>wearables</v>
      </c>
    </row>
    <row r="2316" spans="1:20" ht="42.75" x14ac:dyDescent="0.4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 s="9">
        <f>(((I2316/60)/60)/24)+DATE(1970,1,1)</f>
        <v>42176.035405092596</v>
      </c>
      <c r="K2316">
        <v>1431391859</v>
      </c>
      <c r="L2316" s="10">
        <f>(((K2316/60)/60)/24)+DATE(1970,1,1)</f>
        <v>42136.035405092596</v>
      </c>
      <c r="M2316" t="b">
        <v>0</v>
      </c>
      <c r="N2316">
        <v>5</v>
      </c>
      <c r="O2316" t="b">
        <v>0</v>
      </c>
      <c r="P2316" t="s">
        <v>8268</v>
      </c>
      <c r="Q2316" s="5">
        <f>(E2316/D2316)</f>
        <v>0.40100000000000002</v>
      </c>
      <c r="R2316" s="12">
        <f>ROUND((E2316/N2316),2)</f>
        <v>80.2</v>
      </c>
      <c r="S2316" t="str">
        <f>LEFT(P2316,FIND("/",P2316)-1)</f>
        <v>film &amp; video</v>
      </c>
      <c r="T2316" t="str">
        <f>RIGHT(P2316,LEN(P2316)-FIND("/",P2316))</f>
        <v>drama</v>
      </c>
    </row>
    <row r="2317" spans="1:20" ht="42.75" x14ac:dyDescent="0.4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 s="9">
        <f>(((I2317/60)/60)/24)+DATE(1970,1,1)</f>
        <v>42431.935590277775</v>
      </c>
      <c r="K2317">
        <v>1451773635</v>
      </c>
      <c r="L2317" s="10">
        <f>(((K2317/60)/60)/24)+DATE(1970,1,1)</f>
        <v>42371.935590277775</v>
      </c>
      <c r="M2317" t="b">
        <v>0</v>
      </c>
      <c r="N2317">
        <v>24</v>
      </c>
      <c r="O2317" t="b">
        <v>0</v>
      </c>
      <c r="P2317" t="s">
        <v>8279</v>
      </c>
      <c r="Q2317" s="5">
        <f>(E2317/D2317)</f>
        <v>0.4002</v>
      </c>
      <c r="R2317" s="12">
        <f>ROUND((E2317/N2317),2)</f>
        <v>83.38</v>
      </c>
      <c r="S2317" t="str">
        <f>LEFT(P2317,FIND("/",P2317)-1)</f>
        <v>music</v>
      </c>
      <c r="T2317" t="str">
        <f>RIGHT(P2317,LEN(P2317)-FIND("/",P2317))</f>
        <v>indie rock</v>
      </c>
    </row>
    <row r="2318" spans="1:20" ht="28.5" x14ac:dyDescent="0.4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 s="9">
        <f>(((I2318/60)/60)/24)+DATE(1970,1,1)</f>
        <v>42087.00608796296</v>
      </c>
      <c r="K2318">
        <v>1425690526</v>
      </c>
      <c r="L2318" s="10">
        <f>(((K2318/60)/60)/24)+DATE(1970,1,1)</f>
        <v>42070.047754629632</v>
      </c>
      <c r="M2318" t="b">
        <v>0</v>
      </c>
      <c r="N2318">
        <v>7</v>
      </c>
      <c r="O2318" t="b">
        <v>0</v>
      </c>
      <c r="P2318" t="s">
        <v>8268</v>
      </c>
      <c r="Q2318" s="5">
        <f>(E2318/D2318)</f>
        <v>0.4</v>
      </c>
      <c r="R2318" s="12">
        <f>ROUND((E2318/N2318),2)</f>
        <v>25.71</v>
      </c>
      <c r="S2318" t="str">
        <f>LEFT(P2318,FIND("/",P2318)-1)</f>
        <v>film &amp; video</v>
      </c>
      <c r="T2318" t="str">
        <f>RIGHT(P2318,LEN(P2318)-FIND("/",P2318))</f>
        <v>drama</v>
      </c>
    </row>
    <row r="2319" spans="1:20" ht="42.75" x14ac:dyDescent="0.4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 s="9">
        <f>(((I2319/60)/60)/24)+DATE(1970,1,1)</f>
        <v>42244.166666666672</v>
      </c>
      <c r="K2319">
        <v>1438549026</v>
      </c>
      <c r="L2319" s="10">
        <f>(((K2319/60)/60)/24)+DATE(1970,1,1)</f>
        <v>42218.872986111113</v>
      </c>
      <c r="M2319" t="b">
        <v>0</v>
      </c>
      <c r="N2319">
        <v>72</v>
      </c>
      <c r="O2319" t="b">
        <v>0</v>
      </c>
      <c r="P2319" t="s">
        <v>8279</v>
      </c>
      <c r="Q2319" s="5">
        <f>(E2319/D2319)</f>
        <v>0.4</v>
      </c>
      <c r="R2319" s="12">
        <f>ROUND((E2319/N2319),2)</f>
        <v>44.44</v>
      </c>
      <c r="S2319" t="str">
        <f>LEFT(P2319,FIND("/",P2319)-1)</f>
        <v>music</v>
      </c>
      <c r="T2319" t="str">
        <f>RIGHT(P2319,LEN(P2319)-FIND("/",P2319))</f>
        <v>indie rock</v>
      </c>
    </row>
    <row r="2320" spans="1:20" ht="28.5" x14ac:dyDescent="0.4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 s="9">
        <f>(((I2320/60)/60)/24)+DATE(1970,1,1)</f>
        <v>42692.655231481483</v>
      </c>
      <c r="K2320">
        <v>1476888212</v>
      </c>
      <c r="L2320" s="10">
        <f>(((K2320/60)/60)/24)+DATE(1970,1,1)</f>
        <v>42662.613564814819</v>
      </c>
      <c r="M2320" t="b">
        <v>0</v>
      </c>
      <c r="N2320">
        <v>196</v>
      </c>
      <c r="O2320" t="b">
        <v>0</v>
      </c>
      <c r="P2320" t="s">
        <v>8273</v>
      </c>
      <c r="Q2320" s="5">
        <f>(E2320/D2320)</f>
        <v>0.39942857142857141</v>
      </c>
      <c r="R2320" s="12">
        <f>ROUND((E2320/N2320),2)</f>
        <v>99.86</v>
      </c>
      <c r="S2320" t="str">
        <f>LEFT(P2320,FIND("/",P2320)-1)</f>
        <v>technology</v>
      </c>
      <c r="T2320" t="str">
        <f>RIGHT(P2320,LEN(P2320)-FIND("/",P2320))</f>
        <v>wearables</v>
      </c>
    </row>
    <row r="2321" spans="1:20" ht="42.75" x14ac:dyDescent="0.4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 s="9">
        <f>(((I2321/60)/60)/24)+DATE(1970,1,1)</f>
        <v>42035.142361111109</v>
      </c>
      <c r="K2321">
        <v>1419954240</v>
      </c>
      <c r="L2321" s="10">
        <f>(((K2321/60)/60)/24)+DATE(1970,1,1)</f>
        <v>42003.655555555553</v>
      </c>
      <c r="M2321" t="b">
        <v>1</v>
      </c>
      <c r="N2321">
        <v>33</v>
      </c>
      <c r="O2321" t="b">
        <v>0</v>
      </c>
      <c r="P2321" t="s">
        <v>8285</v>
      </c>
      <c r="Q2321" s="5">
        <f>(E2321/D2321)</f>
        <v>0.39760000000000001</v>
      </c>
      <c r="R2321" s="12">
        <f>ROUND((E2321/N2321),2)</f>
        <v>60.24</v>
      </c>
      <c r="S2321" t="str">
        <f>LEFT(P2321,FIND("/",P2321)-1)</f>
        <v>photography</v>
      </c>
      <c r="T2321" t="str">
        <f>RIGHT(P2321,LEN(P2321)-FIND("/",P2321))</f>
        <v>photobooks</v>
      </c>
    </row>
    <row r="2322" spans="1:20" ht="42.75" x14ac:dyDescent="0.4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 s="9">
        <f>(((I2322/60)/60)/24)+DATE(1970,1,1)</f>
        <v>42553.600810185191</v>
      </c>
      <c r="K2322">
        <v>1462285510</v>
      </c>
      <c r="L2322" s="10">
        <f>(((K2322/60)/60)/24)+DATE(1970,1,1)</f>
        <v>42493.600810185191</v>
      </c>
      <c r="M2322" t="b">
        <v>1</v>
      </c>
      <c r="N2322">
        <v>152</v>
      </c>
      <c r="O2322" t="b">
        <v>0</v>
      </c>
      <c r="P2322" t="s">
        <v>8285</v>
      </c>
      <c r="Q2322" s="5">
        <f>(E2322/D2322)</f>
        <v>0.39743333333333336</v>
      </c>
      <c r="R2322" s="12">
        <f>ROUND((E2322/N2322),2)</f>
        <v>78.44</v>
      </c>
      <c r="S2322" t="str">
        <f>LEFT(P2322,FIND("/",P2322)-1)</f>
        <v>photography</v>
      </c>
      <c r="T2322" t="str">
        <f>RIGHT(P2322,LEN(P2322)-FIND("/",P2322))</f>
        <v>photobooks</v>
      </c>
    </row>
    <row r="2323" spans="1:20" ht="42.75" x14ac:dyDescent="0.4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 s="9">
        <f>(((I2323/60)/60)/24)+DATE(1970,1,1)</f>
        <v>42807.152835648143</v>
      </c>
      <c r="K2323">
        <v>1484196005</v>
      </c>
      <c r="L2323" s="10">
        <f>(((K2323/60)/60)/24)+DATE(1970,1,1)</f>
        <v>42747.194502314815</v>
      </c>
      <c r="M2323" t="b">
        <v>0</v>
      </c>
      <c r="N2323">
        <v>104</v>
      </c>
      <c r="O2323" t="b">
        <v>0</v>
      </c>
      <c r="P2323" t="s">
        <v>8273</v>
      </c>
      <c r="Q2323" s="5">
        <f>(E2323/D2323)</f>
        <v>0.39627499999999999</v>
      </c>
      <c r="R2323" s="12">
        <f>ROUND((E2323/N2323),2)</f>
        <v>152.41</v>
      </c>
      <c r="S2323" t="str">
        <f>LEFT(P2323,FIND("/",P2323)-1)</f>
        <v>technology</v>
      </c>
      <c r="T2323" t="str">
        <f>RIGHT(P2323,LEN(P2323)-FIND("/",P2323))</f>
        <v>wearables</v>
      </c>
    </row>
    <row r="2324" spans="1:20" ht="42.75" x14ac:dyDescent="0.4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 s="9">
        <f>(((I2324/60)/60)/24)+DATE(1970,1,1)</f>
        <v>42483.819687499999</v>
      </c>
      <c r="K2324">
        <v>1458848421</v>
      </c>
      <c r="L2324" s="10">
        <f>(((K2324/60)/60)/24)+DATE(1970,1,1)</f>
        <v>42453.819687499999</v>
      </c>
      <c r="M2324" t="b">
        <v>0</v>
      </c>
      <c r="N2324">
        <v>39</v>
      </c>
      <c r="O2324" t="b">
        <v>0</v>
      </c>
      <c r="P2324" t="s">
        <v>8283</v>
      </c>
      <c r="Q2324" s="5">
        <f>(E2324/D2324)</f>
        <v>0.39500000000000002</v>
      </c>
      <c r="R2324" s="12">
        <f>ROUND((E2324/N2324),2)</f>
        <v>253.21</v>
      </c>
      <c r="S2324" t="str">
        <f>LEFT(P2324,FIND("/",P2324)-1)</f>
        <v>games</v>
      </c>
      <c r="T2324" t="str">
        <f>RIGHT(P2324,LEN(P2324)-FIND("/",P2324))</f>
        <v>mobile games</v>
      </c>
    </row>
    <row r="2325" spans="1:20" ht="42.75" x14ac:dyDescent="0.4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 s="9">
        <f>(((I2325/60)/60)/24)+DATE(1970,1,1)</f>
        <v>42018.166666666672</v>
      </c>
      <c r="K2325">
        <v>1418315852</v>
      </c>
      <c r="L2325" s="10">
        <f>(((K2325/60)/60)/24)+DATE(1970,1,1)</f>
        <v>41984.692731481482</v>
      </c>
      <c r="M2325" t="b">
        <v>0</v>
      </c>
      <c r="N2325">
        <v>15</v>
      </c>
      <c r="O2325" t="b">
        <v>0</v>
      </c>
      <c r="P2325" t="s">
        <v>8273</v>
      </c>
      <c r="Q2325" s="5">
        <f>(E2325/D2325)</f>
        <v>0.39426666666666665</v>
      </c>
      <c r="R2325" s="12">
        <f>ROUND((E2325/N2325),2)</f>
        <v>788.53</v>
      </c>
      <c r="S2325" t="str">
        <f>LEFT(P2325,FIND("/",P2325)-1)</f>
        <v>technology</v>
      </c>
      <c r="T2325" t="str">
        <f>RIGHT(P2325,LEN(P2325)-FIND("/",P2325))</f>
        <v>wearables</v>
      </c>
    </row>
    <row r="2326" spans="1:20" ht="42.75" x14ac:dyDescent="0.4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 s="9">
        <f>(((I2326/60)/60)/24)+DATE(1970,1,1)</f>
        <v>42308.947916666672</v>
      </c>
      <c r="K2326">
        <v>1442531217</v>
      </c>
      <c r="L2326" s="10">
        <f>(((K2326/60)/60)/24)+DATE(1970,1,1)</f>
        <v>42264.963159722218</v>
      </c>
      <c r="M2326" t="b">
        <v>0</v>
      </c>
      <c r="N2326">
        <v>285</v>
      </c>
      <c r="O2326" t="b">
        <v>0</v>
      </c>
      <c r="P2326" t="s">
        <v>8294</v>
      </c>
      <c r="Q2326" s="5">
        <f>(E2326/D2326)</f>
        <v>0.39395294117647056</v>
      </c>
      <c r="R2326" s="12">
        <f>ROUND((E2326/N2326),2)</f>
        <v>117.49</v>
      </c>
      <c r="S2326" t="str">
        <f>LEFT(P2326,FIND("/",P2326)-1)</f>
        <v>technology</v>
      </c>
      <c r="T2326" t="str">
        <f>RIGHT(P2326,LEN(P2326)-FIND("/",P2326))</f>
        <v>gadgets</v>
      </c>
    </row>
    <row r="2327" spans="1:20" x14ac:dyDescent="0.4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 s="9">
        <f>(((I2327/60)/60)/24)+DATE(1970,1,1)</f>
        <v>42054.888692129629</v>
      </c>
      <c r="K2327">
        <v>1421788783</v>
      </c>
      <c r="L2327" s="10">
        <f>(((K2327/60)/60)/24)+DATE(1970,1,1)</f>
        <v>42024.888692129629</v>
      </c>
      <c r="M2327" t="b">
        <v>0</v>
      </c>
      <c r="N2327">
        <v>17</v>
      </c>
      <c r="O2327" t="b">
        <v>0</v>
      </c>
      <c r="P2327" t="s">
        <v>8270</v>
      </c>
      <c r="Q2327" s="5">
        <f>(E2327/D2327)</f>
        <v>0.39358823529411763</v>
      </c>
      <c r="R2327" s="12">
        <f>ROUND((E2327/N2327),2)</f>
        <v>393.59</v>
      </c>
      <c r="S2327" t="str">
        <f>LEFT(P2327,FIND("/",P2327)-1)</f>
        <v>film &amp; video</v>
      </c>
      <c r="T2327" t="str">
        <f>RIGHT(P2327,LEN(P2327)-FIND("/",P2327))</f>
        <v>animation</v>
      </c>
    </row>
    <row r="2328" spans="1:20" ht="42.75" x14ac:dyDescent="0.4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 s="9">
        <f>(((I2328/60)/60)/24)+DATE(1970,1,1)</f>
        <v>42526.981597222228</v>
      </c>
      <c r="K2328">
        <v>1462577610</v>
      </c>
      <c r="L2328" s="10">
        <f>(((K2328/60)/60)/24)+DATE(1970,1,1)</f>
        <v>42496.981597222228</v>
      </c>
      <c r="M2328" t="b">
        <v>0</v>
      </c>
      <c r="N2328">
        <v>53</v>
      </c>
      <c r="O2328" t="b">
        <v>0</v>
      </c>
      <c r="P2328" t="s">
        <v>8279</v>
      </c>
      <c r="Q2328" s="5">
        <f>(E2328/D2328)</f>
        <v>0.39169999999999999</v>
      </c>
      <c r="R2328" s="12">
        <f>ROUND((E2328/N2328),2)</f>
        <v>147.81</v>
      </c>
      <c r="S2328" t="str">
        <f>LEFT(P2328,FIND("/",P2328)-1)</f>
        <v>music</v>
      </c>
      <c r="T2328" t="str">
        <f>RIGHT(P2328,LEN(P2328)-FIND("/",P2328))</f>
        <v>indie rock</v>
      </c>
    </row>
    <row r="2329" spans="1:20" ht="42.75" x14ac:dyDescent="0.4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 s="9">
        <f>(((I2329/60)/60)/24)+DATE(1970,1,1)</f>
        <v>42829.21876157407</v>
      </c>
      <c r="K2329">
        <v>1488694501</v>
      </c>
      <c r="L2329" s="10">
        <f>(((K2329/60)/60)/24)+DATE(1970,1,1)</f>
        <v>42799.260428240741</v>
      </c>
      <c r="M2329" t="b">
        <v>0</v>
      </c>
      <c r="N2329">
        <v>64</v>
      </c>
      <c r="O2329" t="b">
        <v>0</v>
      </c>
      <c r="P2329" t="s">
        <v>8298</v>
      </c>
      <c r="Q2329" s="5">
        <f>(E2329/D2329)</f>
        <v>0.39120962394619685</v>
      </c>
      <c r="R2329" s="12">
        <f>ROUND((E2329/N2329),2)</f>
        <v>64.53</v>
      </c>
      <c r="S2329" t="str">
        <f>LEFT(P2329,FIND("/",P2329)-1)</f>
        <v>food</v>
      </c>
      <c r="T2329" t="str">
        <f>RIGHT(P2329,LEN(P2329)-FIND("/",P2329))</f>
        <v>small batch</v>
      </c>
    </row>
    <row r="2330" spans="1:20" ht="42.75" x14ac:dyDescent="0.4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 s="9">
        <f>(((I2330/60)/60)/24)+DATE(1970,1,1)</f>
        <v>42605.340486111112</v>
      </c>
      <c r="K2330">
        <v>1467619818</v>
      </c>
      <c r="L2330" s="10">
        <f>(((K2330/60)/60)/24)+DATE(1970,1,1)</f>
        <v>42555.340486111112</v>
      </c>
      <c r="M2330" t="b">
        <v>0</v>
      </c>
      <c r="N2330">
        <v>90</v>
      </c>
      <c r="O2330" t="b">
        <v>0</v>
      </c>
      <c r="P2330" t="s">
        <v>8303</v>
      </c>
      <c r="Q2330" s="5">
        <f>(E2330/D2330)</f>
        <v>0.391125</v>
      </c>
      <c r="R2330" s="12">
        <f>ROUND((E2330/N2330),2)</f>
        <v>69.53</v>
      </c>
      <c r="S2330" t="str">
        <f>LEFT(P2330,FIND("/",P2330)-1)</f>
        <v>theater</v>
      </c>
      <c r="T2330" t="str">
        <f>RIGHT(P2330,LEN(P2330)-FIND("/",P2330))</f>
        <v>spaces</v>
      </c>
    </row>
    <row r="2331" spans="1:20" ht="42.75" x14ac:dyDescent="0.4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 s="9">
        <f>(((I2331/60)/60)/24)+DATE(1970,1,1)</f>
        <v>42270.840289351851</v>
      </c>
      <c r="K2331">
        <v>1440447001</v>
      </c>
      <c r="L2331" s="10">
        <f>(((K2331/60)/60)/24)+DATE(1970,1,1)</f>
        <v>42240.840289351851</v>
      </c>
      <c r="M2331" t="b">
        <v>0</v>
      </c>
      <c r="N2331">
        <v>14</v>
      </c>
      <c r="O2331" t="b">
        <v>0</v>
      </c>
      <c r="P2331" t="s">
        <v>8284</v>
      </c>
      <c r="Q2331" s="5">
        <f>(E2331/D2331)</f>
        <v>0.39</v>
      </c>
      <c r="R2331" s="12">
        <f>ROUND((E2331/N2331),2)</f>
        <v>83.57</v>
      </c>
      <c r="S2331" t="str">
        <f>LEFT(P2331,FIND("/",P2331)-1)</f>
        <v>food</v>
      </c>
      <c r="T2331" t="str">
        <f>RIGHT(P2331,LEN(P2331)-FIND("/",P2331))</f>
        <v>food trucks</v>
      </c>
    </row>
    <row r="2332" spans="1:20" ht="42.75" x14ac:dyDescent="0.4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 s="9">
        <f>(((I2332/60)/60)/24)+DATE(1970,1,1)</f>
        <v>42023.174363425926</v>
      </c>
      <c r="K2332">
        <v>1419048665</v>
      </c>
      <c r="L2332" s="10">
        <f>(((K2332/60)/60)/24)+DATE(1970,1,1)</f>
        <v>41993.174363425926</v>
      </c>
      <c r="M2332" t="b">
        <v>0</v>
      </c>
      <c r="N2332">
        <v>171</v>
      </c>
      <c r="O2332" t="b">
        <v>0</v>
      </c>
      <c r="P2332" t="s">
        <v>8273</v>
      </c>
      <c r="Q2332" s="5">
        <f>(E2332/D2332)</f>
        <v>0.3886</v>
      </c>
      <c r="R2332" s="12">
        <f>ROUND((E2332/N2332),2)</f>
        <v>113.63</v>
      </c>
      <c r="S2332" t="str">
        <f>LEFT(P2332,FIND("/",P2332)-1)</f>
        <v>technology</v>
      </c>
      <c r="T2332" t="str">
        <f>RIGHT(P2332,LEN(P2332)-FIND("/",P2332))</f>
        <v>wearables</v>
      </c>
    </row>
    <row r="2333" spans="1:20" ht="42.75" x14ac:dyDescent="0.4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 s="9">
        <f>(((I2333/60)/60)/24)+DATE(1970,1,1)</f>
        <v>42657.666666666672</v>
      </c>
      <c r="K2333">
        <v>1473922541</v>
      </c>
      <c r="L2333" s="10">
        <f>(((K2333/60)/60)/24)+DATE(1970,1,1)</f>
        <v>42628.288668981477</v>
      </c>
      <c r="M2333" t="b">
        <v>1</v>
      </c>
      <c r="N2333">
        <v>81</v>
      </c>
      <c r="O2333" t="b">
        <v>0</v>
      </c>
      <c r="P2333" t="s">
        <v>8285</v>
      </c>
      <c r="Q2333" s="5">
        <f>(E2333/D2333)</f>
        <v>0.38735714285714284</v>
      </c>
      <c r="R2333" s="12">
        <f>ROUND((E2333/N2333),2)</f>
        <v>133.9</v>
      </c>
      <c r="S2333" t="str">
        <f>LEFT(P2333,FIND("/",P2333)-1)</f>
        <v>photography</v>
      </c>
      <c r="T2333" t="str">
        <f>RIGHT(P2333,LEN(P2333)-FIND("/",P2333))</f>
        <v>photobooks</v>
      </c>
    </row>
    <row r="2334" spans="1:20" ht="42.75" x14ac:dyDescent="0.4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 s="9">
        <f>(((I2334/60)/60)/24)+DATE(1970,1,1)</f>
        <v>41604.271516203706</v>
      </c>
      <c r="K2334">
        <v>1382679059</v>
      </c>
      <c r="L2334" s="10">
        <f>(((K2334/60)/60)/24)+DATE(1970,1,1)</f>
        <v>41572.229849537034</v>
      </c>
      <c r="M2334" t="b">
        <v>0</v>
      </c>
      <c r="N2334">
        <v>21</v>
      </c>
      <c r="O2334" t="b">
        <v>0</v>
      </c>
      <c r="P2334" t="s">
        <v>8282</v>
      </c>
      <c r="Q2334" s="5">
        <f>(E2334/D2334)</f>
        <v>0.38636363636363635</v>
      </c>
      <c r="R2334" s="12">
        <f>ROUND((E2334/N2334),2)</f>
        <v>40.479999999999997</v>
      </c>
      <c r="S2334" t="str">
        <f>LEFT(P2334,FIND("/",P2334)-1)</f>
        <v>games</v>
      </c>
      <c r="T2334" t="str">
        <f>RIGHT(P2334,LEN(P2334)-FIND("/",P2334))</f>
        <v>video games</v>
      </c>
    </row>
    <row r="2335" spans="1:20" x14ac:dyDescent="0.4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 s="9">
        <f>(((I2335/60)/60)/24)+DATE(1970,1,1)</f>
        <v>42525.653611111105</v>
      </c>
      <c r="K2335">
        <v>1461166872</v>
      </c>
      <c r="L2335" s="10">
        <f>(((K2335/60)/60)/24)+DATE(1970,1,1)</f>
        <v>42480.653611111105</v>
      </c>
      <c r="M2335" t="b">
        <v>0</v>
      </c>
      <c r="N2335">
        <v>121</v>
      </c>
      <c r="O2335" t="b">
        <v>0</v>
      </c>
      <c r="P2335" t="s">
        <v>8273</v>
      </c>
      <c r="Q2335" s="5">
        <f>(E2335/D2335)</f>
        <v>0.38390000000000002</v>
      </c>
      <c r="R2335" s="12">
        <f>ROUND((E2335/N2335),2)</f>
        <v>158.63999999999999</v>
      </c>
      <c r="S2335" t="str">
        <f>LEFT(P2335,FIND("/",P2335)-1)</f>
        <v>technology</v>
      </c>
      <c r="T2335" t="str">
        <f>RIGHT(P2335,LEN(P2335)-FIND("/",P2335))</f>
        <v>wearables</v>
      </c>
    </row>
    <row r="2336" spans="1:20" ht="57" x14ac:dyDescent="0.4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 s="9">
        <f>(((I2336/60)/60)/24)+DATE(1970,1,1)</f>
        <v>40354.897222222222</v>
      </c>
      <c r="K2336">
        <v>1273874306</v>
      </c>
      <c r="L2336" s="10">
        <f>(((K2336/60)/60)/24)+DATE(1970,1,1)</f>
        <v>40312.915578703702</v>
      </c>
      <c r="M2336" t="b">
        <v>0</v>
      </c>
      <c r="N2336">
        <v>5</v>
      </c>
      <c r="O2336" t="b">
        <v>0</v>
      </c>
      <c r="P2336" t="s">
        <v>8278</v>
      </c>
      <c r="Q2336" s="5">
        <f>(E2336/D2336)</f>
        <v>0.38333333333333336</v>
      </c>
      <c r="R2336" s="12">
        <f>ROUND((E2336/N2336),2)</f>
        <v>69</v>
      </c>
      <c r="S2336" t="str">
        <f>LEFT(P2336,FIND("/",P2336)-1)</f>
        <v>music</v>
      </c>
      <c r="T2336" t="str">
        <f>RIGHT(P2336,LEN(P2336)-FIND("/",P2336))</f>
        <v>jazz</v>
      </c>
    </row>
    <row r="2337" spans="1:20" ht="42.75" x14ac:dyDescent="0.4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 s="9">
        <f>(((I2337/60)/60)/24)+DATE(1970,1,1)</f>
        <v>42032.817488425921</v>
      </c>
      <c r="K2337">
        <v>1419881831</v>
      </c>
      <c r="L2337" s="10">
        <f>(((K2337/60)/60)/24)+DATE(1970,1,1)</f>
        <v>42002.817488425921</v>
      </c>
      <c r="M2337" t="b">
        <v>0</v>
      </c>
      <c r="N2337">
        <v>8</v>
      </c>
      <c r="O2337" t="b">
        <v>0</v>
      </c>
      <c r="P2337" t="s">
        <v>8271</v>
      </c>
      <c r="Q2337" s="5">
        <f>(E2337/D2337)</f>
        <v>0.38119999999999998</v>
      </c>
      <c r="R2337" s="12">
        <f>ROUND((E2337/N2337),2)</f>
        <v>119.13</v>
      </c>
      <c r="S2337" t="str">
        <f>LEFT(P2337,FIND("/",P2337)-1)</f>
        <v>theater</v>
      </c>
      <c r="T2337" t="str">
        <f>RIGHT(P2337,LEN(P2337)-FIND("/",P2337))</f>
        <v>plays</v>
      </c>
    </row>
    <row r="2338" spans="1:20" ht="42.75" x14ac:dyDescent="0.4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 s="9">
        <f>(((I2338/60)/60)/24)+DATE(1970,1,1)</f>
        <v>41880.863252314812</v>
      </c>
      <c r="K2338">
        <v>1406752985</v>
      </c>
      <c r="L2338" s="10">
        <f>(((K2338/60)/60)/24)+DATE(1970,1,1)</f>
        <v>41850.863252314812</v>
      </c>
      <c r="M2338" t="b">
        <v>0</v>
      </c>
      <c r="N2338">
        <v>14</v>
      </c>
      <c r="O2338" t="b">
        <v>0</v>
      </c>
      <c r="P2338" t="s">
        <v>8271</v>
      </c>
      <c r="Q2338" s="5">
        <f>(E2338/D2338)</f>
        <v>0.38066666666666665</v>
      </c>
      <c r="R2338" s="12">
        <f>ROUND((E2338/N2338),2)</f>
        <v>81.569999999999993</v>
      </c>
      <c r="S2338" t="str">
        <f>LEFT(P2338,FIND("/",P2338)-1)</f>
        <v>theater</v>
      </c>
      <c r="T2338" t="str">
        <f>RIGHT(P2338,LEN(P2338)-FIND("/",P2338))</f>
        <v>plays</v>
      </c>
    </row>
    <row r="2339" spans="1:20" ht="42.75" x14ac:dyDescent="0.4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 s="9">
        <f>(((I2339/60)/60)/24)+DATE(1970,1,1)</f>
        <v>41775.92465277778</v>
      </c>
      <c r="K2339">
        <v>1399414290</v>
      </c>
      <c r="L2339" s="10">
        <f>(((K2339/60)/60)/24)+DATE(1970,1,1)</f>
        <v>41765.92465277778</v>
      </c>
      <c r="M2339" t="b">
        <v>0</v>
      </c>
      <c r="N2339">
        <v>13</v>
      </c>
      <c r="O2339" t="b">
        <v>0</v>
      </c>
      <c r="P2339" t="s">
        <v>8271</v>
      </c>
      <c r="Q2339" s="5">
        <f>(E2339/D2339)</f>
        <v>0.3775</v>
      </c>
      <c r="R2339" s="12">
        <f>ROUND((E2339/N2339),2)</f>
        <v>11.62</v>
      </c>
      <c r="S2339" t="str">
        <f>LEFT(P2339,FIND("/",P2339)-1)</f>
        <v>theater</v>
      </c>
      <c r="T2339" t="str">
        <f>RIGHT(P2339,LEN(P2339)-FIND("/",P2339))</f>
        <v>plays</v>
      </c>
    </row>
    <row r="2340" spans="1:20" ht="57" x14ac:dyDescent="0.4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 s="9">
        <f>(((I2340/60)/60)/24)+DATE(1970,1,1)</f>
        <v>42795.791666666672</v>
      </c>
      <c r="K2340">
        <v>1486681708</v>
      </c>
      <c r="L2340" s="10">
        <f>(((K2340/60)/60)/24)+DATE(1970,1,1)</f>
        <v>42775.964212962965</v>
      </c>
      <c r="M2340" t="b">
        <v>0</v>
      </c>
      <c r="N2340">
        <v>14</v>
      </c>
      <c r="O2340" t="b">
        <v>0</v>
      </c>
      <c r="P2340" t="s">
        <v>8271</v>
      </c>
      <c r="Q2340" s="5">
        <f>(E2340/D2340)</f>
        <v>0.3775</v>
      </c>
      <c r="R2340" s="12">
        <f>ROUND((E2340/N2340),2)</f>
        <v>32.36</v>
      </c>
      <c r="S2340" t="str">
        <f>LEFT(P2340,FIND("/",P2340)-1)</f>
        <v>theater</v>
      </c>
      <c r="T2340" t="str">
        <f>RIGHT(P2340,LEN(P2340)-FIND("/",P2340))</f>
        <v>plays</v>
      </c>
    </row>
    <row r="2341" spans="1:20" ht="57" x14ac:dyDescent="0.4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 s="9">
        <f>(((I2341/60)/60)/24)+DATE(1970,1,1)</f>
        <v>41925.878657407404</v>
      </c>
      <c r="K2341">
        <v>1408050316</v>
      </c>
      <c r="L2341" s="10">
        <f>(((K2341/60)/60)/24)+DATE(1970,1,1)</f>
        <v>41865.878657407404</v>
      </c>
      <c r="M2341" t="b">
        <v>0</v>
      </c>
      <c r="N2341">
        <v>13</v>
      </c>
      <c r="O2341" t="b">
        <v>0</v>
      </c>
      <c r="P2341" t="s">
        <v>8271</v>
      </c>
      <c r="Q2341" s="5">
        <f>(E2341/D2341)</f>
        <v>0.37533333333333335</v>
      </c>
      <c r="R2341" s="12">
        <f>ROUND((E2341/N2341),2)</f>
        <v>86.62</v>
      </c>
      <c r="S2341" t="str">
        <f>LEFT(P2341,FIND("/",P2341)-1)</f>
        <v>theater</v>
      </c>
      <c r="T2341" t="str">
        <f>RIGHT(P2341,LEN(P2341)-FIND("/",P2341))</f>
        <v>plays</v>
      </c>
    </row>
    <row r="2342" spans="1:20" ht="42.75" x14ac:dyDescent="0.4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 s="9">
        <f>(((I2342/60)/60)/24)+DATE(1970,1,1)</f>
        <v>42104.208333333328</v>
      </c>
      <c r="K2342">
        <v>1426050982</v>
      </c>
      <c r="L2342" s="10">
        <f>(((K2342/60)/60)/24)+DATE(1970,1,1)</f>
        <v>42074.219699074078</v>
      </c>
      <c r="M2342" t="b">
        <v>0</v>
      </c>
      <c r="N2342">
        <v>4</v>
      </c>
      <c r="O2342" t="b">
        <v>0</v>
      </c>
      <c r="P2342" t="s">
        <v>8271</v>
      </c>
      <c r="Q2342" s="5">
        <f>(E2342/D2342)</f>
        <v>0.375</v>
      </c>
      <c r="R2342" s="12">
        <f>ROUND((E2342/N2342),2)</f>
        <v>56.25</v>
      </c>
      <c r="S2342" t="str">
        <f>LEFT(P2342,FIND("/",P2342)-1)</f>
        <v>theater</v>
      </c>
      <c r="T2342" t="str">
        <f>RIGHT(P2342,LEN(P2342)-FIND("/",P2342))</f>
        <v>plays</v>
      </c>
    </row>
    <row r="2343" spans="1:20" ht="42.75" x14ac:dyDescent="0.4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 s="9">
        <f>(((I2343/60)/60)/24)+DATE(1970,1,1)</f>
        <v>41969.853900462964</v>
      </c>
      <c r="K2343">
        <v>1414438177</v>
      </c>
      <c r="L2343" s="10">
        <f>(((K2343/60)/60)/24)+DATE(1970,1,1)</f>
        <v>41939.8122337963</v>
      </c>
      <c r="M2343" t="b">
        <v>0</v>
      </c>
      <c r="N2343">
        <v>36</v>
      </c>
      <c r="O2343" t="b">
        <v>0</v>
      </c>
      <c r="P2343" t="s">
        <v>8271</v>
      </c>
      <c r="Q2343" s="5">
        <f>(E2343/D2343)</f>
        <v>0.37412499999999999</v>
      </c>
      <c r="R2343" s="12">
        <f>ROUND((E2343/N2343),2)</f>
        <v>83.14</v>
      </c>
      <c r="S2343" t="str">
        <f>LEFT(P2343,FIND("/",P2343)-1)</f>
        <v>theater</v>
      </c>
      <c r="T2343" t="str">
        <f>RIGHT(P2343,LEN(P2343)-FIND("/",P2343))</f>
        <v>plays</v>
      </c>
    </row>
    <row r="2344" spans="1:20" ht="42.75" x14ac:dyDescent="0.4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 s="9">
        <f>(((I2344/60)/60)/24)+DATE(1970,1,1)</f>
        <v>40691.099097222221</v>
      </c>
      <c r="K2344">
        <v>1302661362</v>
      </c>
      <c r="L2344" s="10">
        <f>(((K2344/60)/60)/24)+DATE(1970,1,1)</f>
        <v>40646.099097222221</v>
      </c>
      <c r="M2344" t="b">
        <v>0</v>
      </c>
      <c r="N2344">
        <v>8</v>
      </c>
      <c r="O2344" t="b">
        <v>0</v>
      </c>
      <c r="P2344" t="s">
        <v>8279</v>
      </c>
      <c r="Q2344" s="5">
        <f>(E2344/D2344)</f>
        <v>0.37333333333333335</v>
      </c>
      <c r="R2344" s="12">
        <f>ROUND((E2344/N2344),2)</f>
        <v>35</v>
      </c>
      <c r="S2344" t="str">
        <f>LEFT(P2344,FIND("/",P2344)-1)</f>
        <v>music</v>
      </c>
      <c r="T2344" t="str">
        <f>RIGHT(P2344,LEN(P2344)-FIND("/",P2344))</f>
        <v>indie rock</v>
      </c>
    </row>
    <row r="2345" spans="1:20" ht="28.5" x14ac:dyDescent="0.4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 s="9">
        <f>(((I2345/60)/60)/24)+DATE(1970,1,1)</f>
        <v>41933.882951388885</v>
      </c>
      <c r="K2345">
        <v>1411333887</v>
      </c>
      <c r="L2345" s="10">
        <f>(((K2345/60)/60)/24)+DATE(1970,1,1)</f>
        <v>41903.882951388885</v>
      </c>
      <c r="M2345" t="b">
        <v>0</v>
      </c>
      <c r="N2345">
        <v>25</v>
      </c>
      <c r="O2345" t="b">
        <v>0</v>
      </c>
      <c r="P2345" t="s">
        <v>8271</v>
      </c>
      <c r="Q2345" s="5">
        <f>(E2345/D2345)</f>
        <v>0.36849999999999999</v>
      </c>
      <c r="R2345" s="12">
        <f>ROUND((E2345/N2345),2)</f>
        <v>147.4</v>
      </c>
      <c r="S2345" t="str">
        <f>LEFT(P2345,FIND("/",P2345)-1)</f>
        <v>theater</v>
      </c>
      <c r="T2345" t="str">
        <f>RIGHT(P2345,LEN(P2345)-FIND("/",P2345))</f>
        <v>plays</v>
      </c>
    </row>
    <row r="2346" spans="1:20" ht="42.75" x14ac:dyDescent="0.4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 s="9">
        <f>(((I2346/60)/60)/24)+DATE(1970,1,1)</f>
        <v>41931.684861111113</v>
      </c>
      <c r="K2346">
        <v>1411143972</v>
      </c>
      <c r="L2346" s="10">
        <f>(((K2346/60)/60)/24)+DATE(1970,1,1)</f>
        <v>41901.684861111113</v>
      </c>
      <c r="M2346" t="b">
        <v>0</v>
      </c>
      <c r="N2346">
        <v>22</v>
      </c>
      <c r="O2346" t="b">
        <v>0</v>
      </c>
      <c r="P2346" t="s">
        <v>8272</v>
      </c>
      <c r="Q2346" s="5">
        <f>(E2346/D2346)</f>
        <v>0.36589147286821705</v>
      </c>
      <c r="R2346" s="12">
        <f>ROUND((E2346/N2346),2)</f>
        <v>64.36</v>
      </c>
      <c r="S2346" t="str">
        <f>LEFT(P2346,FIND("/",P2346)-1)</f>
        <v>technology</v>
      </c>
      <c r="T2346" t="str">
        <f>RIGHT(P2346,LEN(P2346)-FIND("/",P2346))</f>
        <v>web</v>
      </c>
    </row>
    <row r="2347" spans="1:20" ht="42.75" x14ac:dyDescent="0.4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 s="9">
        <f>(((I2347/60)/60)/24)+DATE(1970,1,1)</f>
        <v>42182.768819444449</v>
      </c>
      <c r="K2347">
        <v>1431973626</v>
      </c>
      <c r="L2347" s="10">
        <f>(((K2347/60)/60)/24)+DATE(1970,1,1)</f>
        <v>42142.768819444449</v>
      </c>
      <c r="M2347" t="b">
        <v>0</v>
      </c>
      <c r="N2347">
        <v>14</v>
      </c>
      <c r="O2347" t="b">
        <v>0</v>
      </c>
      <c r="P2347" t="s">
        <v>8271</v>
      </c>
      <c r="Q2347" s="5">
        <f>(E2347/D2347)</f>
        <v>0.36499999999999999</v>
      </c>
      <c r="R2347" s="12">
        <f>ROUND((E2347/N2347),2)</f>
        <v>46.93</v>
      </c>
      <c r="S2347" t="str">
        <f>LEFT(P2347,FIND("/",P2347)-1)</f>
        <v>theater</v>
      </c>
      <c r="T2347" t="str">
        <f>RIGHT(P2347,LEN(P2347)-FIND("/",P2347))</f>
        <v>plays</v>
      </c>
    </row>
    <row r="2348" spans="1:20" ht="42.75" x14ac:dyDescent="0.4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 s="9">
        <f>(((I2348/60)/60)/24)+DATE(1970,1,1)</f>
        <v>41934.207638888889</v>
      </c>
      <c r="K2348">
        <v>1410141900</v>
      </c>
      <c r="L2348" s="10">
        <f>(((K2348/60)/60)/24)+DATE(1970,1,1)</f>
        <v>41890.086805555555</v>
      </c>
      <c r="M2348" t="b">
        <v>0</v>
      </c>
      <c r="N2348">
        <v>8</v>
      </c>
      <c r="O2348" t="b">
        <v>0</v>
      </c>
      <c r="P2348" t="s">
        <v>8271</v>
      </c>
      <c r="Q2348" s="5">
        <f>(E2348/D2348)</f>
        <v>0.36499999999999999</v>
      </c>
      <c r="R2348" s="12">
        <f>ROUND((E2348/N2348),2)</f>
        <v>91.25</v>
      </c>
      <c r="S2348" t="str">
        <f>LEFT(P2348,FIND("/",P2348)-1)</f>
        <v>theater</v>
      </c>
      <c r="T2348" t="str">
        <f>RIGHT(P2348,LEN(P2348)-FIND("/",P2348))</f>
        <v>plays</v>
      </c>
    </row>
    <row r="2349" spans="1:20" ht="28.5" x14ac:dyDescent="0.4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 s="9">
        <f>(((I2349/60)/60)/24)+DATE(1970,1,1)</f>
        <v>42480.88282407407</v>
      </c>
      <c r="K2349">
        <v>1458594676</v>
      </c>
      <c r="L2349" s="10">
        <f>(((K2349/60)/60)/24)+DATE(1970,1,1)</f>
        <v>42450.88282407407</v>
      </c>
      <c r="M2349" t="b">
        <v>0</v>
      </c>
      <c r="N2349">
        <v>10</v>
      </c>
      <c r="O2349" t="b">
        <v>0</v>
      </c>
      <c r="P2349" t="s">
        <v>8305</v>
      </c>
      <c r="Q2349" s="5">
        <f>(E2349/D2349)</f>
        <v>0.36457142857142855</v>
      </c>
      <c r="R2349" s="12">
        <f>ROUND((E2349/N2349),2)</f>
        <v>127.6</v>
      </c>
      <c r="S2349" t="str">
        <f>LEFT(P2349,FIND("/",P2349)-1)</f>
        <v>theater</v>
      </c>
      <c r="T2349" t="str">
        <f>RIGHT(P2349,LEN(P2349)-FIND("/",P2349))</f>
        <v>musical</v>
      </c>
    </row>
    <row r="2350" spans="1:20" ht="42.75" x14ac:dyDescent="0.4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 s="9">
        <f>(((I2350/60)/60)/24)+DATE(1970,1,1)</f>
        <v>42279.75</v>
      </c>
      <c r="K2350">
        <v>1441048658</v>
      </c>
      <c r="L2350" s="10">
        <f>(((K2350/60)/60)/24)+DATE(1970,1,1)</f>
        <v>42247.803912037038</v>
      </c>
      <c r="M2350" t="b">
        <v>1</v>
      </c>
      <c r="N2350">
        <v>122</v>
      </c>
      <c r="O2350" t="b">
        <v>0</v>
      </c>
      <c r="P2350" t="s">
        <v>8285</v>
      </c>
      <c r="Q2350" s="5">
        <f>(E2350/D2350)</f>
        <v>0.36404444444444445</v>
      </c>
      <c r="R2350" s="12">
        <f>ROUND((E2350/N2350),2)</f>
        <v>67.14</v>
      </c>
      <c r="S2350" t="str">
        <f>LEFT(P2350,FIND("/",P2350)-1)</f>
        <v>photography</v>
      </c>
      <c r="T2350" t="str">
        <f>RIGHT(P2350,LEN(P2350)-FIND("/",P2350))</f>
        <v>photobooks</v>
      </c>
    </row>
    <row r="2351" spans="1:20" ht="42.75" x14ac:dyDescent="0.4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 s="9">
        <f>(((I2351/60)/60)/24)+DATE(1970,1,1)</f>
        <v>42134.957638888889</v>
      </c>
      <c r="K2351">
        <v>1429558756</v>
      </c>
      <c r="L2351" s="10">
        <f>(((K2351/60)/60)/24)+DATE(1970,1,1)</f>
        <v>42114.818935185183</v>
      </c>
      <c r="M2351" t="b">
        <v>0</v>
      </c>
      <c r="N2351">
        <v>27</v>
      </c>
      <c r="O2351" t="b">
        <v>0</v>
      </c>
      <c r="P2351" t="s">
        <v>8271</v>
      </c>
      <c r="Q2351" s="5">
        <f>(E2351/D2351)</f>
        <v>0.36359999999999998</v>
      </c>
      <c r="R2351" s="12">
        <f>ROUND((E2351/N2351),2)</f>
        <v>33.67</v>
      </c>
      <c r="S2351" t="str">
        <f>LEFT(P2351,FIND("/",P2351)-1)</f>
        <v>theater</v>
      </c>
      <c r="T2351" t="str">
        <f>RIGHT(P2351,LEN(P2351)-FIND("/",P2351))</f>
        <v>plays</v>
      </c>
    </row>
    <row r="2352" spans="1:20" ht="42.75" x14ac:dyDescent="0.4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 s="9">
        <f>(((I2352/60)/60)/24)+DATE(1970,1,1)</f>
        <v>42615.691898148143</v>
      </c>
      <c r="K2352">
        <v>1470242180</v>
      </c>
      <c r="L2352" s="10">
        <f>(((K2352/60)/60)/24)+DATE(1970,1,1)</f>
        <v>42585.691898148143</v>
      </c>
      <c r="M2352" t="b">
        <v>1</v>
      </c>
      <c r="N2352">
        <v>38</v>
      </c>
      <c r="O2352" t="b">
        <v>0</v>
      </c>
      <c r="P2352" t="s">
        <v>8285</v>
      </c>
      <c r="Q2352" s="5">
        <f>(E2352/D2352)</f>
        <v>0.36236363636363639</v>
      </c>
      <c r="R2352" s="12">
        <f>ROUND((E2352/N2352),2)</f>
        <v>104.89</v>
      </c>
      <c r="S2352" t="str">
        <f>LEFT(P2352,FIND("/",P2352)-1)</f>
        <v>photography</v>
      </c>
      <c r="T2352" t="str">
        <f>RIGHT(P2352,LEN(P2352)-FIND("/",P2352))</f>
        <v>photobooks</v>
      </c>
    </row>
    <row r="2353" spans="1:20" ht="42.75" x14ac:dyDescent="0.4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 s="9">
        <f>(((I2353/60)/60)/24)+DATE(1970,1,1)</f>
        <v>41931.542638888888</v>
      </c>
      <c r="K2353">
        <v>1411131684</v>
      </c>
      <c r="L2353" s="10">
        <f>(((K2353/60)/60)/24)+DATE(1970,1,1)</f>
        <v>41901.542638888888</v>
      </c>
      <c r="M2353" t="b">
        <v>0</v>
      </c>
      <c r="N2353">
        <v>44</v>
      </c>
      <c r="O2353" t="b">
        <v>0</v>
      </c>
      <c r="P2353" t="s">
        <v>8275</v>
      </c>
      <c r="Q2353" s="5">
        <f>(E2353/D2353)</f>
        <v>0.36014285714285715</v>
      </c>
      <c r="R2353" s="12">
        <f>ROUND((E2353/N2353),2)</f>
        <v>57.3</v>
      </c>
      <c r="S2353" t="str">
        <f>LEFT(P2353,FIND("/",P2353)-1)</f>
        <v>publishing</v>
      </c>
      <c r="T2353" t="str">
        <f>RIGHT(P2353,LEN(P2353)-FIND("/",P2353))</f>
        <v>fiction</v>
      </c>
    </row>
    <row r="2354" spans="1:20" x14ac:dyDescent="0.4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 s="9">
        <f>(((I2354/60)/60)/24)+DATE(1970,1,1)</f>
        <v>41969.851967592593</v>
      </c>
      <c r="K2354">
        <v>1414438010</v>
      </c>
      <c r="L2354" s="10">
        <f>(((K2354/60)/60)/24)+DATE(1970,1,1)</f>
        <v>41939.810300925928</v>
      </c>
      <c r="M2354" t="b">
        <v>0</v>
      </c>
      <c r="N2354">
        <v>12</v>
      </c>
      <c r="O2354" t="b">
        <v>0</v>
      </c>
      <c r="P2354" t="s">
        <v>8268</v>
      </c>
      <c r="Q2354" s="5">
        <f>(E2354/D2354)</f>
        <v>0.35855999999999999</v>
      </c>
      <c r="R2354" s="12">
        <f>ROUND((E2354/N2354),2)</f>
        <v>373.5</v>
      </c>
      <c r="S2354" t="str">
        <f>LEFT(P2354,FIND("/",P2354)-1)</f>
        <v>film &amp; video</v>
      </c>
      <c r="T2354" t="str">
        <f>RIGHT(P2354,LEN(P2354)-FIND("/",P2354))</f>
        <v>drama</v>
      </c>
    </row>
    <row r="2355" spans="1:20" ht="42.75" x14ac:dyDescent="0.4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 s="9">
        <f>(((I2355/60)/60)/24)+DATE(1970,1,1)</f>
        <v>42310.701388888891</v>
      </c>
      <c r="K2355">
        <v>1443811268</v>
      </c>
      <c r="L2355" s="10">
        <f>(((K2355/60)/60)/24)+DATE(1970,1,1)</f>
        <v>42279.778564814813</v>
      </c>
      <c r="M2355" t="b">
        <v>0</v>
      </c>
      <c r="N2355">
        <v>13</v>
      </c>
      <c r="O2355" t="b">
        <v>0</v>
      </c>
      <c r="P2355" t="s">
        <v>8271</v>
      </c>
      <c r="Q2355" s="5">
        <f>(E2355/D2355)</f>
        <v>0.35639999999999999</v>
      </c>
      <c r="R2355" s="12">
        <f>ROUND((E2355/N2355),2)</f>
        <v>137.08000000000001</v>
      </c>
      <c r="S2355" t="str">
        <f>LEFT(P2355,FIND("/",P2355)-1)</f>
        <v>theater</v>
      </c>
      <c r="T2355" t="str">
        <f>RIGHT(P2355,LEN(P2355)-FIND("/",P2355))</f>
        <v>plays</v>
      </c>
    </row>
    <row r="2356" spans="1:20" ht="42.75" x14ac:dyDescent="0.4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 s="9">
        <f>(((I2356/60)/60)/24)+DATE(1970,1,1)</f>
        <v>42023.354166666672</v>
      </c>
      <c r="K2356">
        <v>1416507211</v>
      </c>
      <c r="L2356" s="10">
        <f>(((K2356/60)/60)/24)+DATE(1970,1,1)</f>
        <v>41963.759386574078</v>
      </c>
      <c r="M2356" t="b">
        <v>0</v>
      </c>
      <c r="N2356">
        <v>312</v>
      </c>
      <c r="O2356" t="b">
        <v>0</v>
      </c>
      <c r="P2356" t="s">
        <v>8282</v>
      </c>
      <c r="Q2356" s="5">
        <f>(E2356/D2356)</f>
        <v>0.35537409090909089</v>
      </c>
      <c r="R2356" s="12">
        <f>ROUND((E2356/N2356),2)</f>
        <v>100.23</v>
      </c>
      <c r="S2356" t="str">
        <f>LEFT(P2356,FIND("/",P2356)-1)</f>
        <v>games</v>
      </c>
      <c r="T2356" t="str">
        <f>RIGHT(P2356,LEN(P2356)-FIND("/",P2356))</f>
        <v>video games</v>
      </c>
    </row>
    <row r="2357" spans="1:20" ht="28.5" x14ac:dyDescent="0.4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 s="9">
        <f>(((I2357/60)/60)/24)+DATE(1970,1,1)</f>
        <v>42124.808182870373</v>
      </c>
      <c r="K2357">
        <v>1427829827</v>
      </c>
      <c r="L2357" s="10">
        <f>(((K2357/60)/60)/24)+DATE(1970,1,1)</f>
        <v>42094.808182870373</v>
      </c>
      <c r="M2357" t="b">
        <v>0</v>
      </c>
      <c r="N2357">
        <v>296</v>
      </c>
      <c r="O2357" t="b">
        <v>0</v>
      </c>
      <c r="P2357" t="s">
        <v>8273</v>
      </c>
      <c r="Q2357" s="5">
        <f>(E2357/D2357)</f>
        <v>0.35338000000000003</v>
      </c>
      <c r="R2357" s="12">
        <f>ROUND((E2357/N2357),2)</f>
        <v>119.39</v>
      </c>
      <c r="S2357" t="str">
        <f>LEFT(P2357,FIND("/",P2357)-1)</f>
        <v>technology</v>
      </c>
      <c r="T2357" t="str">
        <f>RIGHT(P2357,LEN(P2357)-FIND("/",P2357))</f>
        <v>wearables</v>
      </c>
    </row>
    <row r="2358" spans="1:20" ht="42.75" x14ac:dyDescent="0.4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 s="9">
        <f>(((I2358/60)/60)/24)+DATE(1970,1,1)</f>
        <v>42693.041666666672</v>
      </c>
      <c r="K2358">
        <v>1475765867</v>
      </c>
      <c r="L2358" s="10">
        <f>(((K2358/60)/60)/24)+DATE(1970,1,1)</f>
        <v>42649.623460648145</v>
      </c>
      <c r="M2358" t="b">
        <v>0</v>
      </c>
      <c r="N2358">
        <v>31</v>
      </c>
      <c r="O2358" t="b">
        <v>0</v>
      </c>
      <c r="P2358" t="s">
        <v>8305</v>
      </c>
      <c r="Q2358" s="5">
        <f>(E2358/D2358)</f>
        <v>0.35239999999999999</v>
      </c>
      <c r="R2358" s="12">
        <f>ROUND((E2358/N2358),2)</f>
        <v>56.84</v>
      </c>
      <c r="S2358" t="str">
        <f>LEFT(P2358,FIND("/",P2358)-1)</f>
        <v>theater</v>
      </c>
      <c r="T2358" t="str">
        <f>RIGHT(P2358,LEN(P2358)-FIND("/",P2358))</f>
        <v>musical</v>
      </c>
    </row>
    <row r="2359" spans="1:20" ht="42.75" x14ac:dyDescent="0.4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 s="9">
        <f>(((I2359/60)/60)/24)+DATE(1970,1,1)</f>
        <v>42322.719953703709</v>
      </c>
      <c r="K2359">
        <v>1444061804</v>
      </c>
      <c r="L2359" s="10">
        <f>(((K2359/60)/60)/24)+DATE(1970,1,1)</f>
        <v>42282.678287037037</v>
      </c>
      <c r="M2359" t="b">
        <v>1</v>
      </c>
      <c r="N2359">
        <v>52</v>
      </c>
      <c r="O2359" t="b">
        <v>0</v>
      </c>
      <c r="P2359" t="s">
        <v>8285</v>
      </c>
      <c r="Q2359" s="5">
        <f>(E2359/D2359)</f>
        <v>0.35174193548387095</v>
      </c>
      <c r="R2359" s="12">
        <f>ROUND((E2359/N2359),2)</f>
        <v>104.85</v>
      </c>
      <c r="S2359" t="str">
        <f>LEFT(P2359,FIND("/",P2359)-1)</f>
        <v>photography</v>
      </c>
      <c r="T2359" t="str">
        <f>RIGHT(P2359,LEN(P2359)-FIND("/",P2359))</f>
        <v>photobooks</v>
      </c>
    </row>
    <row r="2360" spans="1:20" ht="42.75" x14ac:dyDescent="0.4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 s="9">
        <f>(((I2360/60)/60)/24)+DATE(1970,1,1)</f>
        <v>42049.477083333331</v>
      </c>
      <c r="K2360">
        <v>1421339077</v>
      </c>
      <c r="L2360" s="10">
        <f>(((K2360/60)/60)/24)+DATE(1970,1,1)</f>
        <v>42019.683761574073</v>
      </c>
      <c r="M2360" t="b">
        <v>0</v>
      </c>
      <c r="N2360">
        <v>4</v>
      </c>
      <c r="O2360" t="b">
        <v>0</v>
      </c>
      <c r="P2360" t="s">
        <v>8271</v>
      </c>
      <c r="Q2360" s="5">
        <f>(E2360/D2360)</f>
        <v>0.35</v>
      </c>
      <c r="R2360" s="12">
        <f>ROUND((E2360/N2360),2)</f>
        <v>17.5</v>
      </c>
      <c r="S2360" t="str">
        <f>LEFT(P2360,FIND("/",P2360)-1)</f>
        <v>theater</v>
      </c>
      <c r="T2360" t="str">
        <f>RIGHT(P2360,LEN(P2360)-FIND("/",P2360))</f>
        <v>plays</v>
      </c>
    </row>
    <row r="2361" spans="1:20" ht="42.75" x14ac:dyDescent="0.4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 s="9">
        <f>(((I2361/60)/60)/24)+DATE(1970,1,1)</f>
        <v>41779.290972222225</v>
      </c>
      <c r="K2361">
        <v>1397854356</v>
      </c>
      <c r="L2361" s="10">
        <f>(((K2361/60)/60)/24)+DATE(1970,1,1)</f>
        <v>41747.86986111111</v>
      </c>
      <c r="M2361" t="b">
        <v>0</v>
      </c>
      <c r="N2361">
        <v>46</v>
      </c>
      <c r="O2361" t="b">
        <v>0</v>
      </c>
      <c r="P2361" t="s">
        <v>8271</v>
      </c>
      <c r="Q2361" s="5">
        <f>(E2361/D2361)</f>
        <v>0.34802513464991025</v>
      </c>
      <c r="R2361" s="12">
        <f>ROUND((E2361/N2361),2)</f>
        <v>84.28</v>
      </c>
      <c r="S2361" t="str">
        <f>LEFT(P2361,FIND("/",P2361)-1)</f>
        <v>theater</v>
      </c>
      <c r="T2361" t="str">
        <f>RIGHT(P2361,LEN(P2361)-FIND("/",P2361))</f>
        <v>plays</v>
      </c>
    </row>
    <row r="2362" spans="1:20" ht="42.75" x14ac:dyDescent="0.4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 s="9">
        <f>(((I2362/60)/60)/24)+DATE(1970,1,1)</f>
        <v>41886.290972222225</v>
      </c>
      <c r="K2362">
        <v>1407271598</v>
      </c>
      <c r="L2362" s="10">
        <f>(((K2362/60)/60)/24)+DATE(1970,1,1)</f>
        <v>41856.865717592591</v>
      </c>
      <c r="M2362" t="b">
        <v>0</v>
      </c>
      <c r="N2362">
        <v>45</v>
      </c>
      <c r="O2362" t="b">
        <v>0</v>
      </c>
      <c r="P2362" t="s">
        <v>8273</v>
      </c>
      <c r="Q2362" s="5">
        <f>(E2362/D2362)</f>
        <v>0.34625</v>
      </c>
      <c r="R2362" s="12">
        <f>ROUND((E2362/N2362),2)</f>
        <v>153.88999999999999</v>
      </c>
      <c r="S2362" t="str">
        <f>LEFT(P2362,FIND("/",P2362)-1)</f>
        <v>technology</v>
      </c>
      <c r="T2362" t="str">
        <f>RIGHT(P2362,LEN(P2362)-FIND("/",P2362))</f>
        <v>wearables</v>
      </c>
    </row>
    <row r="2363" spans="1:20" ht="42.75" x14ac:dyDescent="0.4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 s="9">
        <f>(((I2363/60)/60)/24)+DATE(1970,1,1)</f>
        <v>42367.833333333328</v>
      </c>
      <c r="K2363">
        <v>1449000056</v>
      </c>
      <c r="L2363" s="10">
        <f>(((K2363/60)/60)/24)+DATE(1970,1,1)</f>
        <v>42339.833981481483</v>
      </c>
      <c r="M2363" t="b">
        <v>0</v>
      </c>
      <c r="N2363">
        <v>90</v>
      </c>
      <c r="O2363" t="b">
        <v>0</v>
      </c>
      <c r="P2363" t="s">
        <v>8273</v>
      </c>
      <c r="Q2363" s="5">
        <f>(E2363/D2363)</f>
        <v>0.34527999999999998</v>
      </c>
      <c r="R2363" s="12">
        <f>ROUND((E2363/N2363),2)</f>
        <v>95.91</v>
      </c>
      <c r="S2363" t="str">
        <f>LEFT(P2363,FIND("/",P2363)-1)</f>
        <v>technology</v>
      </c>
      <c r="T2363" t="str">
        <f>RIGHT(P2363,LEN(P2363)-FIND("/",P2363))</f>
        <v>wearables</v>
      </c>
    </row>
    <row r="2364" spans="1:20" ht="42.75" x14ac:dyDescent="0.4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 s="9">
        <f>(((I2364/60)/60)/24)+DATE(1970,1,1)</f>
        <v>42830.760150462964</v>
      </c>
      <c r="K2364">
        <v>1488827677</v>
      </c>
      <c r="L2364" s="10">
        <f>(((K2364/60)/60)/24)+DATE(1970,1,1)</f>
        <v>42800.801817129628</v>
      </c>
      <c r="M2364" t="b">
        <v>1</v>
      </c>
      <c r="N2364">
        <v>26</v>
      </c>
      <c r="O2364" t="b">
        <v>0</v>
      </c>
      <c r="P2364" t="s">
        <v>8303</v>
      </c>
      <c r="Q2364" s="5">
        <f>(E2364/D2364)</f>
        <v>0.34410000000000002</v>
      </c>
      <c r="R2364" s="12">
        <f>ROUND((E2364/N2364),2)</f>
        <v>132.35</v>
      </c>
      <c r="S2364" t="str">
        <f>LEFT(P2364,FIND("/",P2364)-1)</f>
        <v>theater</v>
      </c>
      <c r="T2364" t="str">
        <f>RIGHT(P2364,LEN(P2364)-FIND("/",P2364))</f>
        <v>spaces</v>
      </c>
    </row>
    <row r="2365" spans="1:20" ht="42.75" x14ac:dyDescent="0.4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 s="9">
        <f>(((I2365/60)/60)/24)+DATE(1970,1,1)</f>
        <v>42063.5</v>
      </c>
      <c r="K2365">
        <v>1421596356</v>
      </c>
      <c r="L2365" s="10">
        <f>(((K2365/60)/60)/24)+DATE(1970,1,1)</f>
        <v>42022.661527777775</v>
      </c>
      <c r="M2365" t="b">
        <v>0</v>
      </c>
      <c r="N2365">
        <v>13</v>
      </c>
      <c r="O2365" t="b">
        <v>0</v>
      </c>
      <c r="P2365" t="s">
        <v>8271</v>
      </c>
      <c r="Q2365" s="5">
        <f>(E2365/D2365)</f>
        <v>0.34399999999999997</v>
      </c>
      <c r="R2365" s="12">
        <f>ROUND((E2365/N2365),2)</f>
        <v>33.08</v>
      </c>
      <c r="S2365" t="str">
        <f>LEFT(P2365,FIND("/",P2365)-1)</f>
        <v>theater</v>
      </c>
      <c r="T2365" t="str">
        <f>RIGHT(P2365,LEN(P2365)-FIND("/",P2365))</f>
        <v>plays</v>
      </c>
    </row>
    <row r="2366" spans="1:20" ht="42.75" x14ac:dyDescent="0.4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 s="9">
        <f>(((I2366/60)/60)/24)+DATE(1970,1,1)</f>
        <v>42202.439571759256</v>
      </c>
      <c r="K2366">
        <v>1434537179</v>
      </c>
      <c r="L2366" s="10">
        <f>(((K2366/60)/60)/24)+DATE(1970,1,1)</f>
        <v>42172.439571759256</v>
      </c>
      <c r="M2366" t="b">
        <v>1</v>
      </c>
      <c r="N2366">
        <v>24</v>
      </c>
      <c r="O2366" t="b">
        <v>0</v>
      </c>
      <c r="P2366" t="s">
        <v>8271</v>
      </c>
      <c r="Q2366" s="5">
        <f>(E2366/D2366)</f>
        <v>0.34079999999999999</v>
      </c>
      <c r="R2366" s="12">
        <f>ROUND((E2366/N2366),2)</f>
        <v>35.5</v>
      </c>
      <c r="S2366" t="str">
        <f>LEFT(P2366,FIND("/",P2366)-1)</f>
        <v>theater</v>
      </c>
      <c r="T2366" t="str">
        <f>RIGHT(P2366,LEN(P2366)-FIND("/",P2366))</f>
        <v>plays</v>
      </c>
    </row>
    <row r="2367" spans="1:20" ht="28.5" x14ac:dyDescent="0.4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 s="9">
        <f>(((I2367/60)/60)/24)+DATE(1970,1,1)</f>
        <v>41978.00209490741</v>
      </c>
      <c r="K2367">
        <v>1415145781</v>
      </c>
      <c r="L2367" s="10">
        <f>(((K2367/60)/60)/24)+DATE(1970,1,1)</f>
        <v>41948.00209490741</v>
      </c>
      <c r="M2367" t="b">
        <v>0</v>
      </c>
      <c r="N2367">
        <v>7</v>
      </c>
      <c r="O2367" t="b">
        <v>0</v>
      </c>
      <c r="P2367" t="s">
        <v>8272</v>
      </c>
      <c r="Q2367" s="5">
        <f>(E2367/D2367)</f>
        <v>0.34</v>
      </c>
      <c r="R2367" s="12">
        <f>ROUND((E2367/N2367),2)</f>
        <v>121.43</v>
      </c>
      <c r="S2367" t="str">
        <f>LEFT(P2367,FIND("/",P2367)-1)</f>
        <v>technology</v>
      </c>
      <c r="T2367" t="str">
        <f>RIGHT(P2367,LEN(P2367)-FIND("/",P2367))</f>
        <v>web</v>
      </c>
    </row>
    <row r="2368" spans="1:20" ht="42.75" x14ac:dyDescent="0.4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 s="9">
        <f>(((I2368/60)/60)/24)+DATE(1970,1,1)</f>
        <v>42311.177766203706</v>
      </c>
      <c r="K2368">
        <v>1443928559</v>
      </c>
      <c r="L2368" s="10">
        <f>(((K2368/60)/60)/24)+DATE(1970,1,1)</f>
        <v>42281.136099537034</v>
      </c>
      <c r="M2368" t="b">
        <v>0</v>
      </c>
      <c r="N2368">
        <v>6</v>
      </c>
      <c r="O2368" t="b">
        <v>0</v>
      </c>
      <c r="P2368" t="s">
        <v>8289</v>
      </c>
      <c r="Q2368" s="5">
        <f>(E2368/D2368)</f>
        <v>0.34</v>
      </c>
      <c r="R2368" s="12">
        <f>ROUND((E2368/N2368),2)</f>
        <v>28.33</v>
      </c>
      <c r="S2368" t="str">
        <f>LEFT(P2368,FIND("/",P2368)-1)</f>
        <v>photography</v>
      </c>
      <c r="T2368" t="str">
        <f>RIGHT(P2368,LEN(P2368)-FIND("/",P2368))</f>
        <v>nature</v>
      </c>
    </row>
    <row r="2369" spans="1:20" ht="42.75" x14ac:dyDescent="0.4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 s="9">
        <f>(((I2369/60)/60)/24)+DATE(1970,1,1)</f>
        <v>42718.500787037032</v>
      </c>
      <c r="K2369">
        <v>1478257268</v>
      </c>
      <c r="L2369" s="10">
        <f>(((K2369/60)/60)/24)+DATE(1970,1,1)</f>
        <v>42678.459120370375</v>
      </c>
      <c r="M2369" t="b">
        <v>0</v>
      </c>
      <c r="N2369">
        <v>338</v>
      </c>
      <c r="O2369" t="b">
        <v>0</v>
      </c>
      <c r="P2369" t="s">
        <v>8273</v>
      </c>
      <c r="Q2369" s="5">
        <f>(E2369/D2369)</f>
        <v>0.33790999999999999</v>
      </c>
      <c r="R2369" s="12">
        <f>ROUND((E2369/N2369),2)</f>
        <v>99.97</v>
      </c>
      <c r="S2369" t="str">
        <f>LEFT(P2369,FIND("/",P2369)-1)</f>
        <v>technology</v>
      </c>
      <c r="T2369" t="str">
        <f>RIGHT(P2369,LEN(P2369)-FIND("/",P2369))</f>
        <v>wearables</v>
      </c>
    </row>
    <row r="2370" spans="1:20" ht="28.5" x14ac:dyDescent="0.4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 s="9">
        <f>(((I2370/60)/60)/24)+DATE(1970,1,1)</f>
        <v>41817.919722222221</v>
      </c>
      <c r="K2370">
        <v>1401401064</v>
      </c>
      <c r="L2370" s="10">
        <f>(((K2370/60)/60)/24)+DATE(1970,1,1)</f>
        <v>41788.919722222221</v>
      </c>
      <c r="M2370" t="b">
        <v>0</v>
      </c>
      <c r="N2370">
        <v>16</v>
      </c>
      <c r="O2370" t="b">
        <v>0</v>
      </c>
      <c r="P2370" t="s">
        <v>8293</v>
      </c>
      <c r="Q2370" s="5">
        <f>(E2370/D2370)</f>
        <v>0.33784615384615385</v>
      </c>
      <c r="R2370" s="12">
        <f>ROUND((E2370/N2370),2)</f>
        <v>137.25</v>
      </c>
      <c r="S2370" t="str">
        <f>LEFT(P2370,FIND("/",P2370)-1)</f>
        <v>music</v>
      </c>
      <c r="T2370" t="str">
        <f>RIGHT(P2370,LEN(P2370)-FIND("/",P2370))</f>
        <v>faith</v>
      </c>
    </row>
    <row r="2371" spans="1:20" ht="42.75" x14ac:dyDescent="0.4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 s="9">
        <f>(((I2371/60)/60)/24)+DATE(1970,1,1)</f>
        <v>42421.942094907412</v>
      </c>
      <c r="K2371">
        <v>1453502197</v>
      </c>
      <c r="L2371" s="10">
        <f>(((K2371/60)/60)/24)+DATE(1970,1,1)</f>
        <v>42391.942094907412</v>
      </c>
      <c r="M2371" t="b">
        <v>0</v>
      </c>
      <c r="N2371">
        <v>12</v>
      </c>
      <c r="O2371" t="b">
        <v>0</v>
      </c>
      <c r="P2371" t="s">
        <v>8273</v>
      </c>
      <c r="Q2371" s="5">
        <f>(E2371/D2371)</f>
        <v>0.33666666666666667</v>
      </c>
      <c r="R2371" s="12">
        <f>ROUND((E2371/N2371),2)</f>
        <v>75.75</v>
      </c>
      <c r="S2371" t="str">
        <f>LEFT(P2371,FIND("/",P2371)-1)</f>
        <v>technology</v>
      </c>
      <c r="T2371" t="str">
        <f>RIGHT(P2371,LEN(P2371)-FIND("/",P2371))</f>
        <v>wearables</v>
      </c>
    </row>
    <row r="2372" spans="1:20" ht="42.75" x14ac:dyDescent="0.4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 s="9">
        <f>(((I2372/60)/60)/24)+DATE(1970,1,1)</f>
        <v>42491.596273148149</v>
      </c>
      <c r="K2372">
        <v>1459520318</v>
      </c>
      <c r="L2372" s="10">
        <f>(((K2372/60)/60)/24)+DATE(1970,1,1)</f>
        <v>42461.596273148149</v>
      </c>
      <c r="M2372" t="b">
        <v>0</v>
      </c>
      <c r="N2372">
        <v>4</v>
      </c>
      <c r="O2372" t="b">
        <v>0</v>
      </c>
      <c r="P2372" t="s">
        <v>8271</v>
      </c>
      <c r="Q2372" s="5">
        <f>(E2372/D2372)</f>
        <v>0.33600000000000002</v>
      </c>
      <c r="R2372" s="12">
        <f>ROUND((E2372/N2372),2)</f>
        <v>63</v>
      </c>
      <c r="S2372" t="str">
        <f>LEFT(P2372,FIND("/",P2372)-1)</f>
        <v>theater</v>
      </c>
      <c r="T2372" t="str">
        <f>RIGHT(P2372,LEN(P2372)-FIND("/",P2372))</f>
        <v>plays</v>
      </c>
    </row>
    <row r="2373" spans="1:20" ht="42.75" x14ac:dyDescent="0.4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 s="9">
        <f>(((I2373/60)/60)/24)+DATE(1970,1,1)</f>
        <v>42725.332638888889</v>
      </c>
      <c r="K2373">
        <v>1479218315</v>
      </c>
      <c r="L2373" s="10">
        <f>(((K2373/60)/60)/24)+DATE(1970,1,1)</f>
        <v>42689.582349537035</v>
      </c>
      <c r="M2373" t="b">
        <v>1</v>
      </c>
      <c r="N2373">
        <v>1501</v>
      </c>
      <c r="O2373" t="b">
        <v>0</v>
      </c>
      <c r="P2373" t="s">
        <v>8301</v>
      </c>
      <c r="Q2373" s="5">
        <f>(E2373/D2373)</f>
        <v>0.33559730999999998</v>
      </c>
      <c r="R2373" s="12">
        <f>ROUND((E2373/N2373),2)</f>
        <v>223.58</v>
      </c>
      <c r="S2373" t="str">
        <f>LEFT(P2373,FIND("/",P2373)-1)</f>
        <v>technology</v>
      </c>
      <c r="T2373" t="str">
        <f>RIGHT(P2373,LEN(P2373)-FIND("/",P2373))</f>
        <v>space exploration</v>
      </c>
    </row>
    <row r="2374" spans="1:20" ht="42.75" x14ac:dyDescent="0.4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 s="9">
        <f>(((I2374/60)/60)/24)+DATE(1970,1,1)</f>
        <v>42828.041666666672</v>
      </c>
      <c r="K2374">
        <v>1488387008</v>
      </c>
      <c r="L2374" s="10">
        <f>(((K2374/60)/60)/24)+DATE(1970,1,1)</f>
        <v>42795.701481481476</v>
      </c>
      <c r="M2374" t="b">
        <v>0</v>
      </c>
      <c r="N2374">
        <v>38</v>
      </c>
      <c r="O2374" t="b">
        <v>0</v>
      </c>
      <c r="P2374" t="s">
        <v>8293</v>
      </c>
      <c r="Q2374" s="5">
        <f>(E2374/D2374)</f>
        <v>0.33473333333333333</v>
      </c>
      <c r="R2374" s="12">
        <f>ROUND((E2374/N2374),2)</f>
        <v>264.26</v>
      </c>
      <c r="S2374" t="str">
        <f>LEFT(P2374,FIND("/",P2374)-1)</f>
        <v>music</v>
      </c>
      <c r="T2374" t="str">
        <f>RIGHT(P2374,LEN(P2374)-FIND("/",P2374))</f>
        <v>faith</v>
      </c>
    </row>
    <row r="2375" spans="1:20" ht="42.75" x14ac:dyDescent="0.4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 s="9">
        <f>(((I2375/60)/60)/24)+DATE(1970,1,1)</f>
        <v>42107.791666666672</v>
      </c>
      <c r="K2375">
        <v>1425512843</v>
      </c>
      <c r="L2375" s="10">
        <f>(((K2375/60)/60)/24)+DATE(1970,1,1)</f>
        <v>42067.991238425922</v>
      </c>
      <c r="M2375" t="b">
        <v>0</v>
      </c>
      <c r="N2375">
        <v>13</v>
      </c>
      <c r="O2375" t="b">
        <v>0</v>
      </c>
      <c r="P2375" t="s">
        <v>8268</v>
      </c>
      <c r="Q2375" s="5">
        <f>(E2375/D2375)</f>
        <v>0.33416666666666667</v>
      </c>
      <c r="R2375" s="12">
        <f>ROUND((E2375/N2375),2)</f>
        <v>30.85</v>
      </c>
      <c r="S2375" t="str">
        <f>LEFT(P2375,FIND("/",P2375)-1)</f>
        <v>film &amp; video</v>
      </c>
      <c r="T2375" t="str">
        <f>RIGHT(P2375,LEN(P2375)-FIND("/",P2375))</f>
        <v>drama</v>
      </c>
    </row>
    <row r="2376" spans="1:20" ht="42.75" x14ac:dyDescent="0.4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 s="9">
        <f>(((I2376/60)/60)/24)+DATE(1970,1,1)</f>
        <v>42366.25</v>
      </c>
      <c r="K2376">
        <v>1449436390</v>
      </c>
      <c r="L2376" s="10">
        <f>(((K2376/60)/60)/24)+DATE(1970,1,1)</f>
        <v>42344.884143518517</v>
      </c>
      <c r="M2376" t="b">
        <v>1</v>
      </c>
      <c r="N2376">
        <v>47</v>
      </c>
      <c r="O2376" t="b">
        <v>0</v>
      </c>
      <c r="P2376" t="s">
        <v>8302</v>
      </c>
      <c r="Q2376" s="5">
        <f>(E2376/D2376)</f>
        <v>0.33189999999999997</v>
      </c>
      <c r="R2376" s="12">
        <f>ROUND((E2376/N2376),2)</f>
        <v>70.62</v>
      </c>
      <c r="S2376" t="str">
        <f>LEFT(P2376,FIND("/",P2376)-1)</f>
        <v>technology</v>
      </c>
      <c r="T2376" t="str">
        <f>RIGHT(P2376,LEN(P2376)-FIND("/",P2376))</f>
        <v>makerspaces</v>
      </c>
    </row>
    <row r="2377" spans="1:20" ht="42.75" x14ac:dyDescent="0.4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 s="9">
        <f>(((I2377/60)/60)/24)+DATE(1970,1,1)</f>
        <v>41964.449479166666</v>
      </c>
      <c r="K2377">
        <v>1411379235</v>
      </c>
      <c r="L2377" s="10">
        <f>(((K2377/60)/60)/24)+DATE(1970,1,1)</f>
        <v>41904.407812500001</v>
      </c>
      <c r="M2377" t="b">
        <v>0</v>
      </c>
      <c r="N2377">
        <v>55</v>
      </c>
      <c r="O2377" t="b">
        <v>0</v>
      </c>
      <c r="P2377" t="s">
        <v>8270</v>
      </c>
      <c r="Q2377" s="5">
        <f>(E2377/D2377)</f>
        <v>0.3256</v>
      </c>
      <c r="R2377" s="12">
        <f>ROUND((E2377/N2377),2)</f>
        <v>88.8</v>
      </c>
      <c r="S2377" t="str">
        <f>LEFT(P2377,FIND("/",P2377)-1)</f>
        <v>film &amp; video</v>
      </c>
      <c r="T2377" t="str">
        <f>RIGHT(P2377,LEN(P2377)-FIND("/",P2377))</f>
        <v>animation</v>
      </c>
    </row>
    <row r="2378" spans="1:20" ht="57" x14ac:dyDescent="0.4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 s="9">
        <f>(((I2378/60)/60)/24)+DATE(1970,1,1)</f>
        <v>42233.666666666672</v>
      </c>
      <c r="K2378">
        <v>1436355270</v>
      </c>
      <c r="L2378" s="10">
        <f>(((K2378/60)/60)/24)+DATE(1970,1,1)</f>
        <v>42193.482291666667</v>
      </c>
      <c r="M2378" t="b">
        <v>0</v>
      </c>
      <c r="N2378">
        <v>16</v>
      </c>
      <c r="O2378" t="b">
        <v>0</v>
      </c>
      <c r="P2378" t="s">
        <v>8271</v>
      </c>
      <c r="Q2378" s="5">
        <f>(E2378/D2378)</f>
        <v>0.3256</v>
      </c>
      <c r="R2378" s="12">
        <f>ROUND((E2378/N2378),2)</f>
        <v>50.88</v>
      </c>
      <c r="S2378" t="str">
        <f>LEFT(P2378,FIND("/",P2378)-1)</f>
        <v>theater</v>
      </c>
      <c r="T2378" t="str">
        <f>RIGHT(P2378,LEN(P2378)-FIND("/",P2378))</f>
        <v>plays</v>
      </c>
    </row>
    <row r="2379" spans="1:20" ht="28.5" x14ac:dyDescent="0.4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 s="9">
        <f>(((I2379/60)/60)/24)+DATE(1970,1,1)</f>
        <v>42077.034733796296</v>
      </c>
      <c r="K2379">
        <v>1423705801</v>
      </c>
      <c r="L2379" s="10">
        <f>(((K2379/60)/60)/24)+DATE(1970,1,1)</f>
        <v>42047.07640046296</v>
      </c>
      <c r="M2379" t="b">
        <v>0</v>
      </c>
      <c r="N2379">
        <v>5</v>
      </c>
      <c r="O2379" t="b">
        <v>0</v>
      </c>
      <c r="P2379" t="s">
        <v>8271</v>
      </c>
      <c r="Q2379" s="5">
        <f>(E2379/D2379)</f>
        <v>0.32500000000000001</v>
      </c>
      <c r="R2379" s="12">
        <f>ROUND((E2379/N2379),2)</f>
        <v>26</v>
      </c>
      <c r="S2379" t="str">
        <f>LEFT(P2379,FIND("/",P2379)-1)</f>
        <v>theater</v>
      </c>
      <c r="T2379" t="str">
        <f>RIGHT(P2379,LEN(P2379)-FIND("/",P2379))</f>
        <v>plays</v>
      </c>
    </row>
    <row r="2380" spans="1:20" ht="28.5" x14ac:dyDescent="0.4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 s="9">
        <f>(((I2380/60)/60)/24)+DATE(1970,1,1)</f>
        <v>42086.207638888889</v>
      </c>
      <c r="K2380">
        <v>1424488244</v>
      </c>
      <c r="L2380" s="10">
        <f>(((K2380/60)/60)/24)+DATE(1970,1,1)</f>
        <v>42056.1324537037</v>
      </c>
      <c r="M2380" t="b">
        <v>0</v>
      </c>
      <c r="N2380">
        <v>7</v>
      </c>
      <c r="O2380" t="b">
        <v>0</v>
      </c>
      <c r="P2380" t="s">
        <v>8271</v>
      </c>
      <c r="Q2380" s="5">
        <f>(E2380/D2380)</f>
        <v>0.32500000000000001</v>
      </c>
      <c r="R2380" s="12">
        <f>ROUND((E2380/N2380),2)</f>
        <v>37.14</v>
      </c>
      <c r="S2380" t="str">
        <f>LEFT(P2380,FIND("/",P2380)-1)</f>
        <v>theater</v>
      </c>
      <c r="T2380" t="str">
        <f>RIGHT(P2380,LEN(P2380)-FIND("/",P2380))</f>
        <v>plays</v>
      </c>
    </row>
    <row r="2381" spans="1:20" ht="42.75" x14ac:dyDescent="0.4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 s="9">
        <f>(((I2381/60)/60)/24)+DATE(1970,1,1)</f>
        <v>41853.583333333336</v>
      </c>
      <c r="K2381">
        <v>1403822912</v>
      </c>
      <c r="L2381" s="10">
        <f>(((K2381/60)/60)/24)+DATE(1970,1,1)</f>
        <v>41816.950370370374</v>
      </c>
      <c r="M2381" t="b">
        <v>0</v>
      </c>
      <c r="N2381">
        <v>16</v>
      </c>
      <c r="O2381" t="b">
        <v>0</v>
      </c>
      <c r="P2381" t="s">
        <v>8271</v>
      </c>
      <c r="Q2381" s="5">
        <f>(E2381/D2381)</f>
        <v>0.32050000000000001</v>
      </c>
      <c r="R2381" s="12">
        <f>ROUND((E2381/N2381),2)</f>
        <v>40.06</v>
      </c>
      <c r="S2381" t="str">
        <f>LEFT(P2381,FIND("/",P2381)-1)</f>
        <v>theater</v>
      </c>
      <c r="T2381" t="str">
        <f>RIGHT(P2381,LEN(P2381)-FIND("/",P2381))</f>
        <v>plays</v>
      </c>
    </row>
    <row r="2382" spans="1:20" ht="57" x14ac:dyDescent="0.4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 s="9">
        <f>(((I2382/60)/60)/24)+DATE(1970,1,1)</f>
        <v>42420.878472222219</v>
      </c>
      <c r="K2382">
        <v>1454173120</v>
      </c>
      <c r="L2382" s="10">
        <f>(((K2382/60)/60)/24)+DATE(1970,1,1)</f>
        <v>42399.707407407404</v>
      </c>
      <c r="M2382" t="b">
        <v>0</v>
      </c>
      <c r="N2382">
        <v>19</v>
      </c>
      <c r="O2382" t="b">
        <v>0</v>
      </c>
      <c r="P2382" t="s">
        <v>8271</v>
      </c>
      <c r="Q2382" s="5">
        <f>(E2382/D2382)</f>
        <v>0.32050000000000001</v>
      </c>
      <c r="R2382" s="12">
        <f>ROUND((E2382/N2382),2)</f>
        <v>33.74</v>
      </c>
      <c r="S2382" t="str">
        <f>LEFT(P2382,FIND("/",P2382)-1)</f>
        <v>theater</v>
      </c>
      <c r="T2382" t="str">
        <f>RIGHT(P2382,LEN(P2382)-FIND("/",P2382))</f>
        <v>plays</v>
      </c>
    </row>
    <row r="2383" spans="1:20" ht="42.75" x14ac:dyDescent="0.4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 s="9">
        <f>(((I2383/60)/60)/24)+DATE(1970,1,1)</f>
        <v>42704.843969907408</v>
      </c>
      <c r="K2383">
        <v>1477509319</v>
      </c>
      <c r="L2383" s="10">
        <f>(((K2383/60)/60)/24)+DATE(1970,1,1)</f>
        <v>42669.802303240736</v>
      </c>
      <c r="M2383" t="b">
        <v>0</v>
      </c>
      <c r="N2383">
        <v>100</v>
      </c>
      <c r="O2383" t="b">
        <v>0</v>
      </c>
      <c r="P2383" t="s">
        <v>8273</v>
      </c>
      <c r="Q2383" s="5">
        <f>(E2383/D2383)</f>
        <v>0.32028000000000001</v>
      </c>
      <c r="R2383" s="12">
        <f>ROUND((E2383/N2383),2)</f>
        <v>800.7</v>
      </c>
      <c r="S2383" t="str">
        <f>LEFT(P2383,FIND("/",P2383)-1)</f>
        <v>technology</v>
      </c>
      <c r="T2383" t="str">
        <f>RIGHT(P2383,LEN(P2383)-FIND("/",P2383))</f>
        <v>wearables</v>
      </c>
    </row>
    <row r="2384" spans="1:20" ht="42.75" x14ac:dyDescent="0.4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 s="9">
        <f>(((I2384/60)/60)/24)+DATE(1970,1,1)</f>
        <v>42271.590833333335</v>
      </c>
      <c r="K2384">
        <v>1441894248</v>
      </c>
      <c r="L2384" s="10">
        <f>(((K2384/60)/60)/24)+DATE(1970,1,1)</f>
        <v>42257.590833333335</v>
      </c>
      <c r="M2384" t="b">
        <v>0</v>
      </c>
      <c r="N2384">
        <v>3</v>
      </c>
      <c r="O2384" t="b">
        <v>0</v>
      </c>
      <c r="P2384" t="s">
        <v>8271</v>
      </c>
      <c r="Q2384" s="5">
        <f>(E2384/D2384)</f>
        <v>0.32</v>
      </c>
      <c r="R2384" s="12">
        <f>ROUND((E2384/N2384),2)</f>
        <v>26.67</v>
      </c>
      <c r="S2384" t="str">
        <f>LEFT(P2384,FIND("/",P2384)-1)</f>
        <v>theater</v>
      </c>
      <c r="T2384" t="str">
        <f>RIGHT(P2384,LEN(P2384)-FIND("/",P2384))</f>
        <v>plays</v>
      </c>
    </row>
    <row r="2385" spans="1:20" ht="42.75" x14ac:dyDescent="0.4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 s="9">
        <f>(((I2385/60)/60)/24)+DATE(1970,1,1)</f>
        <v>42523.546851851846</v>
      </c>
      <c r="K2385">
        <v>1462280848</v>
      </c>
      <c r="L2385" s="10">
        <f>(((K2385/60)/60)/24)+DATE(1970,1,1)</f>
        <v>42493.546851851846</v>
      </c>
      <c r="M2385" t="b">
        <v>0</v>
      </c>
      <c r="N2385">
        <v>11</v>
      </c>
      <c r="O2385" t="b">
        <v>0</v>
      </c>
      <c r="P2385" t="s">
        <v>8271</v>
      </c>
      <c r="Q2385" s="5">
        <f>(E2385/D2385)</f>
        <v>0.32</v>
      </c>
      <c r="R2385" s="12">
        <f>ROUND((E2385/N2385),2)</f>
        <v>29.09</v>
      </c>
      <c r="S2385" t="str">
        <f>LEFT(P2385,FIND("/",P2385)-1)</f>
        <v>theater</v>
      </c>
      <c r="T2385" t="str">
        <f>RIGHT(P2385,LEN(P2385)-FIND("/",P2385))</f>
        <v>plays</v>
      </c>
    </row>
    <row r="2386" spans="1:20" ht="42.75" x14ac:dyDescent="0.4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 s="9">
        <f>(((I2386/60)/60)/24)+DATE(1970,1,1)</f>
        <v>42334.252500000002</v>
      </c>
      <c r="K2386">
        <v>1445922216</v>
      </c>
      <c r="L2386" s="10">
        <f>(((K2386/60)/60)/24)+DATE(1970,1,1)</f>
        <v>42304.210833333331</v>
      </c>
      <c r="M2386" t="b">
        <v>0</v>
      </c>
      <c r="N2386">
        <v>47</v>
      </c>
      <c r="O2386" t="b">
        <v>0</v>
      </c>
      <c r="P2386" t="s">
        <v>8287</v>
      </c>
      <c r="Q2386" s="5">
        <f>(E2386/D2386)</f>
        <v>0.31947058823529412</v>
      </c>
      <c r="R2386" s="12">
        <f>ROUND((E2386/N2386),2)</f>
        <v>115.55</v>
      </c>
      <c r="S2386" t="str">
        <f>LEFT(P2386,FIND("/",P2386)-1)</f>
        <v>publishing</v>
      </c>
      <c r="T2386" t="str">
        <f>RIGHT(P2386,LEN(P2386)-FIND("/",P2386))</f>
        <v>translations</v>
      </c>
    </row>
    <row r="2387" spans="1:20" ht="42.75" x14ac:dyDescent="0.4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 s="9">
        <f>(((I2387/60)/60)/24)+DATE(1970,1,1)</f>
        <v>42163.016585648147</v>
      </c>
      <c r="K2387">
        <v>1428539033</v>
      </c>
      <c r="L2387" s="10">
        <f>(((K2387/60)/60)/24)+DATE(1970,1,1)</f>
        <v>42103.016585648147</v>
      </c>
      <c r="M2387" t="b">
        <v>0</v>
      </c>
      <c r="N2387">
        <v>39</v>
      </c>
      <c r="O2387" t="b">
        <v>0</v>
      </c>
      <c r="P2387" t="s">
        <v>8271</v>
      </c>
      <c r="Q2387" s="5">
        <f>(E2387/D2387)</f>
        <v>0.31546666666666667</v>
      </c>
      <c r="R2387" s="12">
        <f>ROUND((E2387/N2387),2)</f>
        <v>60.67</v>
      </c>
      <c r="S2387" t="str">
        <f>LEFT(P2387,FIND("/",P2387)-1)</f>
        <v>theater</v>
      </c>
      <c r="T2387" t="str">
        <f>RIGHT(P2387,LEN(P2387)-FIND("/",P2387))</f>
        <v>plays</v>
      </c>
    </row>
    <row r="2388" spans="1:20" ht="42.75" x14ac:dyDescent="0.4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 s="9">
        <f>(((I2388/60)/60)/24)+DATE(1970,1,1)</f>
        <v>42835.84375</v>
      </c>
      <c r="K2388">
        <v>1488935245</v>
      </c>
      <c r="L2388" s="10">
        <f>(((K2388/60)/60)/24)+DATE(1970,1,1)</f>
        <v>42802.046817129631</v>
      </c>
      <c r="M2388" t="b">
        <v>0</v>
      </c>
      <c r="N2388">
        <v>39</v>
      </c>
      <c r="O2388" t="b">
        <v>0</v>
      </c>
      <c r="P2388" t="s">
        <v>8293</v>
      </c>
      <c r="Q2388" s="5">
        <f>(E2388/D2388)</f>
        <v>0.3125</v>
      </c>
      <c r="R2388" s="12">
        <f>ROUND((E2388/N2388),2)</f>
        <v>80.13</v>
      </c>
      <c r="S2388" t="str">
        <f>LEFT(P2388,FIND("/",P2388)-1)</f>
        <v>music</v>
      </c>
      <c r="T2388" t="str">
        <f>RIGHT(P2388,LEN(P2388)-FIND("/",P2388))</f>
        <v>faith</v>
      </c>
    </row>
    <row r="2389" spans="1:20" ht="42.75" x14ac:dyDescent="0.4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 s="9">
        <f>(((I2389/60)/60)/24)+DATE(1970,1,1)</f>
        <v>42203.125</v>
      </c>
      <c r="K2389">
        <v>1432100004</v>
      </c>
      <c r="L2389" s="10">
        <f>(((K2389/60)/60)/24)+DATE(1970,1,1)</f>
        <v>42144.231527777782</v>
      </c>
      <c r="M2389" t="b">
        <v>0</v>
      </c>
      <c r="N2389">
        <v>2</v>
      </c>
      <c r="O2389" t="b">
        <v>0</v>
      </c>
      <c r="P2389" t="s">
        <v>8271</v>
      </c>
      <c r="Q2389" s="5">
        <f>(E2389/D2389)</f>
        <v>0.3125</v>
      </c>
      <c r="R2389" s="12">
        <f>ROUND((E2389/N2389),2)</f>
        <v>1250</v>
      </c>
      <c r="S2389" t="str">
        <f>LEFT(P2389,FIND("/",P2389)-1)</f>
        <v>theater</v>
      </c>
      <c r="T2389" t="str">
        <f>RIGHT(P2389,LEN(P2389)-FIND("/",P2389))</f>
        <v>plays</v>
      </c>
    </row>
    <row r="2390" spans="1:20" ht="42.75" x14ac:dyDescent="0.4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 s="9">
        <f>(((I2390/60)/60)/24)+DATE(1970,1,1)</f>
        <v>42432.709652777776</v>
      </c>
      <c r="K2390">
        <v>1454432514</v>
      </c>
      <c r="L2390" s="10">
        <f>(((K2390/60)/60)/24)+DATE(1970,1,1)</f>
        <v>42402.709652777776</v>
      </c>
      <c r="M2390" t="b">
        <v>0</v>
      </c>
      <c r="N2390">
        <v>122</v>
      </c>
      <c r="O2390" t="b">
        <v>0</v>
      </c>
      <c r="P2390" t="s">
        <v>8273</v>
      </c>
      <c r="Q2390" s="5">
        <f>(E2390/D2390)</f>
        <v>0.31114999999999998</v>
      </c>
      <c r="R2390" s="12">
        <f>ROUND((E2390/N2390),2)</f>
        <v>102.02</v>
      </c>
      <c r="S2390" t="str">
        <f>LEFT(P2390,FIND("/",P2390)-1)</f>
        <v>technology</v>
      </c>
      <c r="T2390" t="str">
        <f>RIGHT(P2390,LEN(P2390)-FIND("/",P2390))</f>
        <v>wearables</v>
      </c>
    </row>
    <row r="2391" spans="1:20" ht="42.75" x14ac:dyDescent="0.4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 s="9">
        <f>(((I2391/60)/60)/24)+DATE(1970,1,1)</f>
        <v>40889.212685185186</v>
      </c>
      <c r="K2391">
        <v>1320033976</v>
      </c>
      <c r="L2391" s="10">
        <f>(((K2391/60)/60)/24)+DATE(1970,1,1)</f>
        <v>40847.171018518515</v>
      </c>
      <c r="M2391" t="b">
        <v>0</v>
      </c>
      <c r="N2391">
        <v>20</v>
      </c>
      <c r="O2391" t="b">
        <v>0</v>
      </c>
      <c r="P2391" t="s">
        <v>8278</v>
      </c>
      <c r="Q2391" s="5">
        <f>(E2391/D2391)</f>
        <v>0.309</v>
      </c>
      <c r="R2391" s="12">
        <f>ROUND((E2391/N2391),2)</f>
        <v>231.75</v>
      </c>
      <c r="S2391" t="str">
        <f>LEFT(P2391,FIND("/",P2391)-1)</f>
        <v>music</v>
      </c>
      <c r="T2391" t="str">
        <f>RIGHT(P2391,LEN(P2391)-FIND("/",P2391))</f>
        <v>jazz</v>
      </c>
    </row>
    <row r="2392" spans="1:20" ht="57" x14ac:dyDescent="0.4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 s="9">
        <f>(((I2392/60)/60)/24)+DATE(1970,1,1)</f>
        <v>42005.700636574074</v>
      </c>
      <c r="K2392">
        <v>1417538935</v>
      </c>
      <c r="L2392" s="10">
        <f>(((K2392/60)/60)/24)+DATE(1970,1,1)</f>
        <v>41975.700636574074</v>
      </c>
      <c r="M2392" t="b">
        <v>0</v>
      </c>
      <c r="N2392">
        <v>14</v>
      </c>
      <c r="O2392" t="b">
        <v>0</v>
      </c>
      <c r="P2392" t="s">
        <v>8305</v>
      </c>
      <c r="Q2392" s="5">
        <f>(E2392/D2392)</f>
        <v>0.30866666666666664</v>
      </c>
      <c r="R2392" s="12">
        <f>ROUND((E2392/N2392),2)</f>
        <v>66.14</v>
      </c>
      <c r="S2392" t="str">
        <f>LEFT(P2392,FIND("/",P2392)-1)</f>
        <v>theater</v>
      </c>
      <c r="T2392" t="str">
        <f>RIGHT(P2392,LEN(P2392)-FIND("/",P2392))</f>
        <v>musical</v>
      </c>
    </row>
    <row r="2393" spans="1:20" ht="42.75" x14ac:dyDescent="0.4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 s="9">
        <f>(((I2393/60)/60)/24)+DATE(1970,1,1)</f>
        <v>41549.561041666668</v>
      </c>
      <c r="K2393">
        <v>1378214874</v>
      </c>
      <c r="L2393" s="10">
        <f>(((K2393/60)/60)/24)+DATE(1970,1,1)</f>
        <v>41520.561041666668</v>
      </c>
      <c r="M2393" t="b">
        <v>0</v>
      </c>
      <c r="N2393">
        <v>19</v>
      </c>
      <c r="O2393" t="b">
        <v>0</v>
      </c>
      <c r="P2393" t="s">
        <v>8275</v>
      </c>
      <c r="Q2393" s="5">
        <f>(E2393/D2393)</f>
        <v>0.30862068965517242</v>
      </c>
      <c r="R2393" s="12">
        <f>ROUND((E2393/N2393),2)</f>
        <v>47.11</v>
      </c>
      <c r="S2393" t="str">
        <f>LEFT(P2393,FIND("/",P2393)-1)</f>
        <v>publishing</v>
      </c>
      <c r="T2393" t="str">
        <f>RIGHT(P2393,LEN(P2393)-FIND("/",P2393))</f>
        <v>fiction</v>
      </c>
    </row>
    <row r="2394" spans="1:20" ht="42.75" x14ac:dyDescent="0.4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 s="9">
        <f>(((I2394/60)/60)/24)+DATE(1970,1,1)</f>
        <v>42698.768368055549</v>
      </c>
      <c r="K2394">
        <v>1477416387</v>
      </c>
      <c r="L2394" s="10">
        <f>(((K2394/60)/60)/24)+DATE(1970,1,1)</f>
        <v>42668.726701388892</v>
      </c>
      <c r="M2394" t="b">
        <v>0</v>
      </c>
      <c r="N2394">
        <v>37</v>
      </c>
      <c r="O2394" t="b">
        <v>0</v>
      </c>
      <c r="P2394" t="s">
        <v>8273</v>
      </c>
      <c r="Q2394" s="5">
        <f>(E2394/D2394)</f>
        <v>0.30813400000000002</v>
      </c>
      <c r="R2394" s="12">
        <f>ROUND((E2394/N2394),2)</f>
        <v>124.92</v>
      </c>
      <c r="S2394" t="str">
        <f>LEFT(P2394,FIND("/",P2394)-1)</f>
        <v>technology</v>
      </c>
      <c r="T2394" t="str">
        <f>RIGHT(P2394,LEN(P2394)-FIND("/",P2394))</f>
        <v>wearables</v>
      </c>
    </row>
    <row r="2395" spans="1:20" ht="42.75" x14ac:dyDescent="0.4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 s="9">
        <f>(((I2395/60)/60)/24)+DATE(1970,1,1)</f>
        <v>42049.071550925932</v>
      </c>
      <c r="K2395">
        <v>1421199782</v>
      </c>
      <c r="L2395" s="10">
        <f>(((K2395/60)/60)/24)+DATE(1970,1,1)</f>
        <v>42018.071550925932</v>
      </c>
      <c r="M2395" t="b">
        <v>1</v>
      </c>
      <c r="N2395">
        <v>75</v>
      </c>
      <c r="O2395" t="b">
        <v>0</v>
      </c>
      <c r="P2395" t="s">
        <v>8285</v>
      </c>
      <c r="Q2395" s="5">
        <f>(E2395/D2395)</f>
        <v>0.308</v>
      </c>
      <c r="R2395" s="12">
        <f>ROUND((E2395/N2395),2)</f>
        <v>71.87</v>
      </c>
      <c r="S2395" t="str">
        <f>LEFT(P2395,FIND("/",P2395)-1)</f>
        <v>photography</v>
      </c>
      <c r="T2395" t="str">
        <f>RIGHT(P2395,LEN(P2395)-FIND("/",P2395))</f>
        <v>photobooks</v>
      </c>
    </row>
    <row r="2396" spans="1:20" ht="42.75" x14ac:dyDescent="0.4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 s="9">
        <f>(((I2396/60)/60)/24)+DATE(1970,1,1)</f>
        <v>41058.829918981479</v>
      </c>
      <c r="K2396">
        <v>1336506905</v>
      </c>
      <c r="L2396" s="10">
        <f>(((K2396/60)/60)/24)+DATE(1970,1,1)</f>
        <v>41037.829918981479</v>
      </c>
      <c r="M2396" t="b">
        <v>0</v>
      </c>
      <c r="N2396">
        <v>30</v>
      </c>
      <c r="O2396" t="b">
        <v>0</v>
      </c>
      <c r="P2396" t="s">
        <v>8278</v>
      </c>
      <c r="Q2396" s="5">
        <f>(E2396/D2396)</f>
        <v>0.30666666666666664</v>
      </c>
      <c r="R2396" s="12">
        <f>ROUND((E2396/N2396),2)</f>
        <v>21.47</v>
      </c>
      <c r="S2396" t="str">
        <f>LEFT(P2396,FIND("/",P2396)-1)</f>
        <v>music</v>
      </c>
      <c r="T2396" t="str">
        <f>RIGHT(P2396,LEN(P2396)-FIND("/",P2396))</f>
        <v>jazz</v>
      </c>
    </row>
    <row r="2397" spans="1:20" ht="28.5" x14ac:dyDescent="0.4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 s="9">
        <f>(((I2397/60)/60)/24)+DATE(1970,1,1)</f>
        <v>42005.002488425926</v>
      </c>
      <c r="K2397">
        <v>1415750615</v>
      </c>
      <c r="L2397" s="10">
        <f>(((K2397/60)/60)/24)+DATE(1970,1,1)</f>
        <v>41955.002488425926</v>
      </c>
      <c r="M2397" t="b">
        <v>0</v>
      </c>
      <c r="N2397">
        <v>16</v>
      </c>
      <c r="O2397" t="b">
        <v>0</v>
      </c>
      <c r="P2397" t="s">
        <v>8273</v>
      </c>
      <c r="Q2397" s="5">
        <f>(E2397/D2397)</f>
        <v>0.30599999999999999</v>
      </c>
      <c r="R2397" s="12">
        <f>ROUND((E2397/N2397),2)</f>
        <v>191.25</v>
      </c>
      <c r="S2397" t="str">
        <f>LEFT(P2397,FIND("/",P2397)-1)</f>
        <v>technology</v>
      </c>
      <c r="T2397" t="str">
        <f>RIGHT(P2397,LEN(P2397)-FIND("/",P2397))</f>
        <v>wearables</v>
      </c>
    </row>
    <row r="2398" spans="1:20" ht="42.75" x14ac:dyDescent="0.4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 s="9">
        <f>(((I2398/60)/60)/24)+DATE(1970,1,1)</f>
        <v>41605.279097222221</v>
      </c>
      <c r="K2398">
        <v>1382938914</v>
      </c>
      <c r="L2398" s="10">
        <f>(((K2398/60)/60)/24)+DATE(1970,1,1)</f>
        <v>41575.237430555557</v>
      </c>
      <c r="M2398" t="b">
        <v>0</v>
      </c>
      <c r="N2398">
        <v>89</v>
      </c>
      <c r="O2398" t="b">
        <v>0</v>
      </c>
      <c r="P2398" t="s">
        <v>8282</v>
      </c>
      <c r="Q2398" s="5">
        <f>(E2398/D2398)</f>
        <v>0.30433333333333334</v>
      </c>
      <c r="R2398" s="12">
        <f>ROUND((E2398/N2398),2)</f>
        <v>51.29</v>
      </c>
      <c r="S2398" t="str">
        <f>LEFT(P2398,FIND("/",P2398)-1)</f>
        <v>games</v>
      </c>
      <c r="T2398" t="str">
        <f>RIGHT(P2398,LEN(P2398)-FIND("/",P2398))</f>
        <v>video games</v>
      </c>
    </row>
    <row r="2399" spans="1:20" ht="42.75" x14ac:dyDescent="0.4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 s="9">
        <f>(((I2399/60)/60)/24)+DATE(1970,1,1)</f>
        <v>41763.25</v>
      </c>
      <c r="K2399">
        <v>1396633284</v>
      </c>
      <c r="L2399" s="10">
        <f>(((K2399/60)/60)/24)+DATE(1970,1,1)</f>
        <v>41733.737083333333</v>
      </c>
      <c r="M2399" t="b">
        <v>0</v>
      </c>
      <c r="N2399">
        <v>30</v>
      </c>
      <c r="O2399" t="b">
        <v>0</v>
      </c>
      <c r="P2399" t="s">
        <v>8278</v>
      </c>
      <c r="Q2399" s="5">
        <f>(E2399/D2399)</f>
        <v>0.30399999999999999</v>
      </c>
      <c r="R2399" s="12">
        <f>ROUND((E2399/N2399),2)</f>
        <v>50.67</v>
      </c>
      <c r="S2399" t="str">
        <f>LEFT(P2399,FIND("/",P2399)-1)</f>
        <v>music</v>
      </c>
      <c r="T2399" t="str">
        <f>RIGHT(P2399,LEN(P2399)-FIND("/",P2399))</f>
        <v>jazz</v>
      </c>
    </row>
    <row r="2400" spans="1:20" ht="42.75" x14ac:dyDescent="0.4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 s="9">
        <f>(((I2400/60)/60)/24)+DATE(1970,1,1)</f>
        <v>42097.909016203703</v>
      </c>
      <c r="K2400">
        <v>1427492939</v>
      </c>
      <c r="L2400" s="10">
        <f>(((K2400/60)/60)/24)+DATE(1970,1,1)</f>
        <v>42090.909016203703</v>
      </c>
      <c r="M2400" t="b">
        <v>0</v>
      </c>
      <c r="N2400">
        <v>9</v>
      </c>
      <c r="O2400" t="b">
        <v>0</v>
      </c>
      <c r="P2400" t="s">
        <v>8305</v>
      </c>
      <c r="Q2400" s="5">
        <f>(E2400/D2400)</f>
        <v>0.30333333333333334</v>
      </c>
      <c r="R2400" s="12">
        <f>ROUND((E2400/N2400),2)</f>
        <v>50.56</v>
      </c>
      <c r="S2400" t="str">
        <f>LEFT(P2400,FIND("/",P2400)-1)</f>
        <v>theater</v>
      </c>
      <c r="T2400" t="str">
        <f>RIGHT(P2400,LEN(P2400)-FIND("/",P2400))</f>
        <v>musical</v>
      </c>
    </row>
    <row r="2401" spans="1:20" ht="42.75" x14ac:dyDescent="0.4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 s="9">
        <f>(((I2401/60)/60)/24)+DATE(1970,1,1)</f>
        <v>42033.847962962958</v>
      </c>
      <c r="K2401">
        <v>1417378864</v>
      </c>
      <c r="L2401" s="10">
        <f>(((K2401/60)/60)/24)+DATE(1970,1,1)</f>
        <v>41973.847962962958</v>
      </c>
      <c r="M2401" t="b">
        <v>0</v>
      </c>
      <c r="N2401">
        <v>8</v>
      </c>
      <c r="O2401" t="b">
        <v>0</v>
      </c>
      <c r="P2401" t="s">
        <v>8268</v>
      </c>
      <c r="Q2401" s="5">
        <f>(E2401/D2401)</f>
        <v>0.2984</v>
      </c>
      <c r="R2401" s="12">
        <f>ROUND((E2401/N2401),2)</f>
        <v>93.25</v>
      </c>
      <c r="S2401" t="str">
        <f>LEFT(P2401,FIND("/",P2401)-1)</f>
        <v>film &amp; video</v>
      </c>
      <c r="T2401" t="str">
        <f>RIGHT(P2401,LEN(P2401)-FIND("/",P2401))</f>
        <v>drama</v>
      </c>
    </row>
    <row r="2402" spans="1:20" ht="42.75" x14ac:dyDescent="0.4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 s="9">
        <f>(((I2402/60)/60)/24)+DATE(1970,1,1)</f>
        <v>42038.083333333328</v>
      </c>
      <c r="K2402">
        <v>1420235311</v>
      </c>
      <c r="L2402" s="10">
        <f>(((K2402/60)/60)/24)+DATE(1970,1,1)</f>
        <v>42006.908692129626</v>
      </c>
      <c r="M2402" t="b">
        <v>0</v>
      </c>
      <c r="N2402">
        <v>5</v>
      </c>
      <c r="O2402" t="b">
        <v>0</v>
      </c>
      <c r="P2402" t="s">
        <v>8303</v>
      </c>
      <c r="Q2402" s="5">
        <f>(E2402/D2402)</f>
        <v>0.29625000000000001</v>
      </c>
      <c r="R2402" s="12">
        <f>ROUND((E2402/N2402),2)</f>
        <v>237</v>
      </c>
      <c r="S2402" t="str">
        <f>LEFT(P2402,FIND("/",P2402)-1)</f>
        <v>theater</v>
      </c>
      <c r="T2402" t="str">
        <f>RIGHT(P2402,LEN(P2402)-FIND("/",P2402))</f>
        <v>spaces</v>
      </c>
    </row>
    <row r="2403" spans="1:20" ht="42.75" x14ac:dyDescent="0.4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 s="9">
        <f>(((I2403/60)/60)/24)+DATE(1970,1,1)</f>
        <v>42355.249305555553</v>
      </c>
      <c r="K2403">
        <v>1447777514</v>
      </c>
      <c r="L2403" s="10">
        <f>(((K2403/60)/60)/24)+DATE(1970,1,1)</f>
        <v>42325.684189814812</v>
      </c>
      <c r="M2403" t="b">
        <v>0</v>
      </c>
      <c r="N2403">
        <v>22</v>
      </c>
      <c r="O2403" t="b">
        <v>0</v>
      </c>
      <c r="P2403" t="s">
        <v>8273</v>
      </c>
      <c r="Q2403" s="5">
        <f>(E2403/D2403)</f>
        <v>0.29602960296029601</v>
      </c>
      <c r="R2403" s="12">
        <f>ROUND((E2403/N2403),2)</f>
        <v>134.55000000000001</v>
      </c>
      <c r="S2403" t="str">
        <f>LEFT(P2403,FIND("/",P2403)-1)</f>
        <v>technology</v>
      </c>
      <c r="T2403" t="str">
        <f>RIGHT(P2403,LEN(P2403)-FIND("/",P2403))</f>
        <v>wearables</v>
      </c>
    </row>
    <row r="2404" spans="1:20" ht="57" x14ac:dyDescent="0.4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 s="9">
        <f>(((I2404/60)/60)/24)+DATE(1970,1,1)</f>
        <v>42605.870833333334</v>
      </c>
      <c r="K2404">
        <v>1469289685</v>
      </c>
      <c r="L2404" s="10">
        <f>(((K2404/60)/60)/24)+DATE(1970,1,1)</f>
        <v>42574.667650462965</v>
      </c>
      <c r="M2404" t="b">
        <v>0</v>
      </c>
      <c r="N2404">
        <v>179</v>
      </c>
      <c r="O2404" t="b">
        <v>0</v>
      </c>
      <c r="P2404" t="s">
        <v>8273</v>
      </c>
      <c r="Q2404" s="5">
        <f>(E2404/D2404)</f>
        <v>0.2950613611721471</v>
      </c>
      <c r="R2404" s="12">
        <f>ROUND((E2404/N2404),2)</f>
        <v>171.79</v>
      </c>
      <c r="S2404" t="str">
        <f>LEFT(P2404,FIND("/",P2404)-1)</f>
        <v>technology</v>
      </c>
      <c r="T2404" t="str">
        <f>RIGHT(P2404,LEN(P2404)-FIND("/",P2404))</f>
        <v>wearables</v>
      </c>
    </row>
    <row r="2405" spans="1:20" ht="42.75" x14ac:dyDescent="0.4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 s="9">
        <f>(((I2405/60)/60)/24)+DATE(1970,1,1)</f>
        <v>42383.16679398148</v>
      </c>
      <c r="K2405">
        <v>1450152011</v>
      </c>
      <c r="L2405" s="10">
        <f>(((K2405/60)/60)/24)+DATE(1970,1,1)</f>
        <v>42353.16679398148</v>
      </c>
      <c r="M2405" t="b">
        <v>0</v>
      </c>
      <c r="N2405">
        <v>167</v>
      </c>
      <c r="O2405" t="b">
        <v>0</v>
      </c>
      <c r="P2405" t="s">
        <v>8282</v>
      </c>
      <c r="Q2405" s="5">
        <f>(E2405/D2405)</f>
        <v>0.29376000000000002</v>
      </c>
      <c r="R2405" s="12">
        <f>ROUND((E2405/N2405),2)</f>
        <v>43.98</v>
      </c>
      <c r="S2405" t="str">
        <f>LEFT(P2405,FIND("/",P2405)-1)</f>
        <v>games</v>
      </c>
      <c r="T2405" t="str">
        <f>RIGHT(P2405,LEN(P2405)-FIND("/",P2405))</f>
        <v>video games</v>
      </c>
    </row>
    <row r="2406" spans="1:20" ht="42.75" x14ac:dyDescent="0.4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 s="9">
        <f>(((I2406/60)/60)/24)+DATE(1970,1,1)</f>
        <v>40814.729259259257</v>
      </c>
      <c r="K2406">
        <v>1312047008</v>
      </c>
      <c r="L2406" s="10">
        <f>(((K2406/60)/60)/24)+DATE(1970,1,1)</f>
        <v>40754.729259259257</v>
      </c>
      <c r="M2406" t="b">
        <v>0</v>
      </c>
      <c r="N2406">
        <v>24</v>
      </c>
      <c r="O2406" t="b">
        <v>0</v>
      </c>
      <c r="P2406" t="s">
        <v>8286</v>
      </c>
      <c r="Q2406" s="5">
        <f>(E2406/D2406)</f>
        <v>0.29299999999999998</v>
      </c>
      <c r="R2406" s="12">
        <f>ROUND((E2406/N2406),2)</f>
        <v>61.04</v>
      </c>
      <c r="S2406" t="str">
        <f>LEFT(P2406,FIND("/",P2406)-1)</f>
        <v>music</v>
      </c>
      <c r="T2406" t="str">
        <f>RIGHT(P2406,LEN(P2406)-FIND("/",P2406))</f>
        <v>world music</v>
      </c>
    </row>
    <row r="2407" spans="1:20" ht="42.75" x14ac:dyDescent="0.4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 s="9">
        <f>(((I2407/60)/60)/24)+DATE(1970,1,1)</f>
        <v>42540.340277777781</v>
      </c>
      <c r="K2407">
        <v>1463418120</v>
      </c>
      <c r="L2407" s="10">
        <f>(((K2407/60)/60)/24)+DATE(1970,1,1)</f>
        <v>42506.709722222222</v>
      </c>
      <c r="M2407" t="b">
        <v>0</v>
      </c>
      <c r="N2407">
        <v>310</v>
      </c>
      <c r="O2407" t="b">
        <v>0</v>
      </c>
      <c r="P2407" t="s">
        <v>8273</v>
      </c>
      <c r="Q2407" s="5">
        <f>(E2407/D2407)</f>
        <v>0.29276666666666668</v>
      </c>
      <c r="R2407" s="12">
        <f>ROUND((E2407/N2407),2)</f>
        <v>85</v>
      </c>
      <c r="S2407" t="str">
        <f>LEFT(P2407,FIND("/",P2407)-1)</f>
        <v>technology</v>
      </c>
      <c r="T2407" t="str">
        <f>RIGHT(P2407,LEN(P2407)-FIND("/",P2407))</f>
        <v>wearables</v>
      </c>
    </row>
    <row r="2408" spans="1:20" ht="42.75" x14ac:dyDescent="0.4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 s="9">
        <f>(((I2408/60)/60)/24)+DATE(1970,1,1)</f>
        <v>41044.719756944447</v>
      </c>
      <c r="K2408">
        <v>1335892587</v>
      </c>
      <c r="L2408" s="10">
        <f>(((K2408/60)/60)/24)+DATE(1970,1,1)</f>
        <v>41030.719756944447</v>
      </c>
      <c r="M2408" t="b">
        <v>0</v>
      </c>
      <c r="N2408">
        <v>18</v>
      </c>
      <c r="O2408" t="b">
        <v>0</v>
      </c>
      <c r="P2408" t="s">
        <v>8304</v>
      </c>
      <c r="Q2408" s="5">
        <f>(E2408/D2408)</f>
        <v>0.29239999999999999</v>
      </c>
      <c r="R2408" s="12">
        <f>ROUND((E2408/N2408),2)</f>
        <v>40.61</v>
      </c>
      <c r="S2408" t="str">
        <f>LEFT(P2408,FIND("/",P2408)-1)</f>
        <v>publishing</v>
      </c>
      <c r="T2408" t="str">
        <f>RIGHT(P2408,LEN(P2408)-FIND("/",P2408))</f>
        <v>children's books</v>
      </c>
    </row>
    <row r="2409" spans="1:20" ht="42.75" x14ac:dyDescent="0.4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 s="9">
        <f>(((I2409/60)/60)/24)+DATE(1970,1,1)</f>
        <v>42463.68450231482</v>
      </c>
      <c r="K2409">
        <v>1457112341</v>
      </c>
      <c r="L2409" s="10">
        <f>(((K2409/60)/60)/24)+DATE(1970,1,1)</f>
        <v>42433.726168981477</v>
      </c>
      <c r="M2409" t="b">
        <v>0</v>
      </c>
      <c r="N2409">
        <v>92</v>
      </c>
      <c r="O2409" t="b">
        <v>0</v>
      </c>
      <c r="P2409" t="s">
        <v>8291</v>
      </c>
      <c r="Q2409" s="5">
        <f>(E2409/D2409)</f>
        <v>0.29228571428571426</v>
      </c>
      <c r="R2409" s="12">
        <f>ROUND((E2409/N2409),2)</f>
        <v>44.48</v>
      </c>
      <c r="S2409" t="str">
        <f>LEFT(P2409,FIND("/",P2409)-1)</f>
        <v>photography</v>
      </c>
      <c r="T2409" t="str">
        <f>RIGHT(P2409,LEN(P2409)-FIND("/",P2409))</f>
        <v>places</v>
      </c>
    </row>
    <row r="2410" spans="1:20" ht="42.75" x14ac:dyDescent="0.4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 s="9">
        <f>(((I2410/60)/60)/24)+DATE(1970,1,1)</f>
        <v>41899.212951388887</v>
      </c>
      <c r="K2410">
        <v>1405746399</v>
      </c>
      <c r="L2410" s="10">
        <f>(((K2410/60)/60)/24)+DATE(1970,1,1)</f>
        <v>41839.212951388887</v>
      </c>
      <c r="M2410" t="b">
        <v>0</v>
      </c>
      <c r="N2410">
        <v>11</v>
      </c>
      <c r="O2410" t="b">
        <v>0</v>
      </c>
      <c r="P2410" t="s">
        <v>8289</v>
      </c>
      <c r="Q2410" s="5">
        <f>(E2410/D2410)</f>
        <v>0.28899999999999998</v>
      </c>
      <c r="R2410" s="12">
        <f>ROUND((E2410/N2410),2)</f>
        <v>26.27</v>
      </c>
      <c r="S2410" t="str">
        <f>LEFT(P2410,FIND("/",P2410)-1)</f>
        <v>photography</v>
      </c>
      <c r="T2410" t="str">
        <f>RIGHT(P2410,LEN(P2410)-FIND("/",P2410))</f>
        <v>nature</v>
      </c>
    </row>
    <row r="2411" spans="1:20" ht="28.5" x14ac:dyDescent="0.4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 s="9">
        <f>(((I2411/60)/60)/24)+DATE(1970,1,1)</f>
        <v>42075.463692129633</v>
      </c>
      <c r="K2411">
        <v>1423570063</v>
      </c>
      <c r="L2411" s="10">
        <f>(((K2411/60)/60)/24)+DATE(1970,1,1)</f>
        <v>42045.50535879629</v>
      </c>
      <c r="M2411" t="b">
        <v>0</v>
      </c>
      <c r="N2411">
        <v>236</v>
      </c>
      <c r="O2411" t="b">
        <v>0</v>
      </c>
      <c r="P2411" t="s">
        <v>8282</v>
      </c>
      <c r="Q2411" s="5">
        <f>(E2411/D2411)</f>
        <v>0.28842857142857142</v>
      </c>
      <c r="R2411" s="12">
        <f>ROUND((E2411/N2411),2)</f>
        <v>34.22</v>
      </c>
      <c r="S2411" t="str">
        <f>LEFT(P2411,FIND("/",P2411)-1)</f>
        <v>games</v>
      </c>
      <c r="T2411" t="str">
        <f>RIGHT(P2411,LEN(P2411)-FIND("/",P2411))</f>
        <v>video games</v>
      </c>
    </row>
    <row r="2412" spans="1:20" ht="42.75" x14ac:dyDescent="0.4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 s="9">
        <f>(((I2412/60)/60)/24)+DATE(1970,1,1)</f>
        <v>41820.727777777778</v>
      </c>
      <c r="K2412">
        <v>1400547969</v>
      </c>
      <c r="L2412" s="10">
        <f>(((K2412/60)/60)/24)+DATE(1970,1,1)</f>
        <v>41779.045937499999</v>
      </c>
      <c r="M2412" t="b">
        <v>0</v>
      </c>
      <c r="N2412">
        <v>13</v>
      </c>
      <c r="O2412" t="b">
        <v>0</v>
      </c>
      <c r="P2412" t="s">
        <v>8271</v>
      </c>
      <c r="Q2412" s="5">
        <f>(E2412/D2412)</f>
        <v>0.28799999999999998</v>
      </c>
      <c r="R2412" s="12">
        <f>ROUND((E2412/N2412),2)</f>
        <v>44.31</v>
      </c>
      <c r="S2412" t="str">
        <f>LEFT(P2412,FIND("/",P2412)-1)</f>
        <v>theater</v>
      </c>
      <c r="T2412" t="str">
        <f>RIGHT(P2412,LEN(P2412)-FIND("/",P2412))</f>
        <v>plays</v>
      </c>
    </row>
    <row r="2413" spans="1:20" ht="42.75" x14ac:dyDescent="0.4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 s="9">
        <f>(((I2413/60)/60)/24)+DATE(1970,1,1)</f>
        <v>42572.626747685179</v>
      </c>
      <c r="K2413">
        <v>1463929351</v>
      </c>
      <c r="L2413" s="10">
        <f>(((K2413/60)/60)/24)+DATE(1970,1,1)</f>
        <v>42512.626747685179</v>
      </c>
      <c r="M2413" t="b">
        <v>0</v>
      </c>
      <c r="N2413">
        <v>6</v>
      </c>
      <c r="O2413" t="b">
        <v>0</v>
      </c>
      <c r="P2413" t="s">
        <v>8271</v>
      </c>
      <c r="Q2413" s="5">
        <f>(E2413/D2413)</f>
        <v>0.28666666666666668</v>
      </c>
      <c r="R2413">
        <f>ROUND((E2413/N2413),2)</f>
        <v>14.33</v>
      </c>
      <c r="S2413" t="str">
        <f>LEFT(P2413,FIND("/",P2413)-1)</f>
        <v>theater</v>
      </c>
      <c r="T2413" t="str">
        <f>RIGHT(P2413,LEN(P2413)-FIND("/",P2413))</f>
        <v>plays</v>
      </c>
    </row>
    <row r="2414" spans="1:20" ht="42.75" x14ac:dyDescent="0.4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 s="9">
        <f>(((I2414/60)/60)/24)+DATE(1970,1,1)</f>
        <v>41984.688310185185</v>
      </c>
      <c r="K2414">
        <v>1415723470</v>
      </c>
      <c r="L2414" s="10">
        <f>(((K2414/60)/60)/24)+DATE(1970,1,1)</f>
        <v>41954.688310185185</v>
      </c>
      <c r="M2414" t="b">
        <v>0</v>
      </c>
      <c r="N2414">
        <v>2</v>
      </c>
      <c r="O2414" t="b">
        <v>0</v>
      </c>
      <c r="P2414" t="s">
        <v>8272</v>
      </c>
      <c r="Q2414" s="5">
        <f>(E2414/D2414)</f>
        <v>0.2857142857142857</v>
      </c>
      <c r="R2414" s="12">
        <f>ROUND((E2414/N2414),2)</f>
        <v>60</v>
      </c>
      <c r="S2414" t="str">
        <f>LEFT(P2414,FIND("/",P2414)-1)</f>
        <v>technology</v>
      </c>
      <c r="T2414" t="str">
        <f>RIGHT(P2414,LEN(P2414)-FIND("/",P2414))</f>
        <v>web</v>
      </c>
    </row>
    <row r="2415" spans="1:20" ht="42.75" x14ac:dyDescent="0.4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 s="9">
        <f>(((I2415/60)/60)/24)+DATE(1970,1,1)</f>
        <v>42411.712418981479</v>
      </c>
      <c r="K2415">
        <v>1451927153</v>
      </c>
      <c r="L2415" s="10">
        <f>(((K2415/60)/60)/24)+DATE(1970,1,1)</f>
        <v>42373.712418981479</v>
      </c>
      <c r="M2415" t="b">
        <v>0</v>
      </c>
      <c r="N2415">
        <v>37</v>
      </c>
      <c r="O2415" t="b">
        <v>0</v>
      </c>
      <c r="P2415" t="s">
        <v>8273</v>
      </c>
      <c r="Q2415" s="5">
        <f>(E2415/D2415)</f>
        <v>0.2848</v>
      </c>
      <c r="R2415" s="12">
        <f>ROUND((E2415/N2415),2)</f>
        <v>19.239999999999998</v>
      </c>
      <c r="S2415" t="str">
        <f>LEFT(P2415,FIND("/",P2415)-1)</f>
        <v>technology</v>
      </c>
      <c r="T2415" t="str">
        <f>RIGHT(P2415,LEN(P2415)-FIND("/",P2415))</f>
        <v>wearables</v>
      </c>
    </row>
    <row r="2416" spans="1:20" ht="42.75" x14ac:dyDescent="0.4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 s="9">
        <f>(((I2416/60)/60)/24)+DATE(1970,1,1)</f>
        <v>42149.901574074072</v>
      </c>
      <c r="K2416">
        <v>1427405896</v>
      </c>
      <c r="L2416" s="10">
        <f>(((K2416/60)/60)/24)+DATE(1970,1,1)</f>
        <v>42089.901574074072</v>
      </c>
      <c r="M2416" t="b">
        <v>0</v>
      </c>
      <c r="N2416">
        <v>7</v>
      </c>
      <c r="O2416" t="b">
        <v>0</v>
      </c>
      <c r="P2416" t="s">
        <v>8271</v>
      </c>
      <c r="Q2416" s="5">
        <f>(E2416/D2416)</f>
        <v>0.28466666666666668</v>
      </c>
      <c r="R2416" s="12">
        <f>ROUND((E2416/N2416),2)</f>
        <v>61</v>
      </c>
      <c r="S2416" t="str">
        <f>LEFT(P2416,FIND("/",P2416)-1)</f>
        <v>theater</v>
      </c>
      <c r="T2416" t="str">
        <f>RIGHT(P2416,LEN(P2416)-FIND("/",P2416))</f>
        <v>plays</v>
      </c>
    </row>
    <row r="2417" spans="1:20" ht="42.75" x14ac:dyDescent="0.4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 s="9">
        <f>(((I2417/60)/60)/24)+DATE(1970,1,1)</f>
        <v>41978.771168981482</v>
      </c>
      <c r="K2417">
        <v>1415212229</v>
      </c>
      <c r="L2417" s="10">
        <f>(((K2417/60)/60)/24)+DATE(1970,1,1)</f>
        <v>41948.771168981482</v>
      </c>
      <c r="M2417" t="b">
        <v>0</v>
      </c>
      <c r="N2417">
        <v>534</v>
      </c>
      <c r="O2417" t="b">
        <v>0</v>
      </c>
      <c r="P2417" t="s">
        <v>8282</v>
      </c>
      <c r="Q2417" s="5">
        <f>(E2417/D2417)</f>
        <v>0.28405999999999998</v>
      </c>
      <c r="R2417" s="12">
        <f>ROUND((E2417/N2417),2)</f>
        <v>26.6</v>
      </c>
      <c r="S2417" t="str">
        <f>LEFT(P2417,FIND("/",P2417)-1)</f>
        <v>games</v>
      </c>
      <c r="T2417" t="str">
        <f>RIGHT(P2417,LEN(P2417)-FIND("/",P2417))</f>
        <v>video games</v>
      </c>
    </row>
    <row r="2418" spans="1:20" ht="42.75" x14ac:dyDescent="0.4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 s="9">
        <f>(((I2418/60)/60)/24)+DATE(1970,1,1)</f>
        <v>41965.249305555553</v>
      </c>
      <c r="K2418">
        <v>1413838540</v>
      </c>
      <c r="L2418" s="10">
        <f>(((K2418/60)/60)/24)+DATE(1970,1,1)</f>
        <v>41932.871990740743</v>
      </c>
      <c r="M2418" t="b">
        <v>0</v>
      </c>
      <c r="N2418">
        <v>20</v>
      </c>
      <c r="O2418" t="b">
        <v>0</v>
      </c>
      <c r="P2418" t="s">
        <v>8284</v>
      </c>
      <c r="Q2418" s="5">
        <f>(E2418/D2418)</f>
        <v>0.28299999999999997</v>
      </c>
      <c r="R2418" s="12">
        <f>ROUND((E2418/N2418),2)</f>
        <v>84.9</v>
      </c>
      <c r="S2418" t="str">
        <f>LEFT(P2418,FIND("/",P2418)-1)</f>
        <v>food</v>
      </c>
      <c r="T2418" t="str">
        <f>RIGHT(P2418,LEN(P2418)-FIND("/",P2418))</f>
        <v>food trucks</v>
      </c>
    </row>
    <row r="2419" spans="1:20" ht="28.5" x14ac:dyDescent="0.4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 s="9">
        <f>(((I2419/60)/60)/24)+DATE(1970,1,1)</f>
        <v>42727.332638888889</v>
      </c>
      <c r="K2419">
        <v>1479684783</v>
      </c>
      <c r="L2419" s="10">
        <f>(((K2419/60)/60)/24)+DATE(1970,1,1)</f>
        <v>42694.98128472222</v>
      </c>
      <c r="M2419" t="b">
        <v>0</v>
      </c>
      <c r="N2419">
        <v>57</v>
      </c>
      <c r="O2419" t="b">
        <v>0</v>
      </c>
      <c r="P2419" t="s">
        <v>8282</v>
      </c>
      <c r="Q2419" s="5">
        <f>(E2419/D2419)</f>
        <v>0.28192</v>
      </c>
      <c r="R2419" s="12">
        <f>ROUND((E2419/N2419),2)</f>
        <v>370.95</v>
      </c>
      <c r="S2419" t="str">
        <f>LEFT(P2419,FIND("/",P2419)-1)</f>
        <v>games</v>
      </c>
      <c r="T2419" t="str">
        <f>RIGHT(P2419,LEN(P2419)-FIND("/",P2419))</f>
        <v>video games</v>
      </c>
    </row>
    <row r="2420" spans="1:20" ht="42.75" x14ac:dyDescent="0.4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 s="9">
        <f>(((I2420/60)/60)/24)+DATE(1970,1,1)</f>
        <v>41795.938657407409</v>
      </c>
      <c r="K2420">
        <v>1399415500</v>
      </c>
      <c r="L2420" s="10">
        <f>(((K2420/60)/60)/24)+DATE(1970,1,1)</f>
        <v>41765.938657407409</v>
      </c>
      <c r="M2420" t="b">
        <v>0</v>
      </c>
      <c r="N2420">
        <v>11</v>
      </c>
      <c r="O2420" t="b">
        <v>0</v>
      </c>
      <c r="P2420" t="s">
        <v>8271</v>
      </c>
      <c r="Q2420" s="5">
        <f>(E2420/D2420)</f>
        <v>0.28050000000000003</v>
      </c>
      <c r="R2420" s="12">
        <f>ROUND((E2420/N2420),2)</f>
        <v>51</v>
      </c>
      <c r="S2420" t="str">
        <f>LEFT(P2420,FIND("/",P2420)-1)</f>
        <v>theater</v>
      </c>
      <c r="T2420" t="str">
        <f>RIGHT(P2420,LEN(P2420)-FIND("/",P2420))</f>
        <v>plays</v>
      </c>
    </row>
    <row r="2421" spans="1:20" ht="42.75" x14ac:dyDescent="0.4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 s="9">
        <f>(((I2421/60)/60)/24)+DATE(1970,1,1)</f>
        <v>42386.750706018516</v>
      </c>
      <c r="K2421">
        <v>1450461661</v>
      </c>
      <c r="L2421" s="10">
        <f>(((K2421/60)/60)/24)+DATE(1970,1,1)</f>
        <v>42356.750706018516</v>
      </c>
      <c r="M2421" t="b">
        <v>0</v>
      </c>
      <c r="N2421">
        <v>24</v>
      </c>
      <c r="O2421" t="b">
        <v>0</v>
      </c>
      <c r="P2421" t="s">
        <v>8273</v>
      </c>
      <c r="Q2421" s="5">
        <f>(E2421/D2421)</f>
        <v>0.28039999999999998</v>
      </c>
      <c r="R2421" s="12">
        <f>ROUND((E2421/N2421),2)</f>
        <v>58.42</v>
      </c>
      <c r="S2421" t="str">
        <f>LEFT(P2421,FIND("/",P2421)-1)</f>
        <v>technology</v>
      </c>
      <c r="T2421" t="str">
        <f>RIGHT(P2421,LEN(P2421)-FIND("/",P2421))</f>
        <v>wearables</v>
      </c>
    </row>
    <row r="2422" spans="1:20" ht="42.75" x14ac:dyDescent="0.4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 s="9">
        <f>(((I2422/60)/60)/24)+DATE(1970,1,1)</f>
        <v>41076.131944444445</v>
      </c>
      <c r="K2422">
        <v>1337095997</v>
      </c>
      <c r="L2422" s="10">
        <f>(((K2422/60)/60)/24)+DATE(1970,1,1)</f>
        <v>41044.64811342593</v>
      </c>
      <c r="M2422" t="b">
        <v>0</v>
      </c>
      <c r="N2422">
        <v>4</v>
      </c>
      <c r="O2422" t="b">
        <v>0</v>
      </c>
      <c r="P2422" t="s">
        <v>8304</v>
      </c>
      <c r="Q2422" s="5">
        <f>(E2422/D2422)</f>
        <v>0.28000000000000003</v>
      </c>
      <c r="R2422" s="12">
        <f>ROUND((E2422/N2422),2)</f>
        <v>35</v>
      </c>
      <c r="S2422" t="str">
        <f>LEFT(P2422,FIND("/",P2422)-1)</f>
        <v>publishing</v>
      </c>
      <c r="T2422" t="str">
        <f>RIGHT(P2422,LEN(P2422)-FIND("/",P2422))</f>
        <v>children's books</v>
      </c>
    </row>
    <row r="2423" spans="1:20" ht="42.75" x14ac:dyDescent="0.4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 s="9">
        <f>(((I2423/60)/60)/24)+DATE(1970,1,1)</f>
        <v>42016.866574074069</v>
      </c>
      <c r="K2423">
        <v>1417207672</v>
      </c>
      <c r="L2423" s="10">
        <f>(((K2423/60)/60)/24)+DATE(1970,1,1)</f>
        <v>41971.866574074069</v>
      </c>
      <c r="M2423" t="b">
        <v>0</v>
      </c>
      <c r="N2423">
        <v>10</v>
      </c>
      <c r="O2423" t="b">
        <v>0</v>
      </c>
      <c r="P2423" t="s">
        <v>8273</v>
      </c>
      <c r="Q2423" s="5">
        <f>(E2423/D2423)</f>
        <v>0.27650000000000002</v>
      </c>
      <c r="R2423" s="12">
        <f>ROUND((E2423/N2423),2)</f>
        <v>55.3</v>
      </c>
      <c r="S2423" t="str">
        <f>LEFT(P2423,FIND("/",P2423)-1)</f>
        <v>technology</v>
      </c>
      <c r="T2423" t="str">
        <f>RIGHT(P2423,LEN(P2423)-FIND("/",P2423))</f>
        <v>wearables</v>
      </c>
    </row>
    <row r="2424" spans="1:20" ht="42.75" x14ac:dyDescent="0.4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 s="9">
        <f>(((I2424/60)/60)/24)+DATE(1970,1,1)</f>
        <v>42107.72074074074</v>
      </c>
      <c r="K2424">
        <v>1423765072</v>
      </c>
      <c r="L2424" s="10">
        <f>(((K2424/60)/60)/24)+DATE(1970,1,1)</f>
        <v>42047.762407407412</v>
      </c>
      <c r="M2424" t="b">
        <v>0</v>
      </c>
      <c r="N2424">
        <v>37</v>
      </c>
      <c r="O2424" t="b">
        <v>0</v>
      </c>
      <c r="P2424" t="s">
        <v>8267</v>
      </c>
      <c r="Q2424" s="5">
        <f>(E2424/D2424)</f>
        <v>0.27600000000000002</v>
      </c>
      <c r="R2424" s="12">
        <f>ROUND((E2424/N2424),2)</f>
        <v>55.95</v>
      </c>
      <c r="S2424" t="str">
        <f>LEFT(P2424,FIND("/",P2424)-1)</f>
        <v>film &amp; video</v>
      </c>
      <c r="T2424" t="str">
        <f>RIGHT(P2424,LEN(P2424)-FIND("/",P2424))</f>
        <v>science fiction</v>
      </c>
    </row>
    <row r="2425" spans="1:20" ht="42.75" x14ac:dyDescent="0.4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 s="9">
        <f>(((I2425/60)/60)/24)+DATE(1970,1,1)</f>
        <v>41941.947916666664</v>
      </c>
      <c r="K2425">
        <v>1412081999</v>
      </c>
      <c r="L2425" s="10">
        <f>(((K2425/60)/60)/24)+DATE(1970,1,1)</f>
        <v>41912.541655092595</v>
      </c>
      <c r="M2425" t="b">
        <v>1</v>
      </c>
      <c r="N2425">
        <v>66</v>
      </c>
      <c r="O2425" t="b">
        <v>0</v>
      </c>
      <c r="P2425" t="s">
        <v>8302</v>
      </c>
      <c r="Q2425" s="5">
        <f>(E2425/D2425)</f>
        <v>0.27579999999999999</v>
      </c>
      <c r="R2425" s="12">
        <f>ROUND((E2425/N2425),2)</f>
        <v>167.15</v>
      </c>
      <c r="S2425" t="str">
        <f>LEFT(P2425,FIND("/",P2425)-1)</f>
        <v>technology</v>
      </c>
      <c r="T2425" t="str">
        <f>RIGHT(P2425,LEN(P2425)-FIND("/",P2425))</f>
        <v>makerspaces</v>
      </c>
    </row>
    <row r="2426" spans="1:20" ht="42.75" x14ac:dyDescent="0.4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 s="9">
        <f>(((I2426/60)/60)/24)+DATE(1970,1,1)</f>
        <v>42505.848067129627</v>
      </c>
      <c r="K2426">
        <v>1460751673</v>
      </c>
      <c r="L2426" s="10">
        <f>(((K2426/60)/60)/24)+DATE(1970,1,1)</f>
        <v>42475.848067129627</v>
      </c>
      <c r="M2426" t="b">
        <v>0</v>
      </c>
      <c r="N2426">
        <v>6</v>
      </c>
      <c r="O2426" t="b">
        <v>0</v>
      </c>
      <c r="P2426" t="s">
        <v>8271</v>
      </c>
      <c r="Q2426" s="5">
        <f>(E2426/D2426)</f>
        <v>0.27400000000000002</v>
      </c>
      <c r="R2426" s="12">
        <f>ROUND((E2426/N2426),2)</f>
        <v>22.83</v>
      </c>
      <c r="S2426" t="str">
        <f>LEFT(P2426,FIND("/",P2426)-1)</f>
        <v>theater</v>
      </c>
      <c r="T2426" t="str">
        <f>RIGHT(P2426,LEN(P2426)-FIND("/",P2426))</f>
        <v>plays</v>
      </c>
    </row>
    <row r="2427" spans="1:20" ht="42.75" x14ac:dyDescent="0.4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 s="9">
        <f>(((I2427/60)/60)/24)+DATE(1970,1,1)</f>
        <v>42323.634131944447</v>
      </c>
      <c r="K2427">
        <v>1444140789</v>
      </c>
      <c r="L2427" s="10">
        <f>(((K2427/60)/60)/24)+DATE(1970,1,1)</f>
        <v>42283.592465277776</v>
      </c>
      <c r="M2427" t="b">
        <v>0</v>
      </c>
      <c r="N2427">
        <v>34</v>
      </c>
      <c r="O2427" t="b">
        <v>0</v>
      </c>
      <c r="P2427" t="s">
        <v>8272</v>
      </c>
      <c r="Q2427" s="5">
        <f>(E2427/D2427)</f>
        <v>0.27383999999999997</v>
      </c>
      <c r="R2427" s="12">
        <f>ROUND((E2427/N2427),2)</f>
        <v>402.71</v>
      </c>
      <c r="S2427" t="str">
        <f>LEFT(P2427,FIND("/",P2427)-1)</f>
        <v>technology</v>
      </c>
      <c r="T2427" t="str">
        <f>RIGHT(P2427,LEN(P2427)-FIND("/",P2427))</f>
        <v>web</v>
      </c>
    </row>
    <row r="2428" spans="1:20" ht="42.75" x14ac:dyDescent="0.4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 s="9">
        <f>(((I2428/60)/60)/24)+DATE(1970,1,1)</f>
        <v>42306.629710648151</v>
      </c>
      <c r="K2428">
        <v>1443712007</v>
      </c>
      <c r="L2428" s="10">
        <f>(((K2428/60)/60)/24)+DATE(1970,1,1)</f>
        <v>42278.629710648151</v>
      </c>
      <c r="M2428" t="b">
        <v>0</v>
      </c>
      <c r="N2428">
        <v>20</v>
      </c>
      <c r="O2428" t="b">
        <v>0</v>
      </c>
      <c r="P2428" t="s">
        <v>8271</v>
      </c>
      <c r="Q2428" s="5">
        <f>(E2428/D2428)</f>
        <v>0.27239999999999998</v>
      </c>
      <c r="R2428" s="12">
        <f>ROUND((E2428/N2428),2)</f>
        <v>68.099999999999994</v>
      </c>
      <c r="S2428" t="str">
        <f>LEFT(P2428,FIND("/",P2428)-1)</f>
        <v>theater</v>
      </c>
      <c r="T2428" t="str">
        <f>RIGHT(P2428,LEN(P2428)-FIND("/",P2428))</f>
        <v>plays</v>
      </c>
    </row>
    <row r="2429" spans="1:20" ht="42.75" x14ac:dyDescent="0.4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 s="9">
        <f>(((I2429/60)/60)/24)+DATE(1970,1,1)</f>
        <v>42792.545810185184</v>
      </c>
      <c r="K2429">
        <v>1485522358</v>
      </c>
      <c r="L2429" s="10">
        <f>(((K2429/60)/60)/24)+DATE(1970,1,1)</f>
        <v>42762.545810185184</v>
      </c>
      <c r="M2429" t="b">
        <v>0</v>
      </c>
      <c r="N2429">
        <v>14</v>
      </c>
      <c r="O2429" t="b">
        <v>0</v>
      </c>
      <c r="P2429" t="s">
        <v>8271</v>
      </c>
      <c r="Q2429" s="5">
        <f>(E2429/D2429)</f>
        <v>0.27100000000000002</v>
      </c>
      <c r="R2429" s="12">
        <f>ROUND((E2429/N2429),2)</f>
        <v>38.71</v>
      </c>
      <c r="S2429" t="str">
        <f>LEFT(P2429,FIND("/",P2429)-1)</f>
        <v>theater</v>
      </c>
      <c r="T2429" t="str">
        <f>RIGHT(P2429,LEN(P2429)-FIND("/",P2429))</f>
        <v>plays</v>
      </c>
    </row>
    <row r="2430" spans="1:20" x14ac:dyDescent="0.4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 s="9">
        <f>(((I2430/60)/60)/24)+DATE(1970,1,1)</f>
        <v>41817.120069444441</v>
      </c>
      <c r="K2430">
        <v>1402455174</v>
      </c>
      <c r="L2430" s="10">
        <f>(((K2430/60)/60)/24)+DATE(1970,1,1)</f>
        <v>41801.120069444441</v>
      </c>
      <c r="M2430" t="b">
        <v>0</v>
      </c>
      <c r="N2430">
        <v>8</v>
      </c>
      <c r="O2430" t="b">
        <v>0</v>
      </c>
      <c r="P2430" t="s">
        <v>8270</v>
      </c>
      <c r="Q2430" s="5">
        <f>(E2430/D2430)</f>
        <v>0.26953125</v>
      </c>
      <c r="R2430" s="12">
        <f>ROUND((E2430/N2430),2)</f>
        <v>17.25</v>
      </c>
      <c r="S2430" t="str">
        <f>LEFT(P2430,FIND("/",P2430)-1)</f>
        <v>film &amp; video</v>
      </c>
      <c r="T2430" t="str">
        <f>RIGHT(P2430,LEN(P2430)-FIND("/",P2430))</f>
        <v>animation</v>
      </c>
    </row>
    <row r="2431" spans="1:20" ht="42.75" x14ac:dyDescent="0.4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 s="9">
        <f>(((I2431/60)/60)/24)+DATE(1970,1,1)</f>
        <v>41881.229166666664</v>
      </c>
      <c r="K2431">
        <v>1405957098</v>
      </c>
      <c r="L2431" s="10">
        <f>(((K2431/60)/60)/24)+DATE(1970,1,1)</f>
        <v>41841.651597222226</v>
      </c>
      <c r="M2431" t="b">
        <v>0</v>
      </c>
      <c r="N2431">
        <v>14</v>
      </c>
      <c r="O2431" t="b">
        <v>0</v>
      </c>
      <c r="P2431" t="s">
        <v>8271</v>
      </c>
      <c r="Q2431" s="5">
        <f>(E2431/D2431)</f>
        <v>0.26937422295897223</v>
      </c>
      <c r="R2431" s="12">
        <f>ROUND((E2431/N2431),2)</f>
        <v>46.43</v>
      </c>
      <c r="S2431" t="str">
        <f>LEFT(P2431,FIND("/",P2431)-1)</f>
        <v>theater</v>
      </c>
      <c r="T2431" t="str">
        <f>RIGHT(P2431,LEN(P2431)-FIND("/",P2431))</f>
        <v>plays</v>
      </c>
    </row>
    <row r="2432" spans="1:20" ht="57" x14ac:dyDescent="0.4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 s="9">
        <f>(((I2432/60)/60)/24)+DATE(1970,1,1)</f>
        <v>41833.207638888889</v>
      </c>
      <c r="K2432">
        <v>1402058739</v>
      </c>
      <c r="L2432" s="10">
        <f>(((K2432/60)/60)/24)+DATE(1970,1,1)</f>
        <v>41796.531701388885</v>
      </c>
      <c r="M2432" t="b">
        <v>0</v>
      </c>
      <c r="N2432">
        <v>22</v>
      </c>
      <c r="O2432" t="b">
        <v>0</v>
      </c>
      <c r="P2432" t="s">
        <v>8287</v>
      </c>
      <c r="Q2432" s="5">
        <f>(E2432/D2432)</f>
        <v>0.26900000000000002</v>
      </c>
      <c r="R2432" s="12">
        <f>ROUND((E2432/N2432),2)</f>
        <v>36.68</v>
      </c>
      <c r="S2432" t="str">
        <f>LEFT(P2432,FIND("/",P2432)-1)</f>
        <v>publishing</v>
      </c>
      <c r="T2432" t="str">
        <f>RIGHT(P2432,LEN(P2432)-FIND("/",P2432))</f>
        <v>translations</v>
      </c>
    </row>
    <row r="2433" spans="1:20" ht="42.75" x14ac:dyDescent="0.4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 s="9">
        <f>(((I2433/60)/60)/24)+DATE(1970,1,1)</f>
        <v>42088.750810185185</v>
      </c>
      <c r="K2433">
        <v>1424718070</v>
      </c>
      <c r="L2433" s="10">
        <f>(((K2433/60)/60)/24)+DATE(1970,1,1)</f>
        <v>42058.792476851857</v>
      </c>
      <c r="M2433" t="b">
        <v>0</v>
      </c>
      <c r="N2433">
        <v>13</v>
      </c>
      <c r="O2433" t="b">
        <v>0</v>
      </c>
      <c r="P2433" t="s">
        <v>8271</v>
      </c>
      <c r="Q2433" s="5">
        <f>(E2433/D2433)</f>
        <v>0.26840000000000003</v>
      </c>
      <c r="R2433" s="12">
        <f>ROUND((E2433/N2433),2)</f>
        <v>51.62</v>
      </c>
      <c r="S2433" t="str">
        <f>LEFT(P2433,FIND("/",P2433)-1)</f>
        <v>theater</v>
      </c>
      <c r="T2433" t="str">
        <f>RIGHT(P2433,LEN(P2433)-FIND("/",P2433))</f>
        <v>plays</v>
      </c>
    </row>
    <row r="2434" spans="1:20" ht="42.75" x14ac:dyDescent="0.4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 s="9">
        <f>(((I2434/60)/60)/24)+DATE(1970,1,1)</f>
        <v>42313.594618055555</v>
      </c>
      <c r="K2434">
        <v>1444137375</v>
      </c>
      <c r="L2434" s="10">
        <f>(((K2434/60)/60)/24)+DATE(1970,1,1)</f>
        <v>42283.552951388891</v>
      </c>
      <c r="M2434" t="b">
        <v>0</v>
      </c>
      <c r="N2434">
        <v>21</v>
      </c>
      <c r="O2434" t="b">
        <v>0</v>
      </c>
      <c r="P2434" t="s">
        <v>8271</v>
      </c>
      <c r="Q2434" s="5">
        <f>(E2434/D2434)</f>
        <v>0.26727272727272727</v>
      </c>
      <c r="R2434" s="12">
        <f>ROUND((E2434/N2434),2)</f>
        <v>35</v>
      </c>
      <c r="S2434" t="str">
        <f>LEFT(P2434,FIND("/",P2434)-1)</f>
        <v>theater</v>
      </c>
      <c r="T2434" t="str">
        <f>RIGHT(P2434,LEN(P2434)-FIND("/",P2434))</f>
        <v>plays</v>
      </c>
    </row>
    <row r="2435" spans="1:20" ht="42.75" x14ac:dyDescent="0.4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 s="9">
        <f>(((I2435/60)/60)/24)+DATE(1970,1,1)</f>
        <v>41880.781377314815</v>
      </c>
      <c r="K2435">
        <v>1406745911</v>
      </c>
      <c r="L2435" s="10">
        <f>(((K2435/60)/60)/24)+DATE(1970,1,1)</f>
        <v>41850.781377314815</v>
      </c>
      <c r="M2435" t="b">
        <v>0</v>
      </c>
      <c r="N2435">
        <v>19</v>
      </c>
      <c r="O2435" t="b">
        <v>0</v>
      </c>
      <c r="P2435" t="s">
        <v>8304</v>
      </c>
      <c r="Q2435" s="5">
        <f>(E2435/D2435)</f>
        <v>0.26700000000000002</v>
      </c>
      <c r="R2435" s="12">
        <f>ROUND((E2435/N2435),2)</f>
        <v>42.16</v>
      </c>
      <c r="S2435" t="str">
        <f>LEFT(P2435,FIND("/",P2435)-1)</f>
        <v>publishing</v>
      </c>
      <c r="T2435" t="str">
        <f>RIGHT(P2435,LEN(P2435)-FIND("/",P2435))</f>
        <v>children's books</v>
      </c>
    </row>
    <row r="2436" spans="1:20" ht="28.5" x14ac:dyDescent="0.4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 s="9">
        <f>(((I2436/60)/60)/24)+DATE(1970,1,1)</f>
        <v>41916.595138888886</v>
      </c>
      <c r="K2436">
        <v>1409753820</v>
      </c>
      <c r="L2436" s="10">
        <f>(((K2436/60)/60)/24)+DATE(1970,1,1)</f>
        <v>41885.595138888886</v>
      </c>
      <c r="M2436" t="b">
        <v>0</v>
      </c>
      <c r="N2436">
        <v>76</v>
      </c>
      <c r="O2436" t="b">
        <v>0</v>
      </c>
      <c r="P2436" t="s">
        <v>8303</v>
      </c>
      <c r="Q2436" s="5">
        <f>(E2436/D2436)</f>
        <v>0.26640000000000003</v>
      </c>
      <c r="R2436" s="12">
        <f>ROUND((E2436/N2436),2)</f>
        <v>70.11</v>
      </c>
      <c r="S2436" t="str">
        <f>LEFT(P2436,FIND("/",P2436)-1)</f>
        <v>theater</v>
      </c>
      <c r="T2436" t="str">
        <f>RIGHT(P2436,LEN(P2436)-FIND("/",P2436))</f>
        <v>spaces</v>
      </c>
    </row>
    <row r="2437" spans="1:20" ht="42.75" x14ac:dyDescent="0.4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 s="9">
        <f>(((I2437/60)/60)/24)+DATE(1970,1,1)</f>
        <v>41843.662962962961</v>
      </c>
      <c r="K2437">
        <v>1403538880</v>
      </c>
      <c r="L2437" s="10">
        <f>(((K2437/60)/60)/24)+DATE(1970,1,1)</f>
        <v>41813.662962962961</v>
      </c>
      <c r="M2437" t="b">
        <v>0</v>
      </c>
      <c r="N2437">
        <v>21</v>
      </c>
      <c r="O2437" t="b">
        <v>0</v>
      </c>
      <c r="P2437" t="s">
        <v>8273</v>
      </c>
      <c r="Q2437" s="5">
        <f>(E2437/D2437)</f>
        <v>0.26600000000000001</v>
      </c>
      <c r="R2437" s="12">
        <f>ROUND((E2437/N2437),2)</f>
        <v>291.33</v>
      </c>
      <c r="S2437" t="str">
        <f>LEFT(P2437,FIND("/",P2437)-1)</f>
        <v>technology</v>
      </c>
      <c r="T2437" t="str">
        <f>RIGHT(P2437,LEN(P2437)-FIND("/",P2437))</f>
        <v>wearables</v>
      </c>
    </row>
    <row r="2438" spans="1:20" ht="42.75" x14ac:dyDescent="0.4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 s="9">
        <f>(((I2438/60)/60)/24)+DATE(1970,1,1)</f>
        <v>42218.916666666672</v>
      </c>
      <c r="K2438">
        <v>1435876423</v>
      </c>
      <c r="L2438" s="10">
        <f>(((K2438/60)/60)/24)+DATE(1970,1,1)</f>
        <v>42187.940081018518</v>
      </c>
      <c r="M2438" t="b">
        <v>0</v>
      </c>
      <c r="N2438">
        <v>52</v>
      </c>
      <c r="O2438" t="b">
        <v>0</v>
      </c>
      <c r="P2438" t="s">
        <v>8284</v>
      </c>
      <c r="Q2438" s="5">
        <f>(E2438/D2438)</f>
        <v>0.26352173913043481</v>
      </c>
      <c r="R2438" s="12">
        <f>ROUND((E2438/N2438),2)</f>
        <v>116.56</v>
      </c>
      <c r="S2438" t="str">
        <f>LEFT(P2438,FIND("/",P2438)-1)</f>
        <v>food</v>
      </c>
      <c r="T2438" t="str">
        <f>RIGHT(P2438,LEN(P2438)-FIND("/",P2438))</f>
        <v>food trucks</v>
      </c>
    </row>
    <row r="2439" spans="1:20" ht="42.75" x14ac:dyDescent="0.4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 s="9">
        <f>(((I2439/60)/60)/24)+DATE(1970,1,1)</f>
        <v>41852.118495370371</v>
      </c>
      <c r="K2439">
        <v>1402973438</v>
      </c>
      <c r="L2439" s="10">
        <f>(((K2439/60)/60)/24)+DATE(1970,1,1)</f>
        <v>41807.118495370371</v>
      </c>
      <c r="M2439" t="b">
        <v>0</v>
      </c>
      <c r="N2439">
        <v>3</v>
      </c>
      <c r="O2439" t="b">
        <v>0</v>
      </c>
      <c r="P2439" t="s">
        <v>8296</v>
      </c>
      <c r="Q2439" s="5">
        <f>(E2439/D2439)</f>
        <v>0.26200000000000001</v>
      </c>
      <c r="R2439" s="12">
        <f>ROUND((E2439/N2439),2)</f>
        <v>218.33</v>
      </c>
      <c r="S2439" t="str">
        <f>LEFT(P2439,FIND("/",P2439)-1)</f>
        <v>photography</v>
      </c>
      <c r="T2439" t="str">
        <f>RIGHT(P2439,LEN(P2439)-FIND("/",P2439))</f>
        <v>people</v>
      </c>
    </row>
    <row r="2440" spans="1:20" ht="28.5" x14ac:dyDescent="0.4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 s="9">
        <f>(((I2440/60)/60)/24)+DATE(1970,1,1)</f>
        <v>41897.083368055559</v>
      </c>
      <c r="K2440">
        <v>1408154403</v>
      </c>
      <c r="L2440" s="10">
        <f>(((K2440/60)/60)/24)+DATE(1970,1,1)</f>
        <v>41867.083368055559</v>
      </c>
      <c r="M2440" t="b">
        <v>0</v>
      </c>
      <c r="N2440">
        <v>18</v>
      </c>
      <c r="O2440" t="b">
        <v>0</v>
      </c>
      <c r="P2440" t="s">
        <v>8268</v>
      </c>
      <c r="Q2440" s="5">
        <f>(E2440/D2440)</f>
        <v>0.26192500000000002</v>
      </c>
      <c r="R2440" s="12">
        <f>ROUND((E2440/N2440),2)</f>
        <v>87.31</v>
      </c>
      <c r="S2440" t="str">
        <f>LEFT(P2440,FIND("/",P2440)-1)</f>
        <v>film &amp; video</v>
      </c>
      <c r="T2440" t="str">
        <f>RIGHT(P2440,LEN(P2440)-FIND("/",P2440))</f>
        <v>drama</v>
      </c>
    </row>
    <row r="2441" spans="1:20" ht="42.75" x14ac:dyDescent="0.4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 s="9">
        <f>(((I2441/60)/60)/24)+DATE(1970,1,1)</f>
        <v>42826.166666666672</v>
      </c>
      <c r="K2441">
        <v>1488418990</v>
      </c>
      <c r="L2441" s="10">
        <f>(((K2441/60)/60)/24)+DATE(1970,1,1)</f>
        <v>42796.071643518517</v>
      </c>
      <c r="M2441" t="b">
        <v>0</v>
      </c>
      <c r="N2441">
        <v>79</v>
      </c>
      <c r="O2441" t="b">
        <v>0</v>
      </c>
      <c r="P2441" t="s">
        <v>8293</v>
      </c>
      <c r="Q2441" s="5">
        <f>(E2441/D2441)</f>
        <v>0.2606</v>
      </c>
      <c r="R2441" s="12">
        <f>ROUND((E2441/N2441),2)</f>
        <v>65.97</v>
      </c>
      <c r="S2441" t="str">
        <f>LEFT(P2441,FIND("/",P2441)-1)</f>
        <v>music</v>
      </c>
      <c r="T2441" t="str">
        <f>RIGHT(P2441,LEN(P2441)-FIND("/",P2441))</f>
        <v>faith</v>
      </c>
    </row>
    <row r="2442" spans="1:20" ht="42.75" x14ac:dyDescent="0.4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 s="9">
        <f>(((I2442/60)/60)/24)+DATE(1970,1,1)</f>
        <v>41629.855682870373</v>
      </c>
      <c r="K2442">
        <v>1385065931</v>
      </c>
      <c r="L2442" s="10">
        <f>(((K2442/60)/60)/24)+DATE(1970,1,1)</f>
        <v>41599.855682870373</v>
      </c>
      <c r="M2442" t="b">
        <v>0</v>
      </c>
      <c r="N2442">
        <v>10</v>
      </c>
      <c r="O2442" t="b">
        <v>0</v>
      </c>
      <c r="P2442" t="s">
        <v>8282</v>
      </c>
      <c r="Q2442" s="5">
        <f>(E2442/D2442)</f>
        <v>0.26</v>
      </c>
      <c r="R2442" s="12">
        <f>ROUND((E2442/N2442),2)</f>
        <v>13</v>
      </c>
      <c r="S2442" t="str">
        <f>LEFT(P2442,FIND("/",P2442)-1)</f>
        <v>games</v>
      </c>
      <c r="T2442" t="str">
        <f>RIGHT(P2442,LEN(P2442)-FIND("/",P2442))</f>
        <v>video games</v>
      </c>
    </row>
    <row r="2443" spans="1:20" ht="42.75" x14ac:dyDescent="0.4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 s="9">
        <f>(((I2443/60)/60)/24)+DATE(1970,1,1)</f>
        <v>42572.729166666672</v>
      </c>
      <c r="K2443">
        <v>1466611108</v>
      </c>
      <c r="L2443" s="10">
        <f>(((K2443/60)/60)/24)+DATE(1970,1,1)</f>
        <v>42543.665601851855</v>
      </c>
      <c r="M2443" t="b">
        <v>0</v>
      </c>
      <c r="N2443">
        <v>86</v>
      </c>
      <c r="O2443" t="b">
        <v>0</v>
      </c>
      <c r="P2443" t="s">
        <v>8273</v>
      </c>
      <c r="Q2443" s="5">
        <f>(E2443/D2443)</f>
        <v>0.25976666666666665</v>
      </c>
      <c r="R2443" s="12">
        <f>ROUND((E2443/N2443),2)</f>
        <v>90.62</v>
      </c>
      <c r="S2443" t="str">
        <f>LEFT(P2443,FIND("/",P2443)-1)</f>
        <v>technology</v>
      </c>
      <c r="T2443" t="str">
        <f>RIGHT(P2443,LEN(P2443)-FIND("/",P2443))</f>
        <v>wearables</v>
      </c>
    </row>
    <row r="2444" spans="1:20" ht="42.75" x14ac:dyDescent="0.4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 s="9">
        <f>(((I2444/60)/60)/24)+DATE(1970,1,1)</f>
        <v>41899.501516203702</v>
      </c>
      <c r="K2444">
        <v>1407931331</v>
      </c>
      <c r="L2444" s="10">
        <f>(((K2444/60)/60)/24)+DATE(1970,1,1)</f>
        <v>41864.501516203702</v>
      </c>
      <c r="M2444" t="b">
        <v>0</v>
      </c>
      <c r="N2444">
        <v>129</v>
      </c>
      <c r="O2444" t="b">
        <v>0</v>
      </c>
      <c r="P2444" t="s">
        <v>8273</v>
      </c>
      <c r="Q2444" s="5">
        <f>(E2444/D2444)</f>
        <v>0.25912000000000002</v>
      </c>
      <c r="R2444" s="12">
        <f>ROUND((E2444/N2444),2)</f>
        <v>150.65</v>
      </c>
      <c r="S2444" t="str">
        <f>LEFT(P2444,FIND("/",P2444)-1)</f>
        <v>technology</v>
      </c>
      <c r="T2444" t="str">
        <f>RIGHT(P2444,LEN(P2444)-FIND("/",P2444))</f>
        <v>wearables</v>
      </c>
    </row>
    <row r="2445" spans="1:20" ht="42.75" x14ac:dyDescent="0.4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 s="9">
        <f>(((I2445/60)/60)/24)+DATE(1970,1,1)</f>
        <v>42628.617418981477</v>
      </c>
      <c r="K2445">
        <v>1471272545</v>
      </c>
      <c r="L2445" s="10">
        <f>(((K2445/60)/60)/24)+DATE(1970,1,1)</f>
        <v>42597.617418981477</v>
      </c>
      <c r="M2445" t="b">
        <v>1</v>
      </c>
      <c r="N2445">
        <v>24</v>
      </c>
      <c r="O2445" t="b">
        <v>0</v>
      </c>
      <c r="P2445" t="s">
        <v>8285</v>
      </c>
      <c r="Q2445" s="5">
        <f>(E2445/D2445)</f>
        <v>0.25763636363636366</v>
      </c>
      <c r="R2445" s="12">
        <f>ROUND((E2445/N2445),2)</f>
        <v>59.04</v>
      </c>
      <c r="S2445" t="str">
        <f>LEFT(P2445,FIND("/",P2445)-1)</f>
        <v>photography</v>
      </c>
      <c r="T2445" t="str">
        <f>RIGHT(P2445,LEN(P2445)-FIND("/",P2445))</f>
        <v>photobooks</v>
      </c>
    </row>
    <row r="2446" spans="1:20" ht="42.75" x14ac:dyDescent="0.4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 s="9">
        <f>(((I2446/60)/60)/24)+DATE(1970,1,1)</f>
        <v>42645.375</v>
      </c>
      <c r="K2446">
        <v>1472711224</v>
      </c>
      <c r="L2446" s="10">
        <f>(((K2446/60)/60)/24)+DATE(1970,1,1)</f>
        <v>42614.268796296295</v>
      </c>
      <c r="M2446" t="b">
        <v>0</v>
      </c>
      <c r="N2446">
        <v>94</v>
      </c>
      <c r="O2446" t="b">
        <v>0</v>
      </c>
      <c r="P2446" t="s">
        <v>8271</v>
      </c>
      <c r="Q2446" s="5">
        <f>(E2446/D2446)</f>
        <v>0.25698702928870293</v>
      </c>
      <c r="R2446" s="12">
        <f>ROUND((E2446/N2446),2)</f>
        <v>65.34</v>
      </c>
      <c r="S2446" t="str">
        <f>LEFT(P2446,FIND("/",P2446)-1)</f>
        <v>theater</v>
      </c>
      <c r="T2446" t="str">
        <f>RIGHT(P2446,LEN(P2446)-FIND("/",P2446))</f>
        <v>plays</v>
      </c>
    </row>
    <row r="2447" spans="1:20" ht="42.75" x14ac:dyDescent="0.4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 s="9">
        <f>(((I2447/60)/60)/24)+DATE(1970,1,1)</f>
        <v>42549.403877314813</v>
      </c>
      <c r="K2447">
        <v>1463218895</v>
      </c>
      <c r="L2447" s="10">
        <f>(((K2447/60)/60)/24)+DATE(1970,1,1)</f>
        <v>42504.403877314813</v>
      </c>
      <c r="M2447" t="b">
        <v>0</v>
      </c>
      <c r="N2447">
        <v>96</v>
      </c>
      <c r="O2447" t="b">
        <v>0</v>
      </c>
      <c r="P2447" t="s">
        <v>8273</v>
      </c>
      <c r="Q2447" s="5">
        <f>(E2447/D2447)</f>
        <v>0.25584000000000001</v>
      </c>
      <c r="R2447" s="12">
        <f>ROUND((E2447/N2447),2)</f>
        <v>133.25</v>
      </c>
      <c r="S2447" t="str">
        <f>LEFT(P2447,FIND("/",P2447)-1)</f>
        <v>technology</v>
      </c>
      <c r="T2447" t="str">
        <f>RIGHT(P2447,LEN(P2447)-FIND("/",P2447))</f>
        <v>wearables</v>
      </c>
    </row>
    <row r="2448" spans="1:20" ht="57" x14ac:dyDescent="0.4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 s="9">
        <f>(((I2448/60)/60)/24)+DATE(1970,1,1)</f>
        <v>41876.978078703702</v>
      </c>
      <c r="K2448">
        <v>1406417306</v>
      </c>
      <c r="L2448" s="10">
        <f>(((K2448/60)/60)/24)+DATE(1970,1,1)</f>
        <v>41846.978078703702</v>
      </c>
      <c r="M2448" t="b">
        <v>0</v>
      </c>
      <c r="N2448">
        <v>15</v>
      </c>
      <c r="O2448" t="b">
        <v>0</v>
      </c>
      <c r="P2448" t="s">
        <v>8304</v>
      </c>
      <c r="Q2448" s="5">
        <f>(E2448/D2448)</f>
        <v>0.25545454545454543</v>
      </c>
      <c r="R2448" s="12">
        <f>ROUND((E2448/N2448),2)</f>
        <v>93.67</v>
      </c>
      <c r="S2448" t="str">
        <f>LEFT(P2448,FIND("/",P2448)-1)</f>
        <v>publishing</v>
      </c>
      <c r="T2448" t="str">
        <f>RIGHT(P2448,LEN(P2448)-FIND("/",P2448))</f>
        <v>children's books</v>
      </c>
    </row>
    <row r="2449" spans="1:20" ht="42.75" x14ac:dyDescent="0.4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 s="9">
        <f>(((I2449/60)/60)/24)+DATE(1970,1,1)</f>
        <v>42367.490752314814</v>
      </c>
      <c r="K2449">
        <v>1447933601</v>
      </c>
      <c r="L2449" s="10">
        <f>(((K2449/60)/60)/24)+DATE(1970,1,1)</f>
        <v>42327.490752314814</v>
      </c>
      <c r="M2449" t="b">
        <v>0</v>
      </c>
      <c r="N2449">
        <v>34</v>
      </c>
      <c r="O2449" t="b">
        <v>0</v>
      </c>
      <c r="P2449" t="s">
        <v>8270</v>
      </c>
      <c r="Q2449" s="5">
        <f>(E2449/D2449)</f>
        <v>0.25413402061855672</v>
      </c>
      <c r="R2449" s="12">
        <f>ROUND((E2449/N2449),2)</f>
        <v>725.03</v>
      </c>
      <c r="S2449" t="str">
        <f>LEFT(P2449,FIND("/",P2449)-1)</f>
        <v>film &amp; video</v>
      </c>
      <c r="T2449" t="str">
        <f>RIGHT(P2449,LEN(P2449)-FIND("/",P2449))</f>
        <v>animation</v>
      </c>
    </row>
    <row r="2450" spans="1:20" ht="42.75" x14ac:dyDescent="0.4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 s="9">
        <f>(((I2450/60)/60)/24)+DATE(1970,1,1)</f>
        <v>42831.389374999999</v>
      </c>
      <c r="K2450">
        <v>1488882042</v>
      </c>
      <c r="L2450" s="10">
        <f>(((K2450/60)/60)/24)+DATE(1970,1,1)</f>
        <v>42801.43104166667</v>
      </c>
      <c r="M2450" t="b">
        <v>0</v>
      </c>
      <c r="N2450">
        <v>11</v>
      </c>
      <c r="O2450" t="b">
        <v>0</v>
      </c>
      <c r="P2450" t="s">
        <v>8293</v>
      </c>
      <c r="Q2450" s="5">
        <f>(E2450/D2450)</f>
        <v>0.254</v>
      </c>
      <c r="R2450" s="12">
        <f>ROUND((E2450/N2450),2)</f>
        <v>57.73</v>
      </c>
      <c r="S2450" t="str">
        <f>LEFT(P2450,FIND("/",P2450)-1)</f>
        <v>music</v>
      </c>
      <c r="T2450" t="str">
        <f>RIGHT(P2450,LEN(P2450)-FIND("/",P2450))</f>
        <v>faith</v>
      </c>
    </row>
    <row r="2451" spans="1:20" ht="57" x14ac:dyDescent="0.4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 s="9">
        <f>(((I2451/60)/60)/24)+DATE(1970,1,1)</f>
        <v>42105.25</v>
      </c>
      <c r="K2451">
        <v>1426772928</v>
      </c>
      <c r="L2451" s="10">
        <f>(((K2451/60)/60)/24)+DATE(1970,1,1)</f>
        <v>42082.575555555552</v>
      </c>
      <c r="M2451" t="b">
        <v>0</v>
      </c>
      <c r="N2451">
        <v>33</v>
      </c>
      <c r="O2451" t="b">
        <v>0</v>
      </c>
      <c r="P2451" t="s">
        <v>8284</v>
      </c>
      <c r="Q2451" s="5">
        <f>(E2451/D2451)</f>
        <v>0.25259090909090909</v>
      </c>
      <c r="R2451" s="12">
        <f>ROUND((E2451/N2451),2)</f>
        <v>168.39</v>
      </c>
      <c r="S2451" t="str">
        <f>LEFT(P2451,FIND("/",P2451)-1)</f>
        <v>food</v>
      </c>
      <c r="T2451" t="str">
        <f>RIGHT(P2451,LEN(P2451)-FIND("/",P2451))</f>
        <v>food trucks</v>
      </c>
    </row>
    <row r="2452" spans="1:20" ht="42.75" x14ac:dyDescent="0.4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 s="9">
        <f>(((I2452/60)/60)/24)+DATE(1970,1,1)</f>
        <v>42278.208333333328</v>
      </c>
      <c r="K2452">
        <v>1441157592</v>
      </c>
      <c r="L2452" s="10">
        <f>(((K2452/60)/60)/24)+DATE(1970,1,1)</f>
        <v>42249.064722222218</v>
      </c>
      <c r="M2452" t="b">
        <v>0</v>
      </c>
      <c r="N2452">
        <v>33</v>
      </c>
      <c r="O2452" t="b">
        <v>0</v>
      </c>
      <c r="P2452" t="s">
        <v>8268</v>
      </c>
      <c r="Q2452" s="5">
        <f>(E2452/D2452)</f>
        <v>0.2525</v>
      </c>
      <c r="R2452" s="12">
        <f>ROUND((E2452/N2452),2)</f>
        <v>91.82</v>
      </c>
      <c r="S2452" t="str">
        <f>LEFT(P2452,FIND("/",P2452)-1)</f>
        <v>film &amp; video</v>
      </c>
      <c r="T2452" t="str">
        <f>RIGHT(P2452,LEN(P2452)-FIND("/",P2452))</f>
        <v>drama</v>
      </c>
    </row>
    <row r="2453" spans="1:20" ht="42.75" x14ac:dyDescent="0.4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 s="9">
        <f>(((I2453/60)/60)/24)+DATE(1970,1,1)</f>
        <v>42686.208333333328</v>
      </c>
      <c r="K2453">
        <v>1476054568</v>
      </c>
      <c r="L2453" s="10">
        <f>(((K2453/60)/60)/24)+DATE(1970,1,1)</f>
        <v>42652.964907407411</v>
      </c>
      <c r="M2453" t="b">
        <v>0</v>
      </c>
      <c r="N2453">
        <v>196</v>
      </c>
      <c r="O2453" t="b">
        <v>0</v>
      </c>
      <c r="P2453" t="s">
        <v>8273</v>
      </c>
      <c r="Q2453" s="5">
        <f>(E2453/D2453)</f>
        <v>0.25087142857142858</v>
      </c>
      <c r="R2453" s="12">
        <f>ROUND((E2453/N2453),2)</f>
        <v>89.6</v>
      </c>
      <c r="S2453" t="str">
        <f>LEFT(P2453,FIND("/",P2453)-1)</f>
        <v>technology</v>
      </c>
      <c r="T2453" t="str">
        <f>RIGHT(P2453,LEN(P2453)-FIND("/",P2453))</f>
        <v>wearables</v>
      </c>
    </row>
    <row r="2454" spans="1:20" ht="42.75" x14ac:dyDescent="0.4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 s="9">
        <f>(((I2454/60)/60)/24)+DATE(1970,1,1)</f>
        <v>41395.904594907406</v>
      </c>
      <c r="K2454">
        <v>1364852557</v>
      </c>
      <c r="L2454" s="10">
        <f>(((K2454/60)/60)/24)+DATE(1970,1,1)</f>
        <v>41365.904594907406</v>
      </c>
      <c r="M2454" t="b">
        <v>0</v>
      </c>
      <c r="N2454">
        <v>15</v>
      </c>
      <c r="O2454" t="b">
        <v>0</v>
      </c>
      <c r="P2454" t="s">
        <v>8275</v>
      </c>
      <c r="Q2454" s="5">
        <f>(E2454/D2454)</f>
        <v>0.25035714285714283</v>
      </c>
      <c r="R2454" s="12">
        <f>ROUND((E2454/N2454),2)</f>
        <v>46.73</v>
      </c>
      <c r="S2454" t="str">
        <f>LEFT(P2454,FIND("/",P2454)-1)</f>
        <v>publishing</v>
      </c>
      <c r="T2454" t="str">
        <f>RIGHT(P2454,LEN(P2454)-FIND("/",P2454))</f>
        <v>fiction</v>
      </c>
    </row>
    <row r="2455" spans="1:20" ht="42.75" x14ac:dyDescent="0.4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 s="9">
        <f>(((I2455/60)/60)/24)+DATE(1970,1,1)</f>
        <v>41879.125115740739</v>
      </c>
      <c r="K2455">
        <v>1406170810</v>
      </c>
      <c r="L2455" s="10">
        <f>(((K2455/60)/60)/24)+DATE(1970,1,1)</f>
        <v>41844.125115740739</v>
      </c>
      <c r="M2455" t="b">
        <v>0</v>
      </c>
      <c r="N2455">
        <v>114</v>
      </c>
      <c r="O2455" t="b">
        <v>0</v>
      </c>
      <c r="P2455" t="s">
        <v>8303</v>
      </c>
      <c r="Q2455" s="5">
        <f>(E2455/D2455)</f>
        <v>0.25030188679245285</v>
      </c>
      <c r="R2455" s="12">
        <f>ROUND((E2455/N2455),2)</f>
        <v>58.18</v>
      </c>
      <c r="S2455" t="str">
        <f>LEFT(P2455,FIND("/",P2455)-1)</f>
        <v>theater</v>
      </c>
      <c r="T2455" t="str">
        <f>RIGHT(P2455,LEN(P2455)-FIND("/",P2455))</f>
        <v>spaces</v>
      </c>
    </row>
    <row r="2456" spans="1:20" ht="42.75" x14ac:dyDescent="0.4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 s="9">
        <f>(((I2456/60)/60)/24)+DATE(1970,1,1)</f>
        <v>42316.5</v>
      </c>
      <c r="K2456">
        <v>1445308730</v>
      </c>
      <c r="L2456" s="10">
        <f>(((K2456/60)/60)/24)+DATE(1970,1,1)</f>
        <v>42297.110300925924</v>
      </c>
      <c r="M2456" t="b">
        <v>0</v>
      </c>
      <c r="N2456">
        <v>5</v>
      </c>
      <c r="O2456" t="b">
        <v>0</v>
      </c>
      <c r="P2456" t="s">
        <v>8268</v>
      </c>
      <c r="Q2456" s="5">
        <f>(E2456/D2456)</f>
        <v>0.25</v>
      </c>
      <c r="R2456" s="12">
        <f>ROUND((E2456/N2456),2)</f>
        <v>50</v>
      </c>
      <c r="S2456" t="str">
        <f>LEFT(P2456,FIND("/",P2456)-1)</f>
        <v>film &amp; video</v>
      </c>
      <c r="T2456" t="str">
        <f>RIGHT(P2456,LEN(P2456)-FIND("/",P2456))</f>
        <v>drama</v>
      </c>
    </row>
    <row r="2457" spans="1:20" ht="42.75" x14ac:dyDescent="0.4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 s="9">
        <f>(((I2457/60)/60)/24)+DATE(1970,1,1)</f>
        <v>42272.988680555558</v>
      </c>
      <c r="K2457">
        <v>1440632622</v>
      </c>
      <c r="L2457" s="10">
        <f>(((K2457/60)/60)/24)+DATE(1970,1,1)</f>
        <v>42242.988680555558</v>
      </c>
      <c r="M2457" t="b">
        <v>0</v>
      </c>
      <c r="N2457">
        <v>6</v>
      </c>
      <c r="O2457" t="b">
        <v>0</v>
      </c>
      <c r="P2457" t="s">
        <v>8305</v>
      </c>
      <c r="Q2457" s="5">
        <f>(E2457/D2457)</f>
        <v>0.25</v>
      </c>
      <c r="R2457" s="12">
        <f>ROUND((E2457/N2457),2)</f>
        <v>41.67</v>
      </c>
      <c r="S2457" t="str">
        <f>LEFT(P2457,FIND("/",P2457)-1)</f>
        <v>theater</v>
      </c>
      <c r="T2457" t="str">
        <f>RIGHT(P2457,LEN(P2457)-FIND("/",P2457))</f>
        <v>musical</v>
      </c>
    </row>
    <row r="2458" spans="1:20" ht="57" x14ac:dyDescent="0.4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 s="9">
        <f>(((I2458/60)/60)/24)+DATE(1970,1,1)</f>
        <v>41398.583726851852</v>
      </c>
      <c r="K2458">
        <v>1365084034</v>
      </c>
      <c r="L2458" s="10">
        <f>(((K2458/60)/60)/24)+DATE(1970,1,1)</f>
        <v>41368.583726851852</v>
      </c>
      <c r="M2458" t="b">
        <v>0</v>
      </c>
      <c r="N2458">
        <v>21</v>
      </c>
      <c r="O2458" t="b">
        <v>0</v>
      </c>
      <c r="P2458" t="s">
        <v>8278</v>
      </c>
      <c r="Q2458" s="5">
        <f>(E2458/D2458)</f>
        <v>0.24333333333333335</v>
      </c>
      <c r="R2458" s="12">
        <f>ROUND((E2458/N2458),2)</f>
        <v>34.76</v>
      </c>
      <c r="S2458" t="str">
        <f>LEFT(P2458,FIND("/",P2458)-1)</f>
        <v>music</v>
      </c>
      <c r="T2458" t="str">
        <f>RIGHT(P2458,LEN(P2458)-FIND("/",P2458))</f>
        <v>jazz</v>
      </c>
    </row>
    <row r="2459" spans="1:20" ht="42.75" x14ac:dyDescent="0.4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 s="9">
        <f>(((I2459/60)/60)/24)+DATE(1970,1,1)</f>
        <v>41910.788842592592</v>
      </c>
      <c r="K2459">
        <v>1409338556</v>
      </c>
      <c r="L2459" s="10">
        <f>(((K2459/60)/60)/24)+DATE(1970,1,1)</f>
        <v>41880.788842592592</v>
      </c>
      <c r="M2459" t="b">
        <v>0</v>
      </c>
      <c r="N2459">
        <v>12</v>
      </c>
      <c r="O2459" t="b">
        <v>0</v>
      </c>
      <c r="P2459" t="s">
        <v>8271</v>
      </c>
      <c r="Q2459" s="5">
        <f>(E2459/D2459)</f>
        <v>0.24333333333333335</v>
      </c>
      <c r="R2459" s="12">
        <f>ROUND((E2459/N2459),2)</f>
        <v>24.33</v>
      </c>
      <c r="S2459" t="str">
        <f>LEFT(P2459,FIND("/",P2459)-1)</f>
        <v>theater</v>
      </c>
      <c r="T2459" t="str">
        <f>RIGHT(P2459,LEN(P2459)-FIND("/",P2459))</f>
        <v>plays</v>
      </c>
    </row>
    <row r="2460" spans="1:20" ht="42.75" x14ac:dyDescent="0.4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 s="9">
        <f>(((I2460/60)/60)/24)+DATE(1970,1,1)</f>
        <v>42336.890520833331</v>
      </c>
      <c r="K2460">
        <v>1446150141</v>
      </c>
      <c r="L2460" s="10">
        <f>(((K2460/60)/60)/24)+DATE(1970,1,1)</f>
        <v>42306.848854166667</v>
      </c>
      <c r="M2460" t="b">
        <v>0</v>
      </c>
      <c r="N2460">
        <v>8</v>
      </c>
      <c r="O2460" t="b">
        <v>0</v>
      </c>
      <c r="P2460" t="s">
        <v>8271</v>
      </c>
      <c r="Q2460" s="5">
        <f>(E2460/D2460)</f>
        <v>0.24285714285714285</v>
      </c>
      <c r="R2460" s="12">
        <f>ROUND((E2460/N2460),2)</f>
        <v>53.13</v>
      </c>
      <c r="S2460" t="str">
        <f>LEFT(P2460,FIND("/",P2460)-1)</f>
        <v>theater</v>
      </c>
      <c r="T2460" t="str">
        <f>RIGHT(P2460,LEN(P2460)-FIND("/",P2460))</f>
        <v>plays</v>
      </c>
    </row>
    <row r="2461" spans="1:20" ht="42.75" x14ac:dyDescent="0.4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 s="9">
        <f>(((I2461/60)/60)/24)+DATE(1970,1,1)</f>
        <v>41938.770439814813</v>
      </c>
      <c r="K2461">
        <v>1412879366</v>
      </c>
      <c r="L2461" s="10">
        <f>(((K2461/60)/60)/24)+DATE(1970,1,1)</f>
        <v>41921.770439814813</v>
      </c>
      <c r="M2461" t="b">
        <v>0</v>
      </c>
      <c r="N2461">
        <v>38</v>
      </c>
      <c r="O2461" t="b">
        <v>0</v>
      </c>
      <c r="P2461" t="s">
        <v>8271</v>
      </c>
      <c r="Q2461" s="5">
        <f>(E2461/D2461)</f>
        <v>0.24194444444444443</v>
      </c>
      <c r="R2461" s="12">
        <f>ROUND((E2461/N2461),2)</f>
        <v>45.84</v>
      </c>
      <c r="S2461" t="str">
        <f>LEFT(P2461,FIND("/",P2461)-1)</f>
        <v>theater</v>
      </c>
      <c r="T2461" t="str">
        <f>RIGHT(P2461,LEN(P2461)-FIND("/",P2461))</f>
        <v>plays</v>
      </c>
    </row>
    <row r="2462" spans="1:20" ht="42.75" x14ac:dyDescent="0.4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 s="9">
        <f>(((I2462/60)/60)/24)+DATE(1970,1,1)</f>
        <v>42800.290590277778</v>
      </c>
      <c r="K2462">
        <v>1486191507</v>
      </c>
      <c r="L2462" s="10">
        <f>(((K2462/60)/60)/24)+DATE(1970,1,1)</f>
        <v>42770.290590277778</v>
      </c>
      <c r="M2462" t="b">
        <v>0</v>
      </c>
      <c r="N2462">
        <v>10</v>
      </c>
      <c r="O2462" t="b">
        <v>0</v>
      </c>
      <c r="P2462" t="s">
        <v>8271</v>
      </c>
      <c r="Q2462" s="5">
        <f>(E2462/D2462)</f>
        <v>0.2411764705882353</v>
      </c>
      <c r="R2462" s="12">
        <f>ROUND((E2462/N2462),2)</f>
        <v>41</v>
      </c>
      <c r="S2462" t="str">
        <f>LEFT(P2462,FIND("/",P2462)-1)</f>
        <v>theater</v>
      </c>
      <c r="T2462" t="str">
        <f>RIGHT(P2462,LEN(P2462)-FIND("/",P2462))</f>
        <v>plays</v>
      </c>
    </row>
    <row r="2463" spans="1:20" ht="42.75" x14ac:dyDescent="0.4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 s="9">
        <f>(((I2463/60)/60)/24)+DATE(1970,1,1)</f>
        <v>40148.207638888889</v>
      </c>
      <c r="K2463">
        <v>1254450706</v>
      </c>
      <c r="L2463" s="10">
        <f>(((K2463/60)/60)/24)+DATE(1970,1,1)</f>
        <v>40088.105393518519</v>
      </c>
      <c r="M2463" t="b">
        <v>0</v>
      </c>
      <c r="N2463">
        <v>11</v>
      </c>
      <c r="O2463" t="b">
        <v>0</v>
      </c>
      <c r="P2463" t="s">
        <v>8278</v>
      </c>
      <c r="Q2463" s="5">
        <f>(E2463/D2463)</f>
        <v>0.2402</v>
      </c>
      <c r="R2463" s="12">
        <f>ROUND((E2463/N2463),2)</f>
        <v>109.18</v>
      </c>
      <c r="S2463" t="str">
        <f>LEFT(P2463,FIND("/",P2463)-1)</f>
        <v>music</v>
      </c>
      <c r="T2463" t="str">
        <f>RIGHT(P2463,LEN(P2463)-FIND("/",P2463))</f>
        <v>jazz</v>
      </c>
    </row>
    <row r="2464" spans="1:20" ht="42.75" x14ac:dyDescent="0.4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 s="9">
        <f>(((I2464/60)/60)/24)+DATE(1970,1,1)</f>
        <v>42145.949976851851</v>
      </c>
      <c r="K2464">
        <v>1429656478</v>
      </c>
      <c r="L2464" s="10">
        <f>(((K2464/60)/60)/24)+DATE(1970,1,1)</f>
        <v>42115.949976851851</v>
      </c>
      <c r="M2464" t="b">
        <v>1</v>
      </c>
      <c r="N2464">
        <v>185</v>
      </c>
      <c r="O2464" t="b">
        <v>0</v>
      </c>
      <c r="P2464" t="s">
        <v>8285</v>
      </c>
      <c r="Q2464" s="5">
        <f>(E2464/D2464)</f>
        <v>0.236925</v>
      </c>
      <c r="R2464" s="12">
        <f>ROUND((E2464/N2464),2)</f>
        <v>51.23</v>
      </c>
      <c r="S2464" t="str">
        <f>LEFT(P2464,FIND("/",P2464)-1)</f>
        <v>photography</v>
      </c>
      <c r="T2464" t="str">
        <f>RIGHT(P2464,LEN(P2464)-FIND("/",P2464))</f>
        <v>photobooks</v>
      </c>
    </row>
    <row r="2465" spans="1:20" ht="42.75" x14ac:dyDescent="0.4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 s="9">
        <f>(((I2465/60)/60)/24)+DATE(1970,1,1)</f>
        <v>42774.416030092587</v>
      </c>
      <c r="K2465">
        <v>1483955945</v>
      </c>
      <c r="L2465" s="10">
        <f>(((K2465/60)/60)/24)+DATE(1970,1,1)</f>
        <v>42744.416030092587</v>
      </c>
      <c r="M2465" t="b">
        <v>1</v>
      </c>
      <c r="N2465">
        <v>35</v>
      </c>
      <c r="O2465" t="b">
        <v>0</v>
      </c>
      <c r="P2465" t="s">
        <v>8303</v>
      </c>
      <c r="Q2465" s="5">
        <f>(E2465/D2465)</f>
        <v>0.23628571428571429</v>
      </c>
      <c r="R2465" s="12">
        <f>ROUND((E2465/N2465),2)</f>
        <v>23.63</v>
      </c>
      <c r="S2465" t="str">
        <f>LEFT(P2465,FIND("/",P2465)-1)</f>
        <v>theater</v>
      </c>
      <c r="T2465" t="str">
        <f>RIGHT(P2465,LEN(P2465)-FIND("/",P2465))</f>
        <v>spaces</v>
      </c>
    </row>
    <row r="2466" spans="1:20" ht="42.75" x14ac:dyDescent="0.4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 s="9">
        <f>(((I2466/60)/60)/24)+DATE(1970,1,1)</f>
        <v>41858.664456018516</v>
      </c>
      <c r="K2466">
        <v>1404835009</v>
      </c>
      <c r="L2466" s="10">
        <f>(((K2466/60)/60)/24)+DATE(1970,1,1)</f>
        <v>41828.664456018516</v>
      </c>
      <c r="M2466" t="b">
        <v>0</v>
      </c>
      <c r="N2466">
        <v>27</v>
      </c>
      <c r="O2466" t="b">
        <v>0</v>
      </c>
      <c r="P2466" t="s">
        <v>8284</v>
      </c>
      <c r="Q2466" s="5">
        <f>(E2466/D2466)</f>
        <v>0.23588571428571428</v>
      </c>
      <c r="R2466" s="12">
        <f>ROUND((E2466/N2466),2)</f>
        <v>305.77999999999997</v>
      </c>
      <c r="S2466" t="str">
        <f>LEFT(P2466,FIND("/",P2466)-1)</f>
        <v>food</v>
      </c>
      <c r="T2466" t="str">
        <f>RIGHT(P2466,LEN(P2466)-FIND("/",P2466))</f>
        <v>food trucks</v>
      </c>
    </row>
    <row r="2467" spans="1:20" ht="42.75" x14ac:dyDescent="0.4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 s="9">
        <f>(((I2467/60)/60)/24)+DATE(1970,1,1)</f>
        <v>42560.082638888889</v>
      </c>
      <c r="K2467">
        <v>1465304483</v>
      </c>
      <c r="L2467" s="10">
        <f>(((K2467/60)/60)/24)+DATE(1970,1,1)</f>
        <v>42528.542627314819</v>
      </c>
      <c r="M2467" t="b">
        <v>0</v>
      </c>
      <c r="N2467">
        <v>45</v>
      </c>
      <c r="O2467" t="b">
        <v>0</v>
      </c>
      <c r="P2467" t="s">
        <v>8303</v>
      </c>
      <c r="Q2467" s="5">
        <f>(E2467/D2467)</f>
        <v>0.23416000000000001</v>
      </c>
      <c r="R2467" s="12">
        <f>ROUND((E2467/N2467),2)</f>
        <v>130.09</v>
      </c>
      <c r="S2467" t="str">
        <f>LEFT(P2467,FIND("/",P2467)-1)</f>
        <v>theater</v>
      </c>
      <c r="T2467" t="str">
        <f>RIGHT(P2467,LEN(P2467)-FIND("/",P2467))</f>
        <v>spaces</v>
      </c>
    </row>
    <row r="2468" spans="1:20" ht="42.75" x14ac:dyDescent="0.4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 s="9">
        <f>(((I2468/60)/60)/24)+DATE(1970,1,1)</f>
        <v>42236.711805555555</v>
      </c>
      <c r="K2468">
        <v>1436305452</v>
      </c>
      <c r="L2468" s="10">
        <f>(((K2468/60)/60)/24)+DATE(1970,1,1)</f>
        <v>42192.905694444446</v>
      </c>
      <c r="M2468" t="b">
        <v>0</v>
      </c>
      <c r="N2468">
        <v>29</v>
      </c>
      <c r="O2468" t="b">
        <v>0</v>
      </c>
      <c r="P2468" t="s">
        <v>8271</v>
      </c>
      <c r="Q2468" s="5">
        <f>(E2468/D2468)</f>
        <v>0.23333333333333334</v>
      </c>
      <c r="R2468" s="12">
        <f>ROUND((E2468/N2468),2)</f>
        <v>96.55</v>
      </c>
      <c r="S2468" t="str">
        <f>LEFT(P2468,FIND("/",P2468)-1)</f>
        <v>theater</v>
      </c>
      <c r="T2468" t="str">
        <f>RIGHT(P2468,LEN(P2468)-FIND("/",P2468))</f>
        <v>plays</v>
      </c>
    </row>
    <row r="2469" spans="1:20" ht="42.75" x14ac:dyDescent="0.4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 s="9">
        <f>(((I2469/60)/60)/24)+DATE(1970,1,1)</f>
        <v>42150.161828703705</v>
      </c>
      <c r="K2469">
        <v>1427428382</v>
      </c>
      <c r="L2469" s="10">
        <f>(((K2469/60)/60)/24)+DATE(1970,1,1)</f>
        <v>42090.161828703705</v>
      </c>
      <c r="M2469" t="b">
        <v>0</v>
      </c>
      <c r="N2469">
        <v>67</v>
      </c>
      <c r="O2469" t="b">
        <v>0</v>
      </c>
      <c r="P2469" t="s">
        <v>8267</v>
      </c>
      <c r="Q2469" s="5">
        <f>(E2469/D2469)</f>
        <v>0.23163076923076922</v>
      </c>
      <c r="R2469" s="12">
        <f>ROUND((E2469/N2469),2)</f>
        <v>449.43</v>
      </c>
      <c r="S2469" t="str">
        <f>LEFT(P2469,FIND("/",P2469)-1)</f>
        <v>film &amp; video</v>
      </c>
      <c r="T2469" t="str">
        <f>RIGHT(P2469,LEN(P2469)-FIND("/",P2469))</f>
        <v>science fiction</v>
      </c>
    </row>
    <row r="2470" spans="1:20" ht="57" x14ac:dyDescent="0.4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 s="9">
        <f>(((I2470/60)/60)/24)+DATE(1970,1,1)</f>
        <v>42100.635937500003</v>
      </c>
      <c r="K2470">
        <v>1425744945</v>
      </c>
      <c r="L2470" s="10">
        <f>(((K2470/60)/60)/24)+DATE(1970,1,1)</f>
        <v>42070.677604166667</v>
      </c>
      <c r="M2470" t="b">
        <v>0</v>
      </c>
      <c r="N2470">
        <v>7</v>
      </c>
      <c r="O2470" t="b">
        <v>0</v>
      </c>
      <c r="P2470" t="s">
        <v>8272</v>
      </c>
      <c r="Q2470" s="5">
        <f>(E2470/D2470)</f>
        <v>0.23</v>
      </c>
      <c r="R2470" s="12">
        <f>ROUND((E2470/N2470),2)</f>
        <v>16.43</v>
      </c>
      <c r="S2470" t="str">
        <f>LEFT(P2470,FIND("/",P2470)-1)</f>
        <v>technology</v>
      </c>
      <c r="T2470" t="str">
        <f>RIGHT(P2470,LEN(P2470)-FIND("/",P2470))</f>
        <v>web</v>
      </c>
    </row>
    <row r="2471" spans="1:20" ht="42.75" x14ac:dyDescent="0.4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 s="9">
        <f>(((I2471/60)/60)/24)+DATE(1970,1,1)</f>
        <v>41829.524259259262</v>
      </c>
      <c r="K2471">
        <v>1402317296</v>
      </c>
      <c r="L2471" s="10">
        <f>(((K2471/60)/60)/24)+DATE(1970,1,1)</f>
        <v>41799.524259259262</v>
      </c>
      <c r="M2471" t="b">
        <v>0</v>
      </c>
      <c r="N2471">
        <v>35</v>
      </c>
      <c r="O2471" t="b">
        <v>0</v>
      </c>
      <c r="P2471" t="s">
        <v>8290</v>
      </c>
      <c r="Q2471" s="5">
        <f>(E2471/D2471)</f>
        <v>0.2291</v>
      </c>
      <c r="R2471" s="12">
        <f>ROUND((E2471/N2471),2)</f>
        <v>65.459999999999994</v>
      </c>
      <c r="S2471" t="str">
        <f>LEFT(P2471,FIND("/",P2471)-1)</f>
        <v>publishing</v>
      </c>
      <c r="T2471" t="str">
        <f>RIGHT(P2471,LEN(P2471)-FIND("/",P2471))</f>
        <v>art books</v>
      </c>
    </row>
    <row r="2472" spans="1:20" ht="42.75" x14ac:dyDescent="0.4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 s="9">
        <f>(((I2472/60)/60)/24)+DATE(1970,1,1)</f>
        <v>41248.391446759262</v>
      </c>
      <c r="K2472">
        <v>1352107421</v>
      </c>
      <c r="L2472" s="10">
        <f>(((K2472/60)/60)/24)+DATE(1970,1,1)</f>
        <v>41218.391446759262</v>
      </c>
      <c r="M2472" t="b">
        <v>0</v>
      </c>
      <c r="N2472">
        <v>70</v>
      </c>
      <c r="O2472" t="b">
        <v>0</v>
      </c>
      <c r="P2472" t="s">
        <v>8270</v>
      </c>
      <c r="Q2472" s="5">
        <f>(E2472/D2472)</f>
        <v>0.22881426547787684</v>
      </c>
      <c r="R2472" s="12">
        <f>ROUND((E2472/N2472),2)</f>
        <v>39.229999999999997</v>
      </c>
      <c r="S2472" t="str">
        <f>LEFT(P2472,FIND("/",P2472)-1)</f>
        <v>film &amp; video</v>
      </c>
      <c r="T2472" t="str">
        <f>RIGHT(P2472,LEN(P2472)-FIND("/",P2472))</f>
        <v>animation</v>
      </c>
    </row>
    <row r="2473" spans="1:20" ht="42.75" x14ac:dyDescent="0.4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 s="9">
        <f>(((I2473/60)/60)/24)+DATE(1970,1,1)</f>
        <v>42329.716840277775</v>
      </c>
      <c r="K2473">
        <v>1444666335</v>
      </c>
      <c r="L2473" s="10">
        <f>(((K2473/60)/60)/24)+DATE(1970,1,1)</f>
        <v>42289.675173611111</v>
      </c>
      <c r="M2473" t="b">
        <v>0</v>
      </c>
      <c r="N2473">
        <v>355</v>
      </c>
      <c r="O2473" t="b">
        <v>0</v>
      </c>
      <c r="P2473" t="s">
        <v>8273</v>
      </c>
      <c r="Q2473" s="5">
        <f>(E2473/D2473)</f>
        <v>0.22878799999999999</v>
      </c>
      <c r="R2473" s="12">
        <f>ROUND((E2473/N2473),2)</f>
        <v>161.12</v>
      </c>
      <c r="S2473" t="str">
        <f>LEFT(P2473,FIND("/",P2473)-1)</f>
        <v>technology</v>
      </c>
      <c r="T2473" t="str">
        <f>RIGHT(P2473,LEN(P2473)-FIND("/",P2473))</f>
        <v>wearables</v>
      </c>
    </row>
    <row r="2474" spans="1:20" ht="42.75" x14ac:dyDescent="0.4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 s="9">
        <f>(((I2474/60)/60)/24)+DATE(1970,1,1)</f>
        <v>41791.165972222225</v>
      </c>
      <c r="K2474">
        <v>1398980941</v>
      </c>
      <c r="L2474" s="10">
        <f>(((K2474/60)/60)/24)+DATE(1970,1,1)</f>
        <v>41760.909039351849</v>
      </c>
      <c r="M2474" t="b">
        <v>0</v>
      </c>
      <c r="N2474">
        <v>17</v>
      </c>
      <c r="O2474" t="b">
        <v>0</v>
      </c>
      <c r="P2474" t="s">
        <v>8303</v>
      </c>
      <c r="Q2474" s="5">
        <f>(E2474/D2474)</f>
        <v>0.22750000000000001</v>
      </c>
      <c r="R2474" s="12">
        <f>ROUND((E2474/N2474),2)</f>
        <v>53.53</v>
      </c>
      <c r="S2474" t="str">
        <f>LEFT(P2474,FIND("/",P2474)-1)</f>
        <v>theater</v>
      </c>
      <c r="T2474" t="str">
        <f>RIGHT(P2474,LEN(P2474)-FIND("/",P2474))</f>
        <v>spaces</v>
      </c>
    </row>
    <row r="2475" spans="1:20" ht="42.75" x14ac:dyDescent="0.4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 s="9">
        <f>(((I2475/60)/60)/24)+DATE(1970,1,1)</f>
        <v>42616.585358796292</v>
      </c>
      <c r="K2475">
        <v>1471096975</v>
      </c>
      <c r="L2475" s="10">
        <f>(((K2475/60)/60)/24)+DATE(1970,1,1)</f>
        <v>42595.585358796292</v>
      </c>
      <c r="M2475" t="b">
        <v>0</v>
      </c>
      <c r="N2475">
        <v>20</v>
      </c>
      <c r="O2475" t="b">
        <v>0</v>
      </c>
      <c r="P2475" t="s">
        <v>8284</v>
      </c>
      <c r="Q2475" s="5">
        <f>(E2475/D2475)</f>
        <v>0.22520000000000001</v>
      </c>
      <c r="R2475" s="12">
        <f>ROUND((E2475/N2475),2)</f>
        <v>56.3</v>
      </c>
      <c r="S2475" t="str">
        <f>LEFT(P2475,FIND("/",P2475)-1)</f>
        <v>food</v>
      </c>
      <c r="T2475" t="str">
        <f>RIGHT(P2475,LEN(P2475)-FIND("/",P2475))</f>
        <v>food trucks</v>
      </c>
    </row>
    <row r="2476" spans="1:20" ht="42.75" x14ac:dyDescent="0.4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 s="9">
        <f>(((I2476/60)/60)/24)+DATE(1970,1,1)</f>
        <v>42821.678460648152</v>
      </c>
      <c r="K2476">
        <v>1488820619</v>
      </c>
      <c r="L2476" s="10">
        <f>(((K2476/60)/60)/24)+DATE(1970,1,1)</f>
        <v>42800.720127314817</v>
      </c>
      <c r="M2476" t="b">
        <v>0</v>
      </c>
      <c r="N2476">
        <v>12</v>
      </c>
      <c r="O2476" t="b">
        <v>0</v>
      </c>
      <c r="P2476" t="s">
        <v>8271</v>
      </c>
      <c r="Q2476" s="5">
        <f>(E2476/D2476)</f>
        <v>0.22500000000000001</v>
      </c>
      <c r="R2476" s="12">
        <f>ROUND((E2476/N2476),2)</f>
        <v>18.75</v>
      </c>
      <c r="S2476" t="str">
        <f>LEFT(P2476,FIND("/",P2476)-1)</f>
        <v>theater</v>
      </c>
      <c r="T2476" t="str">
        <f>RIGHT(P2476,LEN(P2476)-FIND("/",P2476))</f>
        <v>plays</v>
      </c>
    </row>
    <row r="2477" spans="1:20" ht="42.75" x14ac:dyDescent="0.4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 s="9">
        <f>(((I2477/60)/60)/24)+DATE(1970,1,1)</f>
        <v>42553.166666666672</v>
      </c>
      <c r="K2477">
        <v>1464763109</v>
      </c>
      <c r="L2477" s="10">
        <f>(((K2477/60)/60)/24)+DATE(1970,1,1)</f>
        <v>42522.276724537034</v>
      </c>
      <c r="M2477" t="b">
        <v>0</v>
      </c>
      <c r="N2477">
        <v>50</v>
      </c>
      <c r="O2477" t="b">
        <v>0</v>
      </c>
      <c r="P2477" t="s">
        <v>8273</v>
      </c>
      <c r="Q2477" s="5">
        <f>(E2477/D2477)</f>
        <v>0.22494285714285714</v>
      </c>
      <c r="R2477" s="12">
        <f>ROUND((E2477/N2477),2)</f>
        <v>157.46</v>
      </c>
      <c r="S2477" t="str">
        <f>LEFT(P2477,FIND("/",P2477)-1)</f>
        <v>technology</v>
      </c>
      <c r="T2477" t="str">
        <f>RIGHT(P2477,LEN(P2477)-FIND("/",P2477))</f>
        <v>wearables</v>
      </c>
    </row>
    <row r="2478" spans="1:20" ht="42.75" x14ac:dyDescent="0.4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 s="9">
        <f>(((I2478/60)/60)/24)+DATE(1970,1,1)</f>
        <v>41930.505312499998</v>
      </c>
      <c r="K2478">
        <v>1411042059</v>
      </c>
      <c r="L2478" s="10">
        <f>(((K2478/60)/60)/24)+DATE(1970,1,1)</f>
        <v>41900.505312499998</v>
      </c>
      <c r="M2478" t="b">
        <v>0</v>
      </c>
      <c r="N2478">
        <v>10</v>
      </c>
      <c r="O2478" t="b">
        <v>0</v>
      </c>
      <c r="P2478" t="s">
        <v>8268</v>
      </c>
      <c r="Q2478" s="5">
        <f>(E2478/D2478)</f>
        <v>0.224</v>
      </c>
      <c r="R2478" s="12">
        <f>ROUND((E2478/N2478),2)</f>
        <v>56</v>
      </c>
      <c r="S2478" t="str">
        <f>LEFT(P2478,FIND("/",P2478)-1)</f>
        <v>film &amp; video</v>
      </c>
      <c r="T2478" t="str">
        <f>RIGHT(P2478,LEN(P2478)-FIND("/",P2478))</f>
        <v>drama</v>
      </c>
    </row>
    <row r="2479" spans="1:20" ht="42.75" x14ac:dyDescent="0.4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 s="9">
        <f>(((I2479/60)/60)/24)+DATE(1970,1,1)</f>
        <v>42797.545358796298</v>
      </c>
      <c r="K2479">
        <v>1483362319</v>
      </c>
      <c r="L2479" s="10">
        <f>(((K2479/60)/60)/24)+DATE(1970,1,1)</f>
        <v>42737.545358796298</v>
      </c>
      <c r="M2479" t="b">
        <v>0</v>
      </c>
      <c r="N2479">
        <v>5</v>
      </c>
      <c r="O2479" t="b">
        <v>0</v>
      </c>
      <c r="P2479" t="s">
        <v>8278</v>
      </c>
      <c r="Q2479" s="5">
        <f>(E2479/D2479)</f>
        <v>0.22363636363636363</v>
      </c>
      <c r="R2479" s="12">
        <f>ROUND((E2479/N2479),2)</f>
        <v>24.6</v>
      </c>
      <c r="S2479" t="str">
        <f>LEFT(P2479,FIND("/",P2479)-1)</f>
        <v>music</v>
      </c>
      <c r="T2479" t="str">
        <f>RIGHT(P2479,LEN(P2479)-FIND("/",P2479))</f>
        <v>jazz</v>
      </c>
    </row>
    <row r="2480" spans="1:20" ht="42.75" x14ac:dyDescent="0.4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 s="9">
        <f>(((I2480/60)/60)/24)+DATE(1970,1,1)</f>
        <v>42333.958333333328</v>
      </c>
      <c r="K2480">
        <v>1446506080</v>
      </c>
      <c r="L2480" s="10">
        <f>(((K2480/60)/60)/24)+DATE(1970,1,1)</f>
        <v>42310.968518518523</v>
      </c>
      <c r="M2480" t="b">
        <v>0</v>
      </c>
      <c r="N2480">
        <v>6</v>
      </c>
      <c r="O2480" t="b">
        <v>0</v>
      </c>
      <c r="P2480" t="s">
        <v>8271</v>
      </c>
      <c r="Q2480" s="5">
        <f>(E2480/D2480)</f>
        <v>0.22142857142857142</v>
      </c>
      <c r="R2480" s="12">
        <f>ROUND((E2480/N2480),2)</f>
        <v>129.16999999999999</v>
      </c>
      <c r="S2480" t="str">
        <f>LEFT(P2480,FIND("/",P2480)-1)</f>
        <v>theater</v>
      </c>
      <c r="T2480" t="str">
        <f>RIGHT(P2480,LEN(P2480)-FIND("/",P2480))</f>
        <v>plays</v>
      </c>
    </row>
    <row r="2481" spans="1:20" ht="42.75" x14ac:dyDescent="0.4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 s="9">
        <f>(((I2481/60)/60)/24)+DATE(1970,1,1)</f>
        <v>41895.581018518518</v>
      </c>
      <c r="K2481">
        <v>1405432600</v>
      </c>
      <c r="L2481" s="10">
        <f>(((K2481/60)/60)/24)+DATE(1970,1,1)</f>
        <v>41835.581018518518</v>
      </c>
      <c r="M2481" t="b">
        <v>0</v>
      </c>
      <c r="N2481">
        <v>369</v>
      </c>
      <c r="O2481" t="b">
        <v>0</v>
      </c>
      <c r="P2481" t="s">
        <v>8273</v>
      </c>
      <c r="Q2481" s="5">
        <f>(E2481/D2481)</f>
        <v>0.22092500000000001</v>
      </c>
      <c r="R2481" s="12">
        <f>ROUND((E2481/N2481),2)</f>
        <v>23.95</v>
      </c>
      <c r="S2481" t="str">
        <f>LEFT(P2481,FIND("/",P2481)-1)</f>
        <v>technology</v>
      </c>
      <c r="T2481" t="str">
        <f>RIGHT(P2481,LEN(P2481)-FIND("/",P2481))</f>
        <v>wearables</v>
      </c>
    </row>
    <row r="2482" spans="1:20" ht="42.75" x14ac:dyDescent="0.4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 s="9">
        <f>(((I2482/60)/60)/24)+DATE(1970,1,1)</f>
        <v>42575.439421296294</v>
      </c>
      <c r="K2482">
        <v>1464172366</v>
      </c>
      <c r="L2482" s="10">
        <f>(((K2482/60)/60)/24)+DATE(1970,1,1)</f>
        <v>42515.439421296294</v>
      </c>
      <c r="M2482" t="b">
        <v>1</v>
      </c>
      <c r="N2482">
        <v>86</v>
      </c>
      <c r="O2482" t="b">
        <v>0</v>
      </c>
      <c r="P2482" t="s">
        <v>8285</v>
      </c>
      <c r="Q2482" s="5">
        <f>(E2482/D2482)</f>
        <v>0.22052631578947368</v>
      </c>
      <c r="R2482" s="12">
        <f>ROUND((E2482/N2482),2)</f>
        <v>48.72</v>
      </c>
      <c r="S2482" t="str">
        <f>LEFT(P2482,FIND("/",P2482)-1)</f>
        <v>photography</v>
      </c>
      <c r="T2482" t="str">
        <f>RIGHT(P2482,LEN(P2482)-FIND("/",P2482))</f>
        <v>photobooks</v>
      </c>
    </row>
    <row r="2483" spans="1:20" ht="42.75" x14ac:dyDescent="0.4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 s="9">
        <f>(((I2483/60)/60)/24)+DATE(1970,1,1)</f>
        <v>41958.833333333328</v>
      </c>
      <c r="K2483">
        <v>1413477228</v>
      </c>
      <c r="L2483" s="10">
        <f>(((K2483/60)/60)/24)+DATE(1970,1,1)</f>
        <v>41928.690138888887</v>
      </c>
      <c r="M2483" t="b">
        <v>0</v>
      </c>
      <c r="N2483">
        <v>2</v>
      </c>
      <c r="O2483" t="b">
        <v>0</v>
      </c>
      <c r="P2483" t="s">
        <v>8271</v>
      </c>
      <c r="Q2483" s="5">
        <f>(E2483/D2483)</f>
        <v>0.22</v>
      </c>
      <c r="R2483" s="12">
        <f>ROUND((E2483/N2483),2)</f>
        <v>55</v>
      </c>
      <c r="S2483" t="str">
        <f>LEFT(P2483,FIND("/",P2483)-1)</f>
        <v>theater</v>
      </c>
      <c r="T2483" t="str">
        <f>RIGHT(P2483,LEN(P2483)-FIND("/",P2483))</f>
        <v>plays</v>
      </c>
    </row>
    <row r="2484" spans="1:20" ht="42.75" x14ac:dyDescent="0.4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 s="9">
        <f>(((I2484/60)/60)/24)+DATE(1970,1,1)</f>
        <v>41770.493657407409</v>
      </c>
      <c r="K2484">
        <v>1397217052</v>
      </c>
      <c r="L2484" s="10">
        <f>(((K2484/60)/60)/24)+DATE(1970,1,1)</f>
        <v>41740.493657407409</v>
      </c>
      <c r="M2484" t="b">
        <v>1</v>
      </c>
      <c r="N2484">
        <v>23</v>
      </c>
      <c r="O2484" t="b">
        <v>0</v>
      </c>
      <c r="P2484" t="s">
        <v>8271</v>
      </c>
      <c r="Q2484" s="5">
        <f>(E2484/D2484)</f>
        <v>0.21940000000000001</v>
      </c>
      <c r="R2484" s="12">
        <f>ROUND((E2484/N2484),2)</f>
        <v>47.7</v>
      </c>
      <c r="S2484" t="str">
        <f>LEFT(P2484,FIND("/",P2484)-1)</f>
        <v>theater</v>
      </c>
      <c r="T2484" t="str">
        <f>RIGHT(P2484,LEN(P2484)-FIND("/",P2484))</f>
        <v>plays</v>
      </c>
    </row>
    <row r="2485" spans="1:20" ht="28.5" x14ac:dyDescent="0.4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 s="9">
        <f>(((I2485/60)/60)/24)+DATE(1970,1,1)</f>
        <v>41411.50577546296</v>
      </c>
      <c r="K2485">
        <v>1366200499</v>
      </c>
      <c r="L2485" s="10">
        <f>(((K2485/60)/60)/24)+DATE(1970,1,1)</f>
        <v>41381.50577546296</v>
      </c>
      <c r="M2485" t="b">
        <v>0</v>
      </c>
      <c r="N2485">
        <v>125</v>
      </c>
      <c r="O2485" t="b">
        <v>0</v>
      </c>
      <c r="P2485" t="s">
        <v>8270</v>
      </c>
      <c r="Q2485" s="5">
        <f>(E2485/D2485)</f>
        <v>0.21906971229845085</v>
      </c>
      <c r="R2485" s="12">
        <f>ROUND((E2485/N2485),2)</f>
        <v>66.52</v>
      </c>
      <c r="S2485" t="str">
        <f>LEFT(P2485,FIND("/",P2485)-1)</f>
        <v>film &amp; video</v>
      </c>
      <c r="T2485" t="str">
        <f>RIGHT(P2485,LEN(P2485)-FIND("/",P2485))</f>
        <v>animation</v>
      </c>
    </row>
    <row r="2486" spans="1:20" ht="42.75" x14ac:dyDescent="0.4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 s="9">
        <f>(((I2486/60)/60)/24)+DATE(1970,1,1)</f>
        <v>41104.988055555557</v>
      </c>
      <c r="K2486">
        <v>1337125368</v>
      </c>
      <c r="L2486" s="10">
        <f>(((K2486/60)/60)/24)+DATE(1970,1,1)</f>
        <v>41044.988055555557</v>
      </c>
      <c r="M2486" t="b">
        <v>0</v>
      </c>
      <c r="N2486">
        <v>49</v>
      </c>
      <c r="O2486" t="b">
        <v>0</v>
      </c>
      <c r="P2486" t="s">
        <v>8304</v>
      </c>
      <c r="Q2486" s="5">
        <f>(E2486/D2486)</f>
        <v>0.21887499999999999</v>
      </c>
      <c r="R2486" s="12">
        <f>ROUND((E2486/N2486),2)</f>
        <v>35.729999999999997</v>
      </c>
      <c r="S2486" t="str">
        <f>LEFT(P2486,FIND("/",P2486)-1)</f>
        <v>publishing</v>
      </c>
      <c r="T2486" t="str">
        <f>RIGHT(P2486,LEN(P2486)-FIND("/",P2486))</f>
        <v>children's books</v>
      </c>
    </row>
    <row r="2487" spans="1:20" ht="42.75" x14ac:dyDescent="0.4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 s="9">
        <f>(((I2487/60)/60)/24)+DATE(1970,1,1)</f>
        <v>42263.234340277777</v>
      </c>
      <c r="K2487">
        <v>1440826647</v>
      </c>
      <c r="L2487" s="10">
        <f>(((K2487/60)/60)/24)+DATE(1970,1,1)</f>
        <v>42245.234340277777</v>
      </c>
      <c r="M2487" t="b">
        <v>0</v>
      </c>
      <c r="N2487">
        <v>9</v>
      </c>
      <c r="O2487" t="b">
        <v>0</v>
      </c>
      <c r="P2487" t="s">
        <v>8271</v>
      </c>
      <c r="Q2487" s="5">
        <f>(E2487/D2487)</f>
        <v>0.2185</v>
      </c>
      <c r="R2487" s="12">
        <f>ROUND((E2487/N2487),2)</f>
        <v>48.56</v>
      </c>
      <c r="S2487" t="str">
        <f>LEFT(P2487,FIND("/",P2487)-1)</f>
        <v>theater</v>
      </c>
      <c r="T2487" t="str">
        <f>RIGHT(P2487,LEN(P2487)-FIND("/",P2487))</f>
        <v>plays</v>
      </c>
    </row>
    <row r="2488" spans="1:20" ht="42.75" x14ac:dyDescent="0.4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 s="9">
        <f>(((I2488/60)/60)/24)+DATE(1970,1,1)</f>
        <v>42832.781689814816</v>
      </c>
      <c r="K2488">
        <v>1489517138</v>
      </c>
      <c r="L2488" s="10">
        <f>(((K2488/60)/60)/24)+DATE(1970,1,1)</f>
        <v>42808.781689814816</v>
      </c>
      <c r="M2488" t="b">
        <v>0</v>
      </c>
      <c r="N2488">
        <v>10</v>
      </c>
      <c r="O2488" t="b">
        <v>0</v>
      </c>
      <c r="P2488" t="s">
        <v>8293</v>
      </c>
      <c r="Q2488" s="5">
        <f>(E2488/D2488)</f>
        <v>0.21714285714285714</v>
      </c>
      <c r="R2488" s="12">
        <f>ROUND((E2488/N2488),2)</f>
        <v>76</v>
      </c>
      <c r="S2488" t="str">
        <f>LEFT(P2488,FIND("/",P2488)-1)</f>
        <v>music</v>
      </c>
      <c r="T2488" t="str">
        <f>RIGHT(P2488,LEN(P2488)-FIND("/",P2488))</f>
        <v>faith</v>
      </c>
    </row>
    <row r="2489" spans="1:20" ht="42.75" x14ac:dyDescent="0.4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 s="9">
        <f>(((I2489/60)/60)/24)+DATE(1970,1,1)</f>
        <v>42383.761759259258</v>
      </c>
      <c r="K2489">
        <v>1450203416</v>
      </c>
      <c r="L2489" s="10">
        <f>(((K2489/60)/60)/24)+DATE(1970,1,1)</f>
        <v>42353.761759259258</v>
      </c>
      <c r="M2489" t="b">
        <v>0</v>
      </c>
      <c r="N2489">
        <v>6</v>
      </c>
      <c r="O2489" t="b">
        <v>0</v>
      </c>
      <c r="P2489" t="s">
        <v>8271</v>
      </c>
      <c r="Q2489" s="5">
        <f>(E2489/D2489)</f>
        <v>0.21685714285714286</v>
      </c>
      <c r="R2489" s="12">
        <f>ROUND((E2489/N2489),2)</f>
        <v>126.5</v>
      </c>
      <c r="S2489" t="str">
        <f>LEFT(P2489,FIND("/",P2489)-1)</f>
        <v>theater</v>
      </c>
      <c r="T2489" t="str">
        <f>RIGHT(P2489,LEN(P2489)-FIND("/",P2489))</f>
        <v>plays</v>
      </c>
    </row>
    <row r="2490" spans="1:20" ht="42.75" x14ac:dyDescent="0.4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 s="9">
        <f>(((I2490/60)/60)/24)+DATE(1970,1,1)</f>
        <v>42005.207638888889</v>
      </c>
      <c r="K2490">
        <v>1417410964</v>
      </c>
      <c r="L2490" s="10">
        <f>(((K2490/60)/60)/24)+DATE(1970,1,1)</f>
        <v>41974.219490740739</v>
      </c>
      <c r="M2490" t="b">
        <v>0</v>
      </c>
      <c r="N2490">
        <v>215</v>
      </c>
      <c r="O2490" t="b">
        <v>0</v>
      </c>
      <c r="P2490" t="s">
        <v>8273</v>
      </c>
      <c r="Q2490" s="5">
        <f>(E2490/D2490)</f>
        <v>0.21628</v>
      </c>
      <c r="R2490" s="12">
        <f>ROUND((E2490/N2490),2)</f>
        <v>50.3</v>
      </c>
      <c r="S2490" t="str">
        <f>LEFT(P2490,FIND("/",P2490)-1)</f>
        <v>technology</v>
      </c>
      <c r="T2490" t="str">
        <f>RIGHT(P2490,LEN(P2490)-FIND("/",P2490))</f>
        <v>wearables</v>
      </c>
    </row>
    <row r="2491" spans="1:20" ht="42.75" x14ac:dyDescent="0.4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 s="9">
        <f>(((I2491/60)/60)/24)+DATE(1970,1,1)</f>
        <v>41180.679791666669</v>
      </c>
      <c r="K2491">
        <v>1344961134</v>
      </c>
      <c r="L2491" s="10">
        <f>(((K2491/60)/60)/24)+DATE(1970,1,1)</f>
        <v>41135.679791666669</v>
      </c>
      <c r="M2491" t="b">
        <v>0</v>
      </c>
      <c r="N2491">
        <v>39</v>
      </c>
      <c r="O2491" t="b">
        <v>0</v>
      </c>
      <c r="P2491" t="s">
        <v>8270</v>
      </c>
      <c r="Q2491" s="5">
        <f>(E2491/D2491)</f>
        <v>0.21575</v>
      </c>
      <c r="R2491" s="12">
        <f>ROUND((E2491/N2491),2)</f>
        <v>110.64</v>
      </c>
      <c r="S2491" t="str">
        <f>LEFT(P2491,FIND("/",P2491)-1)</f>
        <v>film &amp; video</v>
      </c>
      <c r="T2491" t="str">
        <f>RIGHT(P2491,LEN(P2491)-FIND("/",P2491))</f>
        <v>animation</v>
      </c>
    </row>
    <row r="2492" spans="1:20" ht="42.75" x14ac:dyDescent="0.4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 s="9">
        <f>(((I2492/60)/60)/24)+DATE(1970,1,1)</f>
        <v>41821.25</v>
      </c>
      <c r="K2492">
        <v>1400600840</v>
      </c>
      <c r="L2492" s="10">
        <f>(((K2492/60)/60)/24)+DATE(1970,1,1)</f>
        <v>41779.657870370371</v>
      </c>
      <c r="M2492" t="b">
        <v>0</v>
      </c>
      <c r="N2492">
        <v>84</v>
      </c>
      <c r="O2492" t="b">
        <v>0</v>
      </c>
      <c r="P2492" t="s">
        <v>8271</v>
      </c>
      <c r="Q2492" s="5">
        <f>(E2492/D2492)</f>
        <v>0.2155</v>
      </c>
      <c r="R2492" s="12">
        <f>ROUND((E2492/N2492),2)</f>
        <v>128.27000000000001</v>
      </c>
      <c r="S2492" t="str">
        <f>LEFT(P2492,FIND("/",P2492)-1)</f>
        <v>theater</v>
      </c>
      <c r="T2492" t="str">
        <f>RIGHT(P2492,LEN(P2492)-FIND("/",P2492))</f>
        <v>plays</v>
      </c>
    </row>
    <row r="2493" spans="1:20" ht="57" x14ac:dyDescent="0.4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 s="9">
        <f>(((I2493/60)/60)/24)+DATE(1970,1,1)</f>
        <v>42557.625671296293</v>
      </c>
      <c r="K2493">
        <v>1465225258</v>
      </c>
      <c r="L2493" s="10">
        <f>(((K2493/60)/60)/24)+DATE(1970,1,1)</f>
        <v>42527.625671296293</v>
      </c>
      <c r="M2493" t="b">
        <v>0</v>
      </c>
      <c r="N2493">
        <v>28</v>
      </c>
      <c r="O2493" t="b">
        <v>0</v>
      </c>
      <c r="P2493" t="s">
        <v>8273</v>
      </c>
      <c r="Q2493" s="5">
        <f>(E2493/D2493)</f>
        <v>0.21507499999999999</v>
      </c>
      <c r="R2493" s="12">
        <f>ROUND((E2493/N2493),2)</f>
        <v>1536.25</v>
      </c>
      <c r="S2493" t="str">
        <f>LEFT(P2493,FIND("/",P2493)-1)</f>
        <v>technology</v>
      </c>
      <c r="T2493" t="str">
        <f>RIGHT(P2493,LEN(P2493)-FIND("/",P2493))</f>
        <v>wearables</v>
      </c>
    </row>
    <row r="2494" spans="1:20" ht="28.5" x14ac:dyDescent="0.4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 s="9">
        <f>(((I2494/60)/60)/24)+DATE(1970,1,1)</f>
        <v>42320.290972222225</v>
      </c>
      <c r="K2494">
        <v>1445358903</v>
      </c>
      <c r="L2494" s="10">
        <f>(((K2494/60)/60)/24)+DATE(1970,1,1)</f>
        <v>42297.691006944442</v>
      </c>
      <c r="M2494" t="b">
        <v>0</v>
      </c>
      <c r="N2494">
        <v>4</v>
      </c>
      <c r="O2494" t="b">
        <v>0</v>
      </c>
      <c r="P2494" t="s">
        <v>8271</v>
      </c>
      <c r="Q2494" s="5">
        <f>(E2494/D2494)</f>
        <v>0.21428571428571427</v>
      </c>
      <c r="R2494" s="12">
        <f>ROUND((E2494/N2494),2)</f>
        <v>37.5</v>
      </c>
      <c r="S2494" t="str">
        <f>LEFT(P2494,FIND("/",P2494)-1)</f>
        <v>theater</v>
      </c>
      <c r="T2494" t="str">
        <f>RIGHT(P2494,LEN(P2494)-FIND("/",P2494))</f>
        <v>plays</v>
      </c>
    </row>
    <row r="2495" spans="1:20" ht="42.75" x14ac:dyDescent="0.4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 s="9">
        <f>(((I2495/60)/60)/24)+DATE(1970,1,1)</f>
        <v>42670.278171296297</v>
      </c>
      <c r="K2495">
        <v>1474958434</v>
      </c>
      <c r="L2495" s="10">
        <f>(((K2495/60)/60)/24)+DATE(1970,1,1)</f>
        <v>42640.278171296297</v>
      </c>
      <c r="M2495" t="b">
        <v>0</v>
      </c>
      <c r="N2495">
        <v>14</v>
      </c>
      <c r="O2495" t="b">
        <v>0</v>
      </c>
      <c r="P2495" t="s">
        <v>8271</v>
      </c>
      <c r="Q2495" s="5">
        <f>(E2495/D2495)</f>
        <v>0.21366666666666667</v>
      </c>
      <c r="R2495" s="12">
        <f>ROUND((E2495/N2495),2)</f>
        <v>45.79</v>
      </c>
      <c r="S2495" t="str">
        <f>LEFT(P2495,FIND("/",P2495)-1)</f>
        <v>theater</v>
      </c>
      <c r="T2495" t="str">
        <f>RIGHT(P2495,LEN(P2495)-FIND("/",P2495))</f>
        <v>plays</v>
      </c>
    </row>
    <row r="2496" spans="1:20" ht="42.75" x14ac:dyDescent="0.4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 s="9">
        <f>(((I2496/60)/60)/24)+DATE(1970,1,1)</f>
        <v>42278.207638888889</v>
      </c>
      <c r="K2496">
        <v>1441022120</v>
      </c>
      <c r="L2496" s="10">
        <f>(((K2496/60)/60)/24)+DATE(1970,1,1)</f>
        <v>42247.496759259258</v>
      </c>
      <c r="M2496" t="b">
        <v>0</v>
      </c>
      <c r="N2496">
        <v>121</v>
      </c>
      <c r="O2496" t="b">
        <v>0</v>
      </c>
      <c r="P2496" t="s">
        <v>8272</v>
      </c>
      <c r="Q2496" s="5">
        <f>(E2496/D2496)</f>
        <v>0.21363333333333334</v>
      </c>
      <c r="R2496" s="12">
        <f>ROUND((E2496/N2496),2)</f>
        <v>105.93</v>
      </c>
      <c r="S2496" t="str">
        <f>LEFT(P2496,FIND("/",P2496)-1)</f>
        <v>technology</v>
      </c>
      <c r="T2496" t="str">
        <f>RIGHT(P2496,LEN(P2496)-FIND("/",P2496))</f>
        <v>web</v>
      </c>
    </row>
    <row r="2497" spans="1:20" ht="42.75" x14ac:dyDescent="0.4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 s="9">
        <f>(((I2497/60)/60)/24)+DATE(1970,1,1)</f>
        <v>41935.979629629634</v>
      </c>
      <c r="K2497">
        <v>1411515040</v>
      </c>
      <c r="L2497" s="10">
        <f>(((K2497/60)/60)/24)+DATE(1970,1,1)</f>
        <v>41905.979629629634</v>
      </c>
      <c r="M2497" t="b">
        <v>1</v>
      </c>
      <c r="N2497">
        <v>25</v>
      </c>
      <c r="O2497" t="b">
        <v>0</v>
      </c>
      <c r="P2497" t="s">
        <v>8285</v>
      </c>
      <c r="Q2497" s="5">
        <f>(E2497/D2497)</f>
        <v>0.21309523809523809</v>
      </c>
      <c r="R2497" s="12">
        <f>ROUND((E2497/N2497),2)</f>
        <v>35.799999999999997</v>
      </c>
      <c r="S2497" t="str">
        <f>LEFT(P2497,FIND("/",P2497)-1)</f>
        <v>photography</v>
      </c>
      <c r="T2497" t="str">
        <f>RIGHT(P2497,LEN(P2497)-FIND("/",P2497))</f>
        <v>photobooks</v>
      </c>
    </row>
    <row r="2498" spans="1:20" ht="42.75" x14ac:dyDescent="0.4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 s="9">
        <f>(((I2498/60)/60)/24)+DATE(1970,1,1)</f>
        <v>41791.072500000002</v>
      </c>
      <c r="K2498">
        <v>1399427064</v>
      </c>
      <c r="L2498" s="10">
        <f>(((K2498/60)/60)/24)+DATE(1970,1,1)</f>
        <v>41766.072500000002</v>
      </c>
      <c r="M2498" t="b">
        <v>1</v>
      </c>
      <c r="N2498">
        <v>19</v>
      </c>
      <c r="O2498" t="b">
        <v>0</v>
      </c>
      <c r="P2498" t="s">
        <v>8271</v>
      </c>
      <c r="Q2498" s="5">
        <f>(E2498/D2498)</f>
        <v>0.21299999999999999</v>
      </c>
      <c r="R2498" s="12">
        <f>ROUND((E2498/N2498),2)</f>
        <v>56.05</v>
      </c>
      <c r="S2498" t="str">
        <f>LEFT(P2498,FIND("/",P2498)-1)</f>
        <v>theater</v>
      </c>
      <c r="T2498" t="str">
        <f>RIGHT(P2498,LEN(P2498)-FIND("/",P2498))</f>
        <v>plays</v>
      </c>
    </row>
    <row r="2499" spans="1:20" ht="42.75" x14ac:dyDescent="0.4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 s="9">
        <f>(((I2499/60)/60)/24)+DATE(1970,1,1)</f>
        <v>42578.916666666672</v>
      </c>
      <c r="K2499">
        <v>1467151204</v>
      </c>
      <c r="L2499" s="10">
        <f>(((K2499/60)/60)/24)+DATE(1970,1,1)</f>
        <v>42549.916712962964</v>
      </c>
      <c r="M2499" t="b">
        <v>0</v>
      </c>
      <c r="N2499">
        <v>59</v>
      </c>
      <c r="O2499" t="b">
        <v>0</v>
      </c>
      <c r="P2499" t="s">
        <v>8290</v>
      </c>
      <c r="Q2499" s="5">
        <f>(E2499/D2499)</f>
        <v>0.21249999999999999</v>
      </c>
      <c r="R2499" s="12">
        <f>ROUND((E2499/N2499),2)</f>
        <v>108.05</v>
      </c>
      <c r="S2499" t="str">
        <f>LEFT(P2499,FIND("/",P2499)-1)</f>
        <v>publishing</v>
      </c>
      <c r="T2499" t="str">
        <f>RIGHT(P2499,LEN(P2499)-FIND("/",P2499))</f>
        <v>art books</v>
      </c>
    </row>
    <row r="2500" spans="1:20" ht="42.75" x14ac:dyDescent="0.4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 s="9">
        <f>(((I2500/60)/60)/24)+DATE(1970,1,1)</f>
        <v>42205.948981481488</v>
      </c>
      <c r="K2500">
        <v>1434840392</v>
      </c>
      <c r="L2500" s="10">
        <f>(((K2500/60)/60)/24)+DATE(1970,1,1)</f>
        <v>42175.948981481488</v>
      </c>
      <c r="M2500" t="b">
        <v>0</v>
      </c>
      <c r="N2500">
        <v>15</v>
      </c>
      <c r="O2500" t="b">
        <v>0</v>
      </c>
      <c r="P2500" t="s">
        <v>8293</v>
      </c>
      <c r="Q2500" s="5">
        <f>(E2500/D2500)</f>
        <v>0.21249999999999999</v>
      </c>
      <c r="R2500" s="12">
        <f>ROUND((E2500/N2500),2)</f>
        <v>56.67</v>
      </c>
      <c r="S2500" t="str">
        <f>LEFT(P2500,FIND("/",P2500)-1)</f>
        <v>music</v>
      </c>
      <c r="T2500" t="str">
        <f>RIGHT(P2500,LEN(P2500)-FIND("/",P2500))</f>
        <v>faith</v>
      </c>
    </row>
    <row r="2501" spans="1:20" ht="57" x14ac:dyDescent="0.4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 s="9">
        <f>(((I2501/60)/60)/24)+DATE(1970,1,1)</f>
        <v>41973.831956018519</v>
      </c>
      <c r="K2501">
        <v>1412189881</v>
      </c>
      <c r="L2501" s="10">
        <f>(((K2501/60)/60)/24)+DATE(1970,1,1)</f>
        <v>41913.790289351848</v>
      </c>
      <c r="M2501" t="b">
        <v>0</v>
      </c>
      <c r="N2501">
        <v>7</v>
      </c>
      <c r="O2501" t="b">
        <v>0</v>
      </c>
      <c r="P2501" t="s">
        <v>8296</v>
      </c>
      <c r="Q2501" s="5">
        <f>(E2501/D2501)</f>
        <v>0.21146666666666666</v>
      </c>
      <c r="R2501" s="12">
        <f>ROUND((E2501/N2501),2)</f>
        <v>453.14</v>
      </c>
      <c r="S2501" t="str">
        <f>LEFT(P2501,FIND("/",P2501)-1)</f>
        <v>photography</v>
      </c>
      <c r="T2501" t="str">
        <f>RIGHT(P2501,LEN(P2501)-FIND("/",P2501))</f>
        <v>people</v>
      </c>
    </row>
    <row r="2502" spans="1:20" ht="42.75" x14ac:dyDescent="0.4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 s="9">
        <f>(((I2502/60)/60)/24)+DATE(1970,1,1)</f>
        <v>42041.067523148144</v>
      </c>
      <c r="K2502">
        <v>1418002634</v>
      </c>
      <c r="L2502" s="10">
        <f>(((K2502/60)/60)/24)+DATE(1970,1,1)</f>
        <v>41981.067523148144</v>
      </c>
      <c r="M2502" t="b">
        <v>0</v>
      </c>
      <c r="N2502">
        <v>8</v>
      </c>
      <c r="O2502" t="b">
        <v>0</v>
      </c>
      <c r="P2502" t="s">
        <v>8271</v>
      </c>
      <c r="Q2502" s="5">
        <f>(E2502/D2502)</f>
        <v>0.21099999999999999</v>
      </c>
      <c r="R2502" s="12">
        <f>ROUND((E2502/N2502),2)</f>
        <v>26.38</v>
      </c>
      <c r="S2502" t="str">
        <f>LEFT(P2502,FIND("/",P2502)-1)</f>
        <v>theater</v>
      </c>
      <c r="T2502" t="str">
        <f>RIGHT(P2502,LEN(P2502)-FIND("/",P2502))</f>
        <v>plays</v>
      </c>
    </row>
    <row r="2503" spans="1:20" ht="42.75" x14ac:dyDescent="0.4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 s="9">
        <f>(((I2503/60)/60)/24)+DATE(1970,1,1)</f>
        <v>42177.741840277777</v>
      </c>
      <c r="K2503">
        <v>1432403295</v>
      </c>
      <c r="L2503" s="10">
        <f>(((K2503/60)/60)/24)+DATE(1970,1,1)</f>
        <v>42147.741840277777</v>
      </c>
      <c r="M2503" t="b">
        <v>0</v>
      </c>
      <c r="N2503">
        <v>4</v>
      </c>
      <c r="O2503" t="b">
        <v>0</v>
      </c>
      <c r="P2503" t="s">
        <v>8268</v>
      </c>
      <c r="Q2503" s="5">
        <f>(E2503/D2503)</f>
        <v>0.21092608822670172</v>
      </c>
      <c r="R2503" s="12">
        <f>ROUND((E2503/N2503),2)</f>
        <v>180.5</v>
      </c>
      <c r="S2503" t="str">
        <f>LEFT(P2503,FIND("/",P2503)-1)</f>
        <v>film &amp; video</v>
      </c>
      <c r="T2503" t="str">
        <f>RIGHT(P2503,LEN(P2503)-FIND("/",P2503))</f>
        <v>drama</v>
      </c>
    </row>
    <row r="2504" spans="1:20" ht="42.75" x14ac:dyDescent="0.4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 s="9">
        <f>(((I2504/60)/60)/24)+DATE(1970,1,1)</f>
        <v>41913.530011574076</v>
      </c>
      <c r="K2504">
        <v>1409143393</v>
      </c>
      <c r="L2504" s="10">
        <f>(((K2504/60)/60)/24)+DATE(1970,1,1)</f>
        <v>41878.530011574076</v>
      </c>
      <c r="M2504" t="b">
        <v>0</v>
      </c>
      <c r="N2504">
        <v>30</v>
      </c>
      <c r="O2504" t="b">
        <v>0</v>
      </c>
      <c r="P2504" t="s">
        <v>8278</v>
      </c>
      <c r="Q2504" s="5">
        <f>(E2504/D2504)</f>
        <v>0.21037037037037037</v>
      </c>
      <c r="R2504" s="12">
        <f>ROUND((E2504/N2504),2)</f>
        <v>189.33</v>
      </c>
      <c r="S2504" t="str">
        <f>LEFT(P2504,FIND("/",P2504)-1)</f>
        <v>music</v>
      </c>
      <c r="T2504" t="str">
        <f>RIGHT(P2504,LEN(P2504)-FIND("/",P2504))</f>
        <v>jazz</v>
      </c>
    </row>
    <row r="2505" spans="1:20" x14ac:dyDescent="0.4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 s="9">
        <f>(((I2505/60)/60)/24)+DATE(1970,1,1)</f>
        <v>42409.833333333328</v>
      </c>
      <c r="K2505">
        <v>1452631647</v>
      </c>
      <c r="L2505" s="10">
        <f>(((K2505/60)/60)/24)+DATE(1970,1,1)</f>
        <v>42381.866284722222</v>
      </c>
      <c r="M2505" t="b">
        <v>0</v>
      </c>
      <c r="N2505">
        <v>43</v>
      </c>
      <c r="O2505" t="b">
        <v>0</v>
      </c>
      <c r="P2505" t="s">
        <v>8301</v>
      </c>
      <c r="Q2505" s="5">
        <f>(E2505/D2505)</f>
        <v>0.21033333333333334</v>
      </c>
      <c r="R2505" s="12">
        <f>ROUND((E2505/N2505),2)</f>
        <v>73.37</v>
      </c>
      <c r="S2505" t="str">
        <f>LEFT(P2505,FIND("/",P2505)-1)</f>
        <v>technology</v>
      </c>
      <c r="T2505" t="str">
        <f>RIGHT(P2505,LEN(P2505)-FIND("/",P2505))</f>
        <v>space exploration</v>
      </c>
    </row>
    <row r="2506" spans="1:20" ht="42.75" x14ac:dyDescent="0.4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 s="9">
        <f>(((I2506/60)/60)/24)+DATE(1970,1,1)</f>
        <v>42829.151863425926</v>
      </c>
      <c r="K2506">
        <v>1489376321</v>
      </c>
      <c r="L2506" s="10">
        <f>(((K2506/60)/60)/24)+DATE(1970,1,1)</f>
        <v>42807.151863425926</v>
      </c>
      <c r="M2506" t="b">
        <v>0</v>
      </c>
      <c r="N2506">
        <v>7</v>
      </c>
      <c r="O2506" t="b">
        <v>0</v>
      </c>
      <c r="P2506" t="s">
        <v>8271</v>
      </c>
      <c r="Q2506" s="5">
        <f>(E2506/D2506)</f>
        <v>0.20849420849420849</v>
      </c>
      <c r="R2506" s="12">
        <f>ROUND((E2506/N2506),2)</f>
        <v>23.14</v>
      </c>
      <c r="S2506" t="str">
        <f>LEFT(P2506,FIND("/",P2506)-1)</f>
        <v>theater</v>
      </c>
      <c r="T2506" t="str">
        <f>RIGHT(P2506,LEN(P2506)-FIND("/",P2506))</f>
        <v>plays</v>
      </c>
    </row>
    <row r="2507" spans="1:20" ht="42.75" x14ac:dyDescent="0.4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 s="9">
        <f>(((I2507/60)/60)/24)+DATE(1970,1,1)</f>
        <v>42716.25</v>
      </c>
      <c r="K2507">
        <v>1480283321</v>
      </c>
      <c r="L2507" s="10">
        <f>(((K2507/60)/60)/24)+DATE(1970,1,1)</f>
        <v>42701.908807870372</v>
      </c>
      <c r="M2507" t="b">
        <v>0</v>
      </c>
      <c r="N2507">
        <v>12</v>
      </c>
      <c r="O2507" t="b">
        <v>0</v>
      </c>
      <c r="P2507" t="s">
        <v>8271</v>
      </c>
      <c r="Q2507" s="5">
        <f>(E2507/D2507)</f>
        <v>0.20833333333333334</v>
      </c>
      <c r="R2507" s="12">
        <f>ROUND((E2507/N2507),2)</f>
        <v>52.08</v>
      </c>
      <c r="S2507" t="str">
        <f>LEFT(P2507,FIND("/",P2507)-1)</f>
        <v>theater</v>
      </c>
      <c r="T2507" t="str">
        <f>RIGHT(P2507,LEN(P2507)-FIND("/",P2507))</f>
        <v>plays</v>
      </c>
    </row>
    <row r="2508" spans="1:20" ht="28.5" x14ac:dyDescent="0.4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 s="9">
        <f>(((I2508/60)/60)/24)+DATE(1970,1,1)</f>
        <v>42820.843576388885</v>
      </c>
      <c r="K2508">
        <v>1487970885</v>
      </c>
      <c r="L2508" s="10">
        <f>(((K2508/60)/60)/24)+DATE(1970,1,1)</f>
        <v>42790.885243055556</v>
      </c>
      <c r="M2508" t="b">
        <v>0</v>
      </c>
      <c r="N2508">
        <v>61</v>
      </c>
      <c r="O2508" t="b">
        <v>0</v>
      </c>
      <c r="P2508" t="s">
        <v>8298</v>
      </c>
      <c r="Q2508" s="5">
        <f>(E2508/D2508)</f>
        <v>0.20733333333333334</v>
      </c>
      <c r="R2508" s="12">
        <f>ROUND((E2508/N2508),2)</f>
        <v>25.49</v>
      </c>
      <c r="S2508" t="str">
        <f>LEFT(P2508,FIND("/",P2508)-1)</f>
        <v>food</v>
      </c>
      <c r="T2508" t="str">
        <f>RIGHT(P2508,LEN(P2508)-FIND("/",P2508))</f>
        <v>small batch</v>
      </c>
    </row>
    <row r="2509" spans="1:20" ht="42.75" x14ac:dyDescent="0.4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 s="9">
        <f>(((I2509/60)/60)/24)+DATE(1970,1,1)</f>
        <v>41826.214467592588</v>
      </c>
      <c r="K2509">
        <v>1401685730</v>
      </c>
      <c r="L2509" s="10">
        <f>(((K2509/60)/60)/24)+DATE(1970,1,1)</f>
        <v>41792.214467592588</v>
      </c>
      <c r="M2509" t="b">
        <v>0</v>
      </c>
      <c r="N2509">
        <v>25</v>
      </c>
      <c r="O2509" t="b">
        <v>0</v>
      </c>
      <c r="P2509" t="s">
        <v>8284</v>
      </c>
      <c r="Q2509" s="5">
        <f>(E2509/D2509)</f>
        <v>0.20705000000000001</v>
      </c>
      <c r="R2509" s="12">
        <f>ROUND((E2509/N2509),2)</f>
        <v>82.82</v>
      </c>
      <c r="S2509" t="str">
        <f>LEFT(P2509,FIND("/",P2509)-1)</f>
        <v>food</v>
      </c>
      <c r="T2509" t="str">
        <f>RIGHT(P2509,LEN(P2509)-FIND("/",P2509))</f>
        <v>food trucks</v>
      </c>
    </row>
    <row r="2510" spans="1:20" ht="28.5" x14ac:dyDescent="0.4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 s="9">
        <f>(((I2510/60)/60)/24)+DATE(1970,1,1)</f>
        <v>42505.681249999994</v>
      </c>
      <c r="K2510">
        <v>1458147982</v>
      </c>
      <c r="L2510" s="10">
        <f>(((K2510/60)/60)/24)+DATE(1970,1,1)</f>
        <v>42445.712754629625</v>
      </c>
      <c r="M2510" t="b">
        <v>0</v>
      </c>
      <c r="N2510">
        <v>10</v>
      </c>
      <c r="O2510" t="b">
        <v>0</v>
      </c>
      <c r="P2510" t="s">
        <v>8291</v>
      </c>
      <c r="Q2510" s="5">
        <f>(E2510/D2510)</f>
        <v>0.20499999999999999</v>
      </c>
      <c r="R2510" s="12">
        <f>ROUND((E2510/N2510),2)</f>
        <v>20.5</v>
      </c>
      <c r="S2510" t="str">
        <f>LEFT(P2510,FIND("/",P2510)-1)</f>
        <v>photography</v>
      </c>
      <c r="T2510" t="str">
        <f>RIGHT(P2510,LEN(P2510)-FIND("/",P2510))</f>
        <v>places</v>
      </c>
    </row>
    <row r="2511" spans="1:20" ht="42.75" x14ac:dyDescent="0.4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 s="9">
        <f>(((I2511/60)/60)/24)+DATE(1970,1,1)</f>
        <v>42653.606134259258</v>
      </c>
      <c r="K2511">
        <v>1473517970</v>
      </c>
      <c r="L2511" s="10">
        <f>(((K2511/60)/60)/24)+DATE(1970,1,1)</f>
        <v>42623.606134259258</v>
      </c>
      <c r="M2511" t="b">
        <v>1</v>
      </c>
      <c r="N2511">
        <v>113</v>
      </c>
      <c r="O2511" t="b">
        <v>0</v>
      </c>
      <c r="P2511" t="s">
        <v>8285</v>
      </c>
      <c r="Q2511" s="5">
        <f>(E2511/D2511)</f>
        <v>0.20449632511889321</v>
      </c>
      <c r="R2511" s="12">
        <f>ROUND((E2511/N2511),2)</f>
        <v>83.72</v>
      </c>
      <c r="S2511" t="str">
        <f>LEFT(P2511,FIND("/",P2511)-1)</f>
        <v>photography</v>
      </c>
      <c r="T2511" t="str">
        <f>RIGHT(P2511,LEN(P2511)-FIND("/",P2511))</f>
        <v>photobooks</v>
      </c>
    </row>
    <row r="2512" spans="1:20" ht="42.75" x14ac:dyDescent="0.4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 s="9">
        <f>(((I2512/60)/60)/24)+DATE(1970,1,1)</f>
        <v>42354.845833333333</v>
      </c>
      <c r="K2512">
        <v>1448565459</v>
      </c>
      <c r="L2512" s="10">
        <f>(((K2512/60)/60)/24)+DATE(1970,1,1)</f>
        <v>42334.803923611107</v>
      </c>
      <c r="M2512" t="b">
        <v>0</v>
      </c>
      <c r="N2512">
        <v>202</v>
      </c>
      <c r="O2512" t="b">
        <v>0</v>
      </c>
      <c r="P2512" t="s">
        <v>8303</v>
      </c>
      <c r="Q2512" s="5">
        <f>(E2512/D2512)</f>
        <v>0.20424999999999999</v>
      </c>
      <c r="R2512" s="12">
        <f>ROUND((E2512/N2512),2)</f>
        <v>202.23</v>
      </c>
      <c r="S2512" t="str">
        <f>LEFT(P2512,FIND("/",P2512)-1)</f>
        <v>theater</v>
      </c>
      <c r="T2512" t="str">
        <f>RIGHT(P2512,LEN(P2512)-FIND("/",P2512))</f>
        <v>spaces</v>
      </c>
    </row>
    <row r="2513" spans="1:20" ht="42.75" x14ac:dyDescent="0.4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 s="9">
        <f>(((I2513/60)/60)/24)+DATE(1970,1,1)</f>
        <v>42689.759282407409</v>
      </c>
      <c r="K2513">
        <v>1478106802</v>
      </c>
      <c r="L2513" s="10">
        <f>(((K2513/60)/60)/24)+DATE(1970,1,1)</f>
        <v>42676.717615740738</v>
      </c>
      <c r="M2513" t="b">
        <v>0</v>
      </c>
      <c r="N2513">
        <v>14</v>
      </c>
      <c r="O2513" t="b">
        <v>0</v>
      </c>
      <c r="P2513" t="s">
        <v>8287</v>
      </c>
      <c r="Q2513" s="5">
        <f>(E2513/D2513)</f>
        <v>0.2036</v>
      </c>
      <c r="R2513" s="12">
        <f>ROUND((E2513/N2513),2)</f>
        <v>109.07</v>
      </c>
      <c r="S2513" t="str">
        <f>LEFT(P2513,FIND("/",P2513)-1)</f>
        <v>publishing</v>
      </c>
      <c r="T2513" t="str">
        <f>RIGHT(P2513,LEN(P2513)-FIND("/",P2513))</f>
        <v>translations</v>
      </c>
    </row>
    <row r="2514" spans="1:20" ht="42.75" x14ac:dyDescent="0.4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 s="9">
        <f>(((I2514/60)/60)/24)+DATE(1970,1,1)</f>
        <v>41928</v>
      </c>
      <c r="K2514">
        <v>1410750855</v>
      </c>
      <c r="L2514" s="10">
        <f>(((K2514/60)/60)/24)+DATE(1970,1,1)</f>
        <v>41897.134895833333</v>
      </c>
      <c r="M2514" t="b">
        <v>1</v>
      </c>
      <c r="N2514">
        <v>108</v>
      </c>
      <c r="O2514" t="b">
        <v>0</v>
      </c>
      <c r="P2514" t="s">
        <v>8285</v>
      </c>
      <c r="Q2514" s="5">
        <f>(E2514/D2514)</f>
        <v>0.20220833333333332</v>
      </c>
      <c r="R2514" s="12">
        <f>ROUND((E2514/N2514),2)</f>
        <v>44.94</v>
      </c>
      <c r="S2514" t="str">
        <f>LEFT(P2514,FIND("/",P2514)-1)</f>
        <v>photography</v>
      </c>
      <c r="T2514" t="str">
        <f>RIGHT(P2514,LEN(P2514)-FIND("/",P2514))</f>
        <v>photobooks</v>
      </c>
    </row>
    <row r="2515" spans="1:20" ht="42.75" x14ac:dyDescent="0.4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 s="9">
        <f>(((I2515/60)/60)/24)+DATE(1970,1,1)</f>
        <v>42834.991296296299</v>
      </c>
      <c r="K2515">
        <v>1489193248</v>
      </c>
      <c r="L2515" s="10">
        <f>(((K2515/60)/60)/24)+DATE(1970,1,1)</f>
        <v>42805.032962962956</v>
      </c>
      <c r="M2515" t="b">
        <v>0</v>
      </c>
      <c r="N2515">
        <v>22</v>
      </c>
      <c r="O2515" t="b">
        <v>0</v>
      </c>
      <c r="P2515" t="s">
        <v>8293</v>
      </c>
      <c r="Q2515" s="5">
        <f>(E2515/D2515)</f>
        <v>0.20208000000000001</v>
      </c>
      <c r="R2515" s="12">
        <f>ROUND((E2515/N2515),2)</f>
        <v>114.82</v>
      </c>
      <c r="S2515" t="str">
        <f>LEFT(P2515,FIND("/",P2515)-1)</f>
        <v>music</v>
      </c>
      <c r="T2515" t="str">
        <f>RIGHT(P2515,LEN(P2515)-FIND("/",P2515))</f>
        <v>faith</v>
      </c>
    </row>
    <row r="2516" spans="1:20" ht="42.75" x14ac:dyDescent="0.4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 s="9">
        <f>(((I2516/60)/60)/24)+DATE(1970,1,1)</f>
        <v>42555.166666666672</v>
      </c>
      <c r="K2516">
        <v>1465533672</v>
      </c>
      <c r="L2516" s="10">
        <f>(((K2516/60)/60)/24)+DATE(1970,1,1)</f>
        <v>42531.195277777777</v>
      </c>
      <c r="M2516" t="b">
        <v>0</v>
      </c>
      <c r="N2516">
        <v>10</v>
      </c>
      <c r="O2516" t="b">
        <v>0</v>
      </c>
      <c r="P2516" t="s">
        <v>8271</v>
      </c>
      <c r="Q2516" s="5">
        <f>(E2516/D2516)</f>
        <v>0.2016</v>
      </c>
      <c r="R2516" s="12">
        <f>ROUND((E2516/N2516),2)</f>
        <v>50.4</v>
      </c>
      <c r="S2516" t="str">
        <f>LEFT(P2516,FIND("/",P2516)-1)</f>
        <v>theater</v>
      </c>
      <c r="T2516" t="str">
        <f>RIGHT(P2516,LEN(P2516)-FIND("/",P2516))</f>
        <v>plays</v>
      </c>
    </row>
    <row r="2517" spans="1:20" ht="42.75" x14ac:dyDescent="0.4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 s="9">
        <f>(((I2517/60)/60)/24)+DATE(1970,1,1)</f>
        <v>40792.860532407409</v>
      </c>
      <c r="K2517">
        <v>1312490350</v>
      </c>
      <c r="L2517" s="10">
        <f>(((K2517/60)/60)/24)+DATE(1970,1,1)</f>
        <v>40759.860532407409</v>
      </c>
      <c r="M2517" t="b">
        <v>0</v>
      </c>
      <c r="N2517">
        <v>14</v>
      </c>
      <c r="O2517" t="b">
        <v>0</v>
      </c>
      <c r="P2517" t="s">
        <v>8279</v>
      </c>
      <c r="Q2517" s="5">
        <f>(E2517/D2517)</f>
        <v>0.20133333333333334</v>
      </c>
      <c r="R2517" s="12">
        <f>ROUND((E2517/N2517),2)</f>
        <v>21.57</v>
      </c>
      <c r="S2517" t="str">
        <f>LEFT(P2517,FIND("/",P2517)-1)</f>
        <v>music</v>
      </c>
      <c r="T2517" t="str">
        <f>RIGHT(P2517,LEN(P2517)-FIND("/",P2517))</f>
        <v>indie rock</v>
      </c>
    </row>
    <row r="2518" spans="1:20" ht="42.75" x14ac:dyDescent="0.4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 s="9">
        <f>(((I2518/60)/60)/24)+DATE(1970,1,1)</f>
        <v>42568.449861111112</v>
      </c>
      <c r="K2518">
        <v>1467024468</v>
      </c>
      <c r="L2518" s="10">
        <f>(((K2518/60)/60)/24)+DATE(1970,1,1)</f>
        <v>42548.449861111112</v>
      </c>
      <c r="M2518" t="b">
        <v>0</v>
      </c>
      <c r="N2518">
        <v>8</v>
      </c>
      <c r="O2518" t="b">
        <v>0</v>
      </c>
      <c r="P2518" t="s">
        <v>8271</v>
      </c>
      <c r="Q2518" s="5">
        <f>(E2518/D2518)</f>
        <v>0.20125000000000001</v>
      </c>
      <c r="R2518" s="12">
        <f>ROUND((E2518/N2518),2)</f>
        <v>100.63</v>
      </c>
      <c r="S2518" t="str">
        <f>LEFT(P2518,FIND("/",P2518)-1)</f>
        <v>theater</v>
      </c>
      <c r="T2518" t="str">
        <f>RIGHT(P2518,LEN(P2518)-FIND("/",P2518))</f>
        <v>plays</v>
      </c>
    </row>
    <row r="2519" spans="1:20" ht="28.5" x14ac:dyDescent="0.4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 s="9">
        <f>(((I2519/60)/60)/24)+DATE(1970,1,1)</f>
        <v>42459.525231481486</v>
      </c>
      <c r="K2519">
        <v>1456839380</v>
      </c>
      <c r="L2519" s="10">
        <f>(((K2519/60)/60)/24)+DATE(1970,1,1)</f>
        <v>42430.566898148143</v>
      </c>
      <c r="M2519" t="b">
        <v>0</v>
      </c>
      <c r="N2519">
        <v>24</v>
      </c>
      <c r="O2519" t="b">
        <v>0</v>
      </c>
      <c r="P2519" t="s">
        <v>8283</v>
      </c>
      <c r="Q2519" s="5">
        <f>(E2519/D2519)</f>
        <v>0.20080000000000001</v>
      </c>
      <c r="R2519" s="12">
        <f>ROUND((E2519/N2519),2)</f>
        <v>41.83</v>
      </c>
      <c r="S2519" t="str">
        <f>LEFT(P2519,FIND("/",P2519)-1)</f>
        <v>games</v>
      </c>
      <c r="T2519" t="str">
        <f>RIGHT(P2519,LEN(P2519)-FIND("/",P2519))</f>
        <v>mobile games</v>
      </c>
    </row>
    <row r="2520" spans="1:20" ht="28.5" x14ac:dyDescent="0.4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 s="9">
        <f>(((I2520/60)/60)/24)+DATE(1970,1,1)</f>
        <v>42433.080497685187</v>
      </c>
      <c r="K2520">
        <v>1454464555</v>
      </c>
      <c r="L2520" s="10">
        <f>(((K2520/60)/60)/24)+DATE(1970,1,1)</f>
        <v>42403.080497685187</v>
      </c>
      <c r="M2520" t="b">
        <v>0</v>
      </c>
      <c r="N2520">
        <v>2</v>
      </c>
      <c r="O2520" t="b">
        <v>0</v>
      </c>
      <c r="P2520" t="s">
        <v>8268</v>
      </c>
      <c r="Q2520" s="5">
        <f>(E2520/D2520)</f>
        <v>0.2</v>
      </c>
      <c r="R2520" s="12">
        <f>ROUND((E2520/N2520),2)</f>
        <v>100</v>
      </c>
      <c r="S2520" t="str">
        <f>LEFT(P2520,FIND("/",P2520)-1)</f>
        <v>film &amp; video</v>
      </c>
      <c r="T2520" t="str">
        <f>RIGHT(P2520,LEN(P2520)-FIND("/",P2520))</f>
        <v>drama</v>
      </c>
    </row>
    <row r="2521" spans="1:20" ht="42.75" x14ac:dyDescent="0.4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 s="9">
        <f>(((I2521/60)/60)/24)+DATE(1970,1,1)</f>
        <v>41966.936909722222</v>
      </c>
      <c r="K2521">
        <v>1415053749</v>
      </c>
      <c r="L2521" s="10">
        <f>(((K2521/60)/60)/24)+DATE(1970,1,1)</f>
        <v>41946.936909722222</v>
      </c>
      <c r="M2521" t="b">
        <v>0</v>
      </c>
      <c r="N2521">
        <v>1</v>
      </c>
      <c r="O2521" t="b">
        <v>0</v>
      </c>
      <c r="P2521" t="s">
        <v>8305</v>
      </c>
      <c r="Q2521" s="5">
        <f>(E2521/D2521)</f>
        <v>0.2</v>
      </c>
      <c r="R2521" s="12">
        <f>ROUND((E2521/N2521),2)</f>
        <v>100</v>
      </c>
      <c r="S2521" t="str">
        <f>LEFT(P2521,FIND("/",P2521)-1)</f>
        <v>theater</v>
      </c>
      <c r="T2521" t="str">
        <f>RIGHT(P2521,LEN(P2521)-FIND("/",P2521))</f>
        <v>musical</v>
      </c>
    </row>
    <row r="2522" spans="1:20" ht="57" x14ac:dyDescent="0.4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 s="9">
        <f>(((I2522/60)/60)/24)+DATE(1970,1,1)</f>
        <v>42192.809953703705</v>
      </c>
      <c r="K2522">
        <v>1431113180</v>
      </c>
      <c r="L2522" s="10">
        <f>(((K2522/60)/60)/24)+DATE(1970,1,1)</f>
        <v>42132.809953703705</v>
      </c>
      <c r="M2522" t="b">
        <v>0</v>
      </c>
      <c r="N2522">
        <v>5</v>
      </c>
      <c r="O2522" t="b">
        <v>0</v>
      </c>
      <c r="P2522" t="s">
        <v>8271</v>
      </c>
      <c r="Q2522" s="5">
        <f>(E2522/D2522)</f>
        <v>0.2</v>
      </c>
      <c r="R2522" s="12">
        <f>ROUND((E2522/N2522),2)</f>
        <v>34</v>
      </c>
      <c r="S2522" t="str">
        <f>LEFT(P2522,FIND("/",P2522)-1)</f>
        <v>theater</v>
      </c>
      <c r="T2522" t="str">
        <f>RIGHT(P2522,LEN(P2522)-FIND("/",P2522))</f>
        <v>plays</v>
      </c>
    </row>
    <row r="2523" spans="1:20" ht="28.5" x14ac:dyDescent="0.4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 s="9">
        <f>(((I2523/60)/60)/24)+DATE(1970,1,1)</f>
        <v>42155.644467592589</v>
      </c>
      <c r="K2523">
        <v>1430494082</v>
      </c>
      <c r="L2523" s="10">
        <f>(((K2523/60)/60)/24)+DATE(1970,1,1)</f>
        <v>42125.644467592589</v>
      </c>
      <c r="M2523" t="b">
        <v>0</v>
      </c>
      <c r="N2523">
        <v>1</v>
      </c>
      <c r="O2523" t="b">
        <v>0</v>
      </c>
      <c r="P2523" t="s">
        <v>8271</v>
      </c>
      <c r="Q2523" s="5">
        <f>(E2523/D2523)</f>
        <v>0.2</v>
      </c>
      <c r="R2523" s="12">
        <f>ROUND((E2523/N2523),2)</f>
        <v>100</v>
      </c>
      <c r="S2523" t="str">
        <f>LEFT(P2523,FIND("/",P2523)-1)</f>
        <v>theater</v>
      </c>
      <c r="T2523" t="str">
        <f>RIGHT(P2523,LEN(P2523)-FIND("/",P2523))</f>
        <v>plays</v>
      </c>
    </row>
    <row r="2524" spans="1:20" ht="42.75" x14ac:dyDescent="0.4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 s="9">
        <f>(((I2524/60)/60)/24)+DATE(1970,1,1)</f>
        <v>42135.814247685179</v>
      </c>
      <c r="K2524">
        <v>1430767951</v>
      </c>
      <c r="L2524" s="10">
        <f>(((K2524/60)/60)/24)+DATE(1970,1,1)</f>
        <v>42128.814247685179</v>
      </c>
      <c r="M2524" t="b">
        <v>0</v>
      </c>
      <c r="N2524">
        <v>29</v>
      </c>
      <c r="O2524" t="b">
        <v>0</v>
      </c>
      <c r="P2524" t="s">
        <v>8303</v>
      </c>
      <c r="Q2524" s="5">
        <f>(E2524/D2524)</f>
        <v>0.197625</v>
      </c>
      <c r="R2524" s="12">
        <f>ROUND((E2524/N2524),2)</f>
        <v>272.58999999999997</v>
      </c>
      <c r="S2524" t="str">
        <f>LEFT(P2524,FIND("/",P2524)-1)</f>
        <v>theater</v>
      </c>
      <c r="T2524" t="str">
        <f>RIGHT(P2524,LEN(P2524)-FIND("/",P2524))</f>
        <v>spaces</v>
      </c>
    </row>
    <row r="2525" spans="1:20" ht="42.75" x14ac:dyDescent="0.4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 s="9">
        <f>(((I2525/60)/60)/24)+DATE(1970,1,1)</f>
        <v>42343.936365740738</v>
      </c>
      <c r="K2525">
        <v>1446762502</v>
      </c>
      <c r="L2525" s="10">
        <f>(((K2525/60)/60)/24)+DATE(1970,1,1)</f>
        <v>42313.936365740738</v>
      </c>
      <c r="M2525" t="b">
        <v>0</v>
      </c>
      <c r="N2525">
        <v>16</v>
      </c>
      <c r="O2525" t="b">
        <v>0</v>
      </c>
      <c r="P2525" t="s">
        <v>8273</v>
      </c>
      <c r="Q2525" s="5">
        <f>(E2525/D2525)</f>
        <v>0.1976</v>
      </c>
      <c r="R2525" s="12">
        <f>ROUND((E2525/N2525),2)</f>
        <v>308.75</v>
      </c>
      <c r="S2525" t="str">
        <f>LEFT(P2525,FIND("/",P2525)-1)</f>
        <v>technology</v>
      </c>
      <c r="T2525" t="str">
        <f>RIGHT(P2525,LEN(P2525)-FIND("/",P2525))</f>
        <v>wearables</v>
      </c>
    </row>
    <row r="2526" spans="1:20" ht="57" x14ac:dyDescent="0.4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 s="9">
        <f>(((I2526/60)/60)/24)+DATE(1970,1,1)</f>
        <v>42786.75</v>
      </c>
      <c r="K2526">
        <v>1482444295</v>
      </c>
      <c r="L2526" s="10">
        <f>(((K2526/60)/60)/24)+DATE(1970,1,1)</f>
        <v>42726.920081018514</v>
      </c>
      <c r="M2526" t="b">
        <v>0</v>
      </c>
      <c r="N2526">
        <v>15</v>
      </c>
      <c r="O2526" t="b">
        <v>0</v>
      </c>
      <c r="P2526" t="s">
        <v>8271</v>
      </c>
      <c r="Q2526" s="5">
        <f>(E2526/D2526)</f>
        <v>0.19736842105263158</v>
      </c>
      <c r="R2526" s="12">
        <f>ROUND((E2526/N2526),2)</f>
        <v>500</v>
      </c>
      <c r="S2526" t="str">
        <f>LEFT(P2526,FIND("/",P2526)-1)</f>
        <v>theater</v>
      </c>
      <c r="T2526" t="str">
        <f>RIGHT(P2526,LEN(P2526)-FIND("/",P2526))</f>
        <v>plays</v>
      </c>
    </row>
    <row r="2527" spans="1:20" ht="28.5" x14ac:dyDescent="0.4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 s="9">
        <f>(((I2527/60)/60)/24)+DATE(1970,1,1)</f>
        <v>42433.971851851849</v>
      </c>
      <c r="K2527">
        <v>1454541568</v>
      </c>
      <c r="L2527" s="10">
        <f>(((K2527/60)/60)/24)+DATE(1970,1,1)</f>
        <v>42403.971851851849</v>
      </c>
      <c r="M2527" t="b">
        <v>0</v>
      </c>
      <c r="N2527">
        <v>40</v>
      </c>
      <c r="O2527" t="b">
        <v>0</v>
      </c>
      <c r="P2527" t="s">
        <v>8305</v>
      </c>
      <c r="Q2527" s="5">
        <f>(E2527/D2527)</f>
        <v>0.19650000000000001</v>
      </c>
      <c r="R2527" s="12">
        <f>ROUND((E2527/N2527),2)</f>
        <v>58.95</v>
      </c>
      <c r="S2527" t="str">
        <f>LEFT(P2527,FIND("/",P2527)-1)</f>
        <v>theater</v>
      </c>
      <c r="T2527" t="str">
        <f>RIGHT(P2527,LEN(P2527)-FIND("/",P2527))</f>
        <v>musical</v>
      </c>
    </row>
    <row r="2528" spans="1:20" ht="42.75" x14ac:dyDescent="0.4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 s="9">
        <f>(((I2528/60)/60)/24)+DATE(1970,1,1)</f>
        <v>41854.485868055555</v>
      </c>
      <c r="K2528">
        <v>1404560379</v>
      </c>
      <c r="L2528" s="10">
        <f>(((K2528/60)/60)/24)+DATE(1970,1,1)</f>
        <v>41825.485868055555</v>
      </c>
      <c r="M2528" t="b">
        <v>1</v>
      </c>
      <c r="N2528">
        <v>39</v>
      </c>
      <c r="O2528" t="b">
        <v>0</v>
      </c>
      <c r="P2528" t="s">
        <v>8285</v>
      </c>
      <c r="Q2528" s="5">
        <f>(E2528/D2528)</f>
        <v>0.19600000000000001</v>
      </c>
      <c r="R2528" s="12">
        <f>ROUND((E2528/N2528),2)</f>
        <v>55.28</v>
      </c>
      <c r="S2528" t="str">
        <f>LEFT(P2528,FIND("/",P2528)-1)</f>
        <v>photography</v>
      </c>
      <c r="T2528" t="str">
        <f>RIGHT(P2528,LEN(P2528)-FIND("/",P2528))</f>
        <v>photobooks</v>
      </c>
    </row>
    <row r="2529" spans="1:20" ht="42.75" x14ac:dyDescent="0.4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 s="9">
        <f>(((I2529/60)/60)/24)+DATE(1970,1,1)</f>
        <v>42665.922893518517</v>
      </c>
      <c r="K2529">
        <v>1474150138</v>
      </c>
      <c r="L2529" s="10">
        <f>(((K2529/60)/60)/24)+DATE(1970,1,1)</f>
        <v>42630.922893518517</v>
      </c>
      <c r="M2529" t="b">
        <v>0</v>
      </c>
      <c r="N2529">
        <v>23</v>
      </c>
      <c r="O2529" t="b">
        <v>0</v>
      </c>
      <c r="P2529" t="s">
        <v>8303</v>
      </c>
      <c r="Q2529" s="5">
        <f>(E2529/D2529)</f>
        <v>0.19566666666666666</v>
      </c>
      <c r="R2529" s="12">
        <f>ROUND((E2529/N2529),2)</f>
        <v>25.52</v>
      </c>
      <c r="S2529" t="str">
        <f>LEFT(P2529,FIND("/",P2529)-1)</f>
        <v>theater</v>
      </c>
      <c r="T2529" t="str">
        <f>RIGHT(P2529,LEN(P2529)-FIND("/",P2529))</f>
        <v>spaces</v>
      </c>
    </row>
    <row r="2530" spans="1:20" ht="42.75" x14ac:dyDescent="0.4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 s="9">
        <f>(((I2530/60)/60)/24)+DATE(1970,1,1)</f>
        <v>41495.500173611108</v>
      </c>
      <c r="K2530">
        <v>1373457615</v>
      </c>
      <c r="L2530" s="10">
        <f>(((K2530/60)/60)/24)+DATE(1970,1,1)</f>
        <v>41465.500173611108</v>
      </c>
      <c r="M2530" t="b">
        <v>0</v>
      </c>
      <c r="N2530">
        <v>140</v>
      </c>
      <c r="O2530" t="b">
        <v>0</v>
      </c>
      <c r="P2530" t="s">
        <v>8270</v>
      </c>
      <c r="Q2530" s="5">
        <f>(E2530/D2530)</f>
        <v>0.19409999999999999</v>
      </c>
      <c r="R2530" s="12">
        <f>ROUND((E2530/N2530),2)</f>
        <v>55.46</v>
      </c>
      <c r="S2530" t="str">
        <f>LEFT(P2530,FIND("/",P2530)-1)</f>
        <v>film &amp; video</v>
      </c>
      <c r="T2530" t="str">
        <f>RIGHT(P2530,LEN(P2530)-FIND("/",P2530))</f>
        <v>animation</v>
      </c>
    </row>
    <row r="2531" spans="1:20" ht="42.75" x14ac:dyDescent="0.4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 s="9">
        <f>(((I2531/60)/60)/24)+DATE(1970,1,1)</f>
        <v>42123.588263888887</v>
      </c>
      <c r="K2531">
        <v>1427724426</v>
      </c>
      <c r="L2531" s="10">
        <f>(((K2531/60)/60)/24)+DATE(1970,1,1)</f>
        <v>42093.588263888887</v>
      </c>
      <c r="M2531" t="b">
        <v>0</v>
      </c>
      <c r="N2531">
        <v>6</v>
      </c>
      <c r="O2531" t="b">
        <v>0</v>
      </c>
      <c r="P2531" t="s">
        <v>8271</v>
      </c>
      <c r="Q2531" s="5">
        <f>(E2531/D2531)</f>
        <v>0.1925</v>
      </c>
      <c r="R2531" s="12">
        <f>ROUND((E2531/N2531),2)</f>
        <v>64.17</v>
      </c>
      <c r="S2531" t="str">
        <f>LEFT(P2531,FIND("/",P2531)-1)</f>
        <v>theater</v>
      </c>
      <c r="T2531" t="str">
        <f>RIGHT(P2531,LEN(P2531)-FIND("/",P2531))</f>
        <v>plays</v>
      </c>
    </row>
    <row r="2532" spans="1:20" ht="42.75" x14ac:dyDescent="0.4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 s="9">
        <f>(((I2532/60)/60)/24)+DATE(1970,1,1)</f>
        <v>42181.166666666672</v>
      </c>
      <c r="K2532">
        <v>1432640342</v>
      </c>
      <c r="L2532" s="10">
        <f>(((K2532/60)/60)/24)+DATE(1970,1,1)</f>
        <v>42150.485439814816</v>
      </c>
      <c r="M2532" t="b">
        <v>0</v>
      </c>
      <c r="N2532">
        <v>8</v>
      </c>
      <c r="O2532" t="b">
        <v>0</v>
      </c>
      <c r="P2532" t="s">
        <v>8284</v>
      </c>
      <c r="Q2532" s="5">
        <f>(E2532/D2532)</f>
        <v>0.19139999999999999</v>
      </c>
      <c r="R2532" s="12">
        <f>ROUND((E2532/N2532),2)</f>
        <v>358.88</v>
      </c>
      <c r="S2532" t="str">
        <f>LEFT(P2532,FIND("/",P2532)-1)</f>
        <v>food</v>
      </c>
      <c r="T2532" t="str">
        <f>RIGHT(P2532,LEN(P2532)-FIND("/",P2532))</f>
        <v>food trucks</v>
      </c>
    </row>
    <row r="2533" spans="1:20" ht="42.75" x14ac:dyDescent="0.4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 s="9">
        <f>(((I2533/60)/60)/24)+DATE(1970,1,1)</f>
        <v>42406.207638888889</v>
      </c>
      <c r="K2533">
        <v>1451684437</v>
      </c>
      <c r="L2533" s="10">
        <f>(((K2533/60)/60)/24)+DATE(1970,1,1)</f>
        <v>42370.90320601852</v>
      </c>
      <c r="M2533" t="b">
        <v>0</v>
      </c>
      <c r="N2533">
        <v>5</v>
      </c>
      <c r="O2533" t="b">
        <v>0</v>
      </c>
      <c r="P2533" t="s">
        <v>8271</v>
      </c>
      <c r="Q2533" s="5">
        <f>(E2533/D2533)</f>
        <v>0.1908</v>
      </c>
      <c r="R2533" s="12">
        <f>ROUND((E2533/N2533),2)</f>
        <v>381.6</v>
      </c>
      <c r="S2533" t="str">
        <f>LEFT(P2533,FIND("/",P2533)-1)</f>
        <v>theater</v>
      </c>
      <c r="T2533" t="str">
        <f>RIGHT(P2533,LEN(P2533)-FIND("/",P2533))</f>
        <v>plays</v>
      </c>
    </row>
    <row r="2534" spans="1:20" ht="42.75" x14ac:dyDescent="0.4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 s="9">
        <f>(((I2534/60)/60)/24)+DATE(1970,1,1)</f>
        <v>41147.900729166664</v>
      </c>
      <c r="K2534">
        <v>1343425023</v>
      </c>
      <c r="L2534" s="10">
        <f>(((K2534/60)/60)/24)+DATE(1970,1,1)</f>
        <v>41117.900729166664</v>
      </c>
      <c r="M2534" t="b">
        <v>0</v>
      </c>
      <c r="N2534">
        <v>8</v>
      </c>
      <c r="O2534" t="b">
        <v>0</v>
      </c>
      <c r="P2534" t="s">
        <v>8304</v>
      </c>
      <c r="Q2534" s="5">
        <f>(E2534/D2534)</f>
        <v>0.19</v>
      </c>
      <c r="R2534" s="12">
        <f>ROUND((E2534/N2534),2)</f>
        <v>47.5</v>
      </c>
      <c r="S2534" t="str">
        <f>LEFT(P2534,FIND("/",P2534)-1)</f>
        <v>publishing</v>
      </c>
      <c r="T2534" t="str">
        <f>RIGHT(P2534,LEN(P2534)-FIND("/",P2534))</f>
        <v>children's books</v>
      </c>
    </row>
    <row r="2535" spans="1:20" ht="42.75" x14ac:dyDescent="0.4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 s="9">
        <f>(((I2535/60)/60)/24)+DATE(1970,1,1)</f>
        <v>42585.0625</v>
      </c>
      <c r="K2535">
        <v>1467325053</v>
      </c>
      <c r="L2535" s="10">
        <f>(((K2535/60)/60)/24)+DATE(1970,1,1)</f>
        <v>42551.928854166668</v>
      </c>
      <c r="M2535" t="b">
        <v>0</v>
      </c>
      <c r="N2535">
        <v>59</v>
      </c>
      <c r="O2535" t="b">
        <v>0</v>
      </c>
      <c r="P2535" t="s">
        <v>8301</v>
      </c>
      <c r="Q2535" s="5">
        <f>(E2535/D2535)</f>
        <v>0.18737933333333334</v>
      </c>
      <c r="R2535" s="12">
        <f>ROUND((E2535/N2535),2)</f>
        <v>95.28</v>
      </c>
      <c r="S2535" t="str">
        <f>LEFT(P2535,FIND("/",P2535)-1)</f>
        <v>technology</v>
      </c>
      <c r="T2535" t="str">
        <f>RIGHT(P2535,LEN(P2535)-FIND("/",P2535))</f>
        <v>space exploration</v>
      </c>
    </row>
    <row r="2536" spans="1:20" ht="42.75" x14ac:dyDescent="0.4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 s="9">
        <f>(((I2536/60)/60)/24)+DATE(1970,1,1)</f>
        <v>42748.711354166662</v>
      </c>
      <c r="K2536">
        <v>1479143061</v>
      </c>
      <c r="L2536" s="10">
        <f>(((K2536/60)/60)/24)+DATE(1970,1,1)</f>
        <v>42688.711354166662</v>
      </c>
      <c r="M2536" t="b">
        <v>0</v>
      </c>
      <c r="N2536">
        <v>12</v>
      </c>
      <c r="O2536" t="b">
        <v>0</v>
      </c>
      <c r="P2536" t="s">
        <v>8273</v>
      </c>
      <c r="Q2536" s="5">
        <f>(E2536/D2536)</f>
        <v>0.18640000000000001</v>
      </c>
      <c r="R2536" s="12">
        <f>ROUND((E2536/N2536),2)</f>
        <v>155.33000000000001</v>
      </c>
      <c r="S2536" t="str">
        <f>LEFT(P2536,FIND("/",P2536)-1)</f>
        <v>technology</v>
      </c>
      <c r="T2536" t="str">
        <f>RIGHT(P2536,LEN(P2536)-FIND("/",P2536))</f>
        <v>wearables</v>
      </c>
    </row>
    <row r="2537" spans="1:20" ht="42.75" x14ac:dyDescent="0.4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 s="9">
        <f>(((I2537/60)/60)/24)+DATE(1970,1,1)</f>
        <v>42057.839733796296</v>
      </c>
      <c r="K2537">
        <v>1422043753</v>
      </c>
      <c r="L2537" s="10">
        <f>(((K2537/60)/60)/24)+DATE(1970,1,1)</f>
        <v>42027.839733796296</v>
      </c>
      <c r="M2537" t="b">
        <v>0</v>
      </c>
      <c r="N2537">
        <v>12</v>
      </c>
      <c r="O2537" t="b">
        <v>0</v>
      </c>
      <c r="P2537" t="s">
        <v>8299</v>
      </c>
      <c r="Q2537" s="5">
        <f>(E2537/D2537)</f>
        <v>0.186</v>
      </c>
      <c r="R2537" s="12">
        <f>ROUND((E2537/N2537),2)</f>
        <v>77.5</v>
      </c>
      <c r="S2537" t="str">
        <f>LEFT(P2537,FIND("/",P2537)-1)</f>
        <v>food</v>
      </c>
      <c r="T2537" t="str">
        <f>RIGHT(P2537,LEN(P2537)-FIND("/",P2537))</f>
        <v>restaurants</v>
      </c>
    </row>
    <row r="2538" spans="1:20" ht="42.75" x14ac:dyDescent="0.4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 s="9">
        <f>(((I2538/60)/60)/24)+DATE(1970,1,1)</f>
        <v>40825.713344907403</v>
      </c>
      <c r="K2538">
        <v>1315588033</v>
      </c>
      <c r="L2538" s="10">
        <f>(((K2538/60)/60)/24)+DATE(1970,1,1)</f>
        <v>40795.713344907403</v>
      </c>
      <c r="M2538" t="b">
        <v>0</v>
      </c>
      <c r="N2538">
        <v>27</v>
      </c>
      <c r="O2538" t="b">
        <v>0</v>
      </c>
      <c r="P2538" t="s">
        <v>8282</v>
      </c>
      <c r="Q2538" s="5">
        <f>(E2538/D2538)</f>
        <v>0.18300055555555556</v>
      </c>
      <c r="R2538" s="12">
        <f>ROUND((E2538/N2538),2)</f>
        <v>122</v>
      </c>
      <c r="S2538" t="str">
        <f>LEFT(P2538,FIND("/",P2538)-1)</f>
        <v>games</v>
      </c>
      <c r="T2538" t="str">
        <f>RIGHT(P2538,LEN(P2538)-FIND("/",P2538))</f>
        <v>video games</v>
      </c>
    </row>
    <row r="2539" spans="1:20" ht="42.75" x14ac:dyDescent="0.4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 s="9">
        <f>(((I2539/60)/60)/24)+DATE(1970,1,1)</f>
        <v>42063.631944444445</v>
      </c>
      <c r="K2539">
        <v>1421853518</v>
      </c>
      <c r="L2539" s="10">
        <f>(((K2539/60)/60)/24)+DATE(1970,1,1)</f>
        <v>42025.637939814813</v>
      </c>
      <c r="M2539" t="b">
        <v>0</v>
      </c>
      <c r="N2539">
        <v>11</v>
      </c>
      <c r="O2539" t="b">
        <v>0</v>
      </c>
      <c r="P2539" t="s">
        <v>8278</v>
      </c>
      <c r="Q2539" s="5">
        <f>(E2539/D2539)</f>
        <v>0.18285714285714286</v>
      </c>
      <c r="R2539" s="12">
        <f>ROUND((E2539/N2539),2)</f>
        <v>58.18</v>
      </c>
      <c r="S2539" t="str">
        <f>LEFT(P2539,FIND("/",P2539)-1)</f>
        <v>music</v>
      </c>
      <c r="T2539" t="str">
        <f>RIGHT(P2539,LEN(P2539)-FIND("/",P2539))</f>
        <v>jazz</v>
      </c>
    </row>
    <row r="2540" spans="1:20" ht="42.75" x14ac:dyDescent="0.4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 s="9">
        <f>(((I2540/60)/60)/24)+DATE(1970,1,1)</f>
        <v>42232.675821759258</v>
      </c>
      <c r="K2540">
        <v>1436285591</v>
      </c>
      <c r="L2540" s="10">
        <f>(((K2540/60)/60)/24)+DATE(1970,1,1)</f>
        <v>42192.675821759258</v>
      </c>
      <c r="M2540" t="b">
        <v>0</v>
      </c>
      <c r="N2540">
        <v>9</v>
      </c>
      <c r="O2540" t="b">
        <v>0</v>
      </c>
      <c r="P2540" t="s">
        <v>8287</v>
      </c>
      <c r="Q2540" s="5">
        <f>(E2540/D2540)</f>
        <v>0.18181818181818182</v>
      </c>
      <c r="R2540" s="12">
        <f>ROUND((E2540/N2540),2)</f>
        <v>88.89</v>
      </c>
      <c r="S2540" t="str">
        <f>LEFT(P2540,FIND("/",P2540)-1)</f>
        <v>publishing</v>
      </c>
      <c r="T2540" t="str">
        <f>RIGHT(P2540,LEN(P2540)-FIND("/",P2540))</f>
        <v>translations</v>
      </c>
    </row>
    <row r="2541" spans="1:20" ht="42.75" x14ac:dyDescent="0.4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 s="9">
        <f>(((I2541/60)/60)/24)+DATE(1970,1,1)</f>
        <v>41600.524456018517</v>
      </c>
      <c r="K2541">
        <v>1382528113</v>
      </c>
      <c r="L2541" s="10">
        <f>(((K2541/60)/60)/24)+DATE(1970,1,1)</f>
        <v>41570.482789351852</v>
      </c>
      <c r="M2541" t="b">
        <v>0</v>
      </c>
      <c r="N2541">
        <v>48</v>
      </c>
      <c r="O2541" t="b">
        <v>0</v>
      </c>
      <c r="P2541" t="s">
        <v>8278</v>
      </c>
      <c r="Q2541" s="5">
        <f>(E2541/D2541)</f>
        <v>0.18142857142857144</v>
      </c>
      <c r="R2541" s="12">
        <f>ROUND((E2541/N2541),2)</f>
        <v>52.92</v>
      </c>
      <c r="S2541" t="str">
        <f>LEFT(P2541,FIND("/",P2541)-1)</f>
        <v>music</v>
      </c>
      <c r="T2541" t="str">
        <f>RIGHT(P2541,LEN(P2541)-FIND("/",P2541))</f>
        <v>jazz</v>
      </c>
    </row>
    <row r="2542" spans="1:20" ht="28.5" x14ac:dyDescent="0.4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 s="9">
        <f>(((I2542/60)/60)/24)+DATE(1970,1,1)</f>
        <v>41835.916666666664</v>
      </c>
      <c r="K2542">
        <v>1403562705</v>
      </c>
      <c r="L2542" s="10">
        <f>(((K2542/60)/60)/24)+DATE(1970,1,1)</f>
        <v>41813.938715277778</v>
      </c>
      <c r="M2542" t="b">
        <v>0</v>
      </c>
      <c r="N2542">
        <v>6</v>
      </c>
      <c r="O2542" t="b">
        <v>0</v>
      </c>
      <c r="P2542" t="s">
        <v>8271</v>
      </c>
      <c r="Q2542" s="5">
        <f>(E2542/D2542)</f>
        <v>0.18</v>
      </c>
      <c r="R2542" s="12">
        <f>ROUND((E2542/N2542),2)</f>
        <v>45</v>
      </c>
      <c r="S2542" t="str">
        <f>LEFT(P2542,FIND("/",P2542)-1)</f>
        <v>theater</v>
      </c>
      <c r="T2542" t="str">
        <f>RIGHT(P2542,LEN(P2542)-FIND("/",P2542))</f>
        <v>plays</v>
      </c>
    </row>
    <row r="2543" spans="1:20" ht="42.75" x14ac:dyDescent="0.4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 s="9">
        <f>(((I2543/60)/60)/24)+DATE(1970,1,1)</f>
        <v>41825.598923611113</v>
      </c>
      <c r="K2543">
        <v>1401978147</v>
      </c>
      <c r="L2543" s="10">
        <f>(((K2543/60)/60)/24)+DATE(1970,1,1)</f>
        <v>41795.598923611113</v>
      </c>
      <c r="M2543" t="b">
        <v>0</v>
      </c>
      <c r="N2543">
        <v>7</v>
      </c>
      <c r="O2543" t="b">
        <v>0</v>
      </c>
      <c r="P2543" t="s">
        <v>8271</v>
      </c>
      <c r="Q2543" s="5">
        <f>(E2543/D2543)</f>
        <v>0.18</v>
      </c>
      <c r="R2543" s="12">
        <f>ROUND((E2543/N2543),2)</f>
        <v>64.290000000000006</v>
      </c>
      <c r="S2543" t="str">
        <f>LEFT(P2543,FIND("/",P2543)-1)</f>
        <v>theater</v>
      </c>
      <c r="T2543" t="str">
        <f>RIGHT(P2543,LEN(P2543)-FIND("/",P2543))</f>
        <v>plays</v>
      </c>
    </row>
    <row r="2544" spans="1:20" ht="42.75" x14ac:dyDescent="0.4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 s="9">
        <f>(((I2544/60)/60)/24)+DATE(1970,1,1)</f>
        <v>41916.145833333336</v>
      </c>
      <c r="K2544">
        <v>1409747154</v>
      </c>
      <c r="L2544" s="10">
        <f>(((K2544/60)/60)/24)+DATE(1970,1,1)</f>
        <v>41885.51798611111</v>
      </c>
      <c r="M2544" t="b">
        <v>0</v>
      </c>
      <c r="N2544">
        <v>29</v>
      </c>
      <c r="O2544" t="b">
        <v>0</v>
      </c>
      <c r="P2544" t="s">
        <v>8282</v>
      </c>
      <c r="Q2544" s="5">
        <f>(E2544/D2544)</f>
        <v>0.17933333333333334</v>
      </c>
      <c r="R2544" s="12">
        <f>ROUND((E2544/N2544),2)</f>
        <v>74.209999999999994</v>
      </c>
      <c r="S2544" t="str">
        <f>LEFT(P2544,FIND("/",P2544)-1)</f>
        <v>games</v>
      </c>
      <c r="T2544" t="str">
        <f>RIGHT(P2544,LEN(P2544)-FIND("/",P2544))</f>
        <v>video games</v>
      </c>
    </row>
    <row r="2545" spans="1:20" ht="42.75" x14ac:dyDescent="0.4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 s="9">
        <f>(((I2545/60)/60)/24)+DATE(1970,1,1)</f>
        <v>41863.079143518517</v>
      </c>
      <c r="K2545">
        <v>1405217355</v>
      </c>
      <c r="L2545" s="10">
        <f>(((K2545/60)/60)/24)+DATE(1970,1,1)</f>
        <v>41833.089756944442</v>
      </c>
      <c r="M2545" t="b">
        <v>0</v>
      </c>
      <c r="N2545">
        <v>14</v>
      </c>
      <c r="O2545" t="b">
        <v>0</v>
      </c>
      <c r="P2545" t="s">
        <v>8271</v>
      </c>
      <c r="Q2545" s="5">
        <f>(E2545/D2545)</f>
        <v>0.17899999999999999</v>
      </c>
      <c r="R2545" s="12">
        <f>ROUND((E2545/N2545),2)</f>
        <v>25.57</v>
      </c>
      <c r="S2545" t="str">
        <f>LEFT(P2545,FIND("/",P2545)-1)</f>
        <v>theater</v>
      </c>
      <c r="T2545" t="str">
        <f>RIGHT(P2545,LEN(P2545)-FIND("/",P2545))</f>
        <v>plays</v>
      </c>
    </row>
    <row r="2546" spans="1:20" ht="42.75" x14ac:dyDescent="0.4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 s="9">
        <f>(((I2546/60)/60)/24)+DATE(1970,1,1)</f>
        <v>42482.21266203704</v>
      </c>
      <c r="K2546">
        <v>1456121174</v>
      </c>
      <c r="L2546" s="10">
        <f>(((K2546/60)/60)/24)+DATE(1970,1,1)</f>
        <v>42422.254328703704</v>
      </c>
      <c r="M2546" t="b">
        <v>0</v>
      </c>
      <c r="N2546">
        <v>81</v>
      </c>
      <c r="O2546" t="b">
        <v>0</v>
      </c>
      <c r="P2546" t="s">
        <v>8273</v>
      </c>
      <c r="Q2546" s="5">
        <f>(E2546/D2546)</f>
        <v>0.17810000000000001</v>
      </c>
      <c r="R2546" s="12">
        <f>ROUND((E2546/N2546),2)</f>
        <v>43.98</v>
      </c>
      <c r="S2546" t="str">
        <f>LEFT(P2546,FIND("/",P2546)-1)</f>
        <v>technology</v>
      </c>
      <c r="T2546" t="str">
        <f>RIGHT(P2546,LEN(P2546)-FIND("/",P2546))</f>
        <v>wearables</v>
      </c>
    </row>
    <row r="2547" spans="1:20" ht="57" x14ac:dyDescent="0.4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 s="9">
        <f>(((I2547/60)/60)/24)+DATE(1970,1,1)</f>
        <v>40761.61037037037</v>
      </c>
      <c r="K2547">
        <v>1310049536</v>
      </c>
      <c r="L2547" s="10">
        <f>(((K2547/60)/60)/24)+DATE(1970,1,1)</f>
        <v>40731.61037037037</v>
      </c>
      <c r="M2547" t="b">
        <v>0</v>
      </c>
      <c r="N2547">
        <v>3</v>
      </c>
      <c r="O2547" t="b">
        <v>0</v>
      </c>
      <c r="P2547" t="s">
        <v>8286</v>
      </c>
      <c r="Q2547" s="5">
        <f>(E2547/D2547)</f>
        <v>0.17799999999999999</v>
      </c>
      <c r="R2547" s="12">
        <f>ROUND((E2547/N2547),2)</f>
        <v>59.33</v>
      </c>
      <c r="S2547" t="str">
        <f>LEFT(P2547,FIND("/",P2547)-1)</f>
        <v>music</v>
      </c>
      <c r="T2547" t="str">
        <f>RIGHT(P2547,LEN(P2547)-FIND("/",P2547))</f>
        <v>world music</v>
      </c>
    </row>
    <row r="2548" spans="1:20" ht="42.75" x14ac:dyDescent="0.4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 s="9">
        <f>(((I2548/60)/60)/24)+DATE(1970,1,1)</f>
        <v>42620.056863425925</v>
      </c>
      <c r="K2548">
        <v>1472001713</v>
      </c>
      <c r="L2548" s="10">
        <f>(((K2548/60)/60)/24)+DATE(1970,1,1)</f>
        <v>42606.056863425925</v>
      </c>
      <c r="M2548" t="b">
        <v>0</v>
      </c>
      <c r="N2548">
        <v>17</v>
      </c>
      <c r="O2548" t="b">
        <v>0</v>
      </c>
      <c r="P2548" t="s">
        <v>8271</v>
      </c>
      <c r="Q2548" s="5">
        <f>(E2548/D2548)</f>
        <v>0.17771428571428571</v>
      </c>
      <c r="R2548" s="12">
        <f>ROUND((E2548/N2548),2)</f>
        <v>36.590000000000003</v>
      </c>
      <c r="S2548" t="str">
        <f>LEFT(P2548,FIND("/",P2548)-1)</f>
        <v>theater</v>
      </c>
      <c r="T2548" t="str">
        <f>RIGHT(P2548,LEN(P2548)-FIND("/",P2548))</f>
        <v>plays</v>
      </c>
    </row>
    <row r="2549" spans="1:20" ht="42.75" x14ac:dyDescent="0.4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 s="9">
        <f>(((I2549/60)/60)/24)+DATE(1970,1,1)</f>
        <v>41863.660995370366</v>
      </c>
      <c r="K2549">
        <v>1405266710</v>
      </c>
      <c r="L2549" s="10">
        <f>(((K2549/60)/60)/24)+DATE(1970,1,1)</f>
        <v>41833.660995370366</v>
      </c>
      <c r="M2549" t="b">
        <v>0</v>
      </c>
      <c r="N2549">
        <v>13</v>
      </c>
      <c r="O2549" t="b">
        <v>0</v>
      </c>
      <c r="P2549" t="s">
        <v>8271</v>
      </c>
      <c r="Q2549" s="5">
        <f>(E2549/D2549)</f>
        <v>0.17666666666666667</v>
      </c>
      <c r="R2549" s="12">
        <f>ROUND((E2549/N2549),2)</f>
        <v>81.540000000000006</v>
      </c>
      <c r="S2549" t="str">
        <f>LEFT(P2549,FIND("/",P2549)-1)</f>
        <v>theater</v>
      </c>
      <c r="T2549" t="str">
        <f>RIGHT(P2549,LEN(P2549)-FIND("/",P2549))</f>
        <v>plays</v>
      </c>
    </row>
    <row r="2550" spans="1:20" ht="42.75" x14ac:dyDescent="0.4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 s="9">
        <f>(((I2550/60)/60)/24)+DATE(1970,1,1)</f>
        <v>42471.467442129629</v>
      </c>
      <c r="K2550">
        <v>1457352787</v>
      </c>
      <c r="L2550" s="10">
        <f>(((K2550/60)/60)/24)+DATE(1970,1,1)</f>
        <v>42436.509108796294</v>
      </c>
      <c r="M2550" t="b">
        <v>0</v>
      </c>
      <c r="N2550">
        <v>91</v>
      </c>
      <c r="O2550" t="b">
        <v>0</v>
      </c>
      <c r="P2550" t="s">
        <v>8271</v>
      </c>
      <c r="Q2550" s="5">
        <f>(E2550/D2550)</f>
        <v>0.17652941176470588</v>
      </c>
      <c r="R2550" s="12">
        <f>ROUND((E2550/N2550),2)</f>
        <v>32.979999999999997</v>
      </c>
      <c r="S2550" t="str">
        <f>LEFT(P2550,FIND("/",P2550)-1)</f>
        <v>theater</v>
      </c>
      <c r="T2550" t="str">
        <f>RIGHT(P2550,LEN(P2550)-FIND("/",P2550))</f>
        <v>plays</v>
      </c>
    </row>
    <row r="2551" spans="1:20" ht="28.5" x14ac:dyDescent="0.4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 s="9">
        <f>(((I2551/60)/60)/24)+DATE(1970,1,1)</f>
        <v>42461.290972222225</v>
      </c>
      <c r="K2551">
        <v>1456732225</v>
      </c>
      <c r="L2551" s="10">
        <f>(((K2551/60)/60)/24)+DATE(1970,1,1)</f>
        <v>42429.326678240745</v>
      </c>
      <c r="M2551" t="b">
        <v>0</v>
      </c>
      <c r="N2551">
        <v>76</v>
      </c>
      <c r="O2551" t="b">
        <v>0</v>
      </c>
      <c r="P2551" t="s">
        <v>8268</v>
      </c>
      <c r="Q2551" s="5">
        <f>(E2551/D2551)</f>
        <v>0.17630000000000001</v>
      </c>
      <c r="R2551" s="12">
        <f>ROUND((E2551/N2551),2)</f>
        <v>115.99</v>
      </c>
      <c r="S2551" t="str">
        <f>LEFT(P2551,FIND("/",P2551)-1)</f>
        <v>film &amp; video</v>
      </c>
      <c r="T2551" t="str">
        <f>RIGHT(P2551,LEN(P2551)-FIND("/",P2551))</f>
        <v>drama</v>
      </c>
    </row>
    <row r="2552" spans="1:20" ht="42.75" x14ac:dyDescent="0.4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 s="9">
        <f>(((I2552/60)/60)/24)+DATE(1970,1,1)</f>
        <v>41874.922662037039</v>
      </c>
      <c r="K2552">
        <v>1406239718</v>
      </c>
      <c r="L2552" s="10">
        <f>(((K2552/60)/60)/24)+DATE(1970,1,1)</f>
        <v>41844.922662037039</v>
      </c>
      <c r="M2552" t="b">
        <v>0</v>
      </c>
      <c r="N2552">
        <v>5</v>
      </c>
      <c r="O2552" t="b">
        <v>0</v>
      </c>
      <c r="P2552" t="s">
        <v>8270</v>
      </c>
      <c r="Q2552" s="5">
        <f>(E2552/D2552)</f>
        <v>0.17624999999999999</v>
      </c>
      <c r="R2552" s="12">
        <f>ROUND((E2552/N2552),2)</f>
        <v>28.2</v>
      </c>
      <c r="S2552" t="str">
        <f>LEFT(P2552,FIND("/",P2552)-1)</f>
        <v>film &amp; video</v>
      </c>
      <c r="T2552" t="str">
        <f>RIGHT(P2552,LEN(P2552)-FIND("/",P2552))</f>
        <v>animation</v>
      </c>
    </row>
    <row r="2553" spans="1:20" ht="42.75" x14ac:dyDescent="0.4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 s="9">
        <f>(((I2553/60)/60)/24)+DATE(1970,1,1)</f>
        <v>41809.648506944446</v>
      </c>
      <c r="K2553">
        <v>1400600031</v>
      </c>
      <c r="L2553" s="10">
        <f>(((K2553/60)/60)/24)+DATE(1970,1,1)</f>
        <v>41779.648506944446</v>
      </c>
      <c r="M2553" t="b">
        <v>0</v>
      </c>
      <c r="N2553">
        <v>21</v>
      </c>
      <c r="O2553" t="b">
        <v>0</v>
      </c>
      <c r="P2553" t="s">
        <v>8271</v>
      </c>
      <c r="Q2553" s="5">
        <f>(E2553/D2553)</f>
        <v>0.1762</v>
      </c>
      <c r="R2553" s="12">
        <f>ROUND((E2553/N2553),2)</f>
        <v>41.95</v>
      </c>
      <c r="S2553" t="str">
        <f>LEFT(P2553,FIND("/",P2553)-1)</f>
        <v>theater</v>
      </c>
      <c r="T2553" t="str">
        <f>RIGHT(P2553,LEN(P2553)-FIND("/",P2553))</f>
        <v>plays</v>
      </c>
    </row>
    <row r="2554" spans="1:20" ht="42.75" x14ac:dyDescent="0.4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 s="9">
        <f>(((I2554/60)/60)/24)+DATE(1970,1,1)</f>
        <v>42012.87364583333</v>
      </c>
      <c r="K2554">
        <v>1418158683</v>
      </c>
      <c r="L2554" s="10">
        <f>(((K2554/60)/60)/24)+DATE(1970,1,1)</f>
        <v>41982.87364583333</v>
      </c>
      <c r="M2554" t="b">
        <v>0</v>
      </c>
      <c r="N2554">
        <v>10</v>
      </c>
      <c r="O2554" t="b">
        <v>0</v>
      </c>
      <c r="P2554" t="s">
        <v>8271</v>
      </c>
      <c r="Q2554" s="5">
        <f>(E2554/D2554)</f>
        <v>0.17599999999999999</v>
      </c>
      <c r="R2554" s="12">
        <f>ROUND((E2554/N2554),2)</f>
        <v>44</v>
      </c>
      <c r="S2554" t="str">
        <f>LEFT(P2554,FIND("/",P2554)-1)</f>
        <v>theater</v>
      </c>
      <c r="T2554" t="str">
        <f>RIGHT(P2554,LEN(P2554)-FIND("/",P2554))</f>
        <v>plays</v>
      </c>
    </row>
    <row r="2555" spans="1:20" ht="42.75" x14ac:dyDescent="0.4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 s="9">
        <f>(((I2555/60)/60)/24)+DATE(1970,1,1)</f>
        <v>41823.029432870368</v>
      </c>
      <c r="K2555">
        <v>1401756143</v>
      </c>
      <c r="L2555" s="10">
        <f>(((K2555/60)/60)/24)+DATE(1970,1,1)</f>
        <v>41793.029432870368</v>
      </c>
      <c r="M2555" t="b">
        <v>0</v>
      </c>
      <c r="N2555">
        <v>27</v>
      </c>
      <c r="O2555" t="b">
        <v>0</v>
      </c>
      <c r="P2555" t="s">
        <v>8302</v>
      </c>
      <c r="Q2555" s="5">
        <f>(E2555/D2555)</f>
        <v>0.17512820512820512</v>
      </c>
      <c r="R2555" s="12">
        <f>ROUND((E2555/N2555),2)</f>
        <v>126.48</v>
      </c>
      <c r="S2555" t="str">
        <f>LEFT(P2555,FIND("/",P2555)-1)</f>
        <v>technology</v>
      </c>
      <c r="T2555" t="str">
        <f>RIGHT(P2555,LEN(P2555)-FIND("/",P2555))</f>
        <v>makerspaces</v>
      </c>
    </row>
    <row r="2556" spans="1:20" ht="42.75" x14ac:dyDescent="0.4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 s="9">
        <f>(((I2556/60)/60)/24)+DATE(1970,1,1)</f>
        <v>42231.556944444441</v>
      </c>
      <c r="K2556">
        <v>1436793939</v>
      </c>
      <c r="L2556" s="10">
        <f>(((K2556/60)/60)/24)+DATE(1970,1,1)</f>
        <v>42198.559479166666</v>
      </c>
      <c r="M2556" t="b">
        <v>0</v>
      </c>
      <c r="N2556">
        <v>39</v>
      </c>
      <c r="O2556" t="b">
        <v>0</v>
      </c>
      <c r="P2556" t="s">
        <v>8272</v>
      </c>
      <c r="Q2556" s="5">
        <f>(E2556/D2556)</f>
        <v>0.17380000000000001</v>
      </c>
      <c r="R2556" s="12">
        <f>ROUND((E2556/N2556),2)</f>
        <v>111.41</v>
      </c>
      <c r="S2556" t="str">
        <f>LEFT(P2556,FIND("/",P2556)-1)</f>
        <v>technology</v>
      </c>
      <c r="T2556" t="str">
        <f>RIGHT(P2556,LEN(P2556)-FIND("/",P2556))</f>
        <v>web</v>
      </c>
    </row>
    <row r="2557" spans="1:20" ht="42.75" x14ac:dyDescent="0.4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 s="9">
        <f>(((I2557/60)/60)/24)+DATE(1970,1,1)</f>
        <v>42227.008402777778</v>
      </c>
      <c r="K2557">
        <v>1435363926</v>
      </c>
      <c r="L2557" s="10">
        <f>(((K2557/60)/60)/24)+DATE(1970,1,1)</f>
        <v>42182.008402777778</v>
      </c>
      <c r="M2557" t="b">
        <v>0</v>
      </c>
      <c r="N2557">
        <v>14</v>
      </c>
      <c r="O2557" t="b">
        <v>0</v>
      </c>
      <c r="P2557" t="s">
        <v>8273</v>
      </c>
      <c r="Q2557" s="5">
        <f>(E2557/D2557)</f>
        <v>0.17155555555555554</v>
      </c>
      <c r="R2557" s="12">
        <f>ROUND((E2557/N2557),2)</f>
        <v>110.29</v>
      </c>
      <c r="S2557" t="str">
        <f>LEFT(P2557,FIND("/",P2557)-1)</f>
        <v>technology</v>
      </c>
      <c r="T2557" t="str">
        <f>RIGHT(P2557,LEN(P2557)-FIND("/",P2557))</f>
        <v>wearables</v>
      </c>
    </row>
    <row r="2558" spans="1:20" ht="42.75" x14ac:dyDescent="0.4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 s="9">
        <f>(((I2558/60)/60)/24)+DATE(1970,1,1)</f>
        <v>42650.583333333328</v>
      </c>
      <c r="K2558">
        <v>1474027501</v>
      </c>
      <c r="L2558" s="10">
        <f>(((K2558/60)/60)/24)+DATE(1970,1,1)</f>
        <v>42629.503483796296</v>
      </c>
      <c r="M2558" t="b">
        <v>0</v>
      </c>
      <c r="N2558">
        <v>42</v>
      </c>
      <c r="O2558" t="b">
        <v>0</v>
      </c>
      <c r="P2558" t="s">
        <v>8303</v>
      </c>
      <c r="Q2558" s="5">
        <f>(E2558/D2558)</f>
        <v>0.17150000000000001</v>
      </c>
      <c r="R2558" s="12">
        <f>ROUND((E2558/N2558),2)</f>
        <v>40.83</v>
      </c>
      <c r="S2558" t="str">
        <f>LEFT(P2558,FIND("/",P2558)-1)</f>
        <v>theater</v>
      </c>
      <c r="T2558" t="str">
        <f>RIGHT(P2558,LEN(P2558)-FIND("/",P2558))</f>
        <v>spaces</v>
      </c>
    </row>
    <row r="2559" spans="1:20" ht="42.75" x14ac:dyDescent="0.4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 s="9">
        <f>(((I2559/60)/60)/24)+DATE(1970,1,1)</f>
        <v>42413.195972222224</v>
      </c>
      <c r="K2559">
        <v>1454042532</v>
      </c>
      <c r="L2559" s="10">
        <f>(((K2559/60)/60)/24)+DATE(1970,1,1)</f>
        <v>42398.195972222224</v>
      </c>
      <c r="M2559" t="b">
        <v>0</v>
      </c>
      <c r="N2559">
        <v>5</v>
      </c>
      <c r="O2559" t="b">
        <v>0</v>
      </c>
      <c r="P2559" t="s">
        <v>8296</v>
      </c>
      <c r="Q2559" s="5">
        <f>(E2559/D2559)</f>
        <v>0.16966666666666666</v>
      </c>
      <c r="R2559" s="12">
        <f>ROUND((E2559/N2559),2)</f>
        <v>101.8</v>
      </c>
      <c r="S2559" t="str">
        <f>LEFT(P2559,FIND("/",P2559)-1)</f>
        <v>photography</v>
      </c>
      <c r="T2559" t="str">
        <f>RIGHT(P2559,LEN(P2559)-FIND("/",P2559))</f>
        <v>people</v>
      </c>
    </row>
    <row r="2560" spans="1:20" ht="42.75" x14ac:dyDescent="0.4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 s="9">
        <f>(((I2560/60)/60)/24)+DATE(1970,1,1)</f>
        <v>42459.840949074074</v>
      </c>
      <c r="K2560">
        <v>1454188258</v>
      </c>
      <c r="L2560" s="10">
        <f>(((K2560/60)/60)/24)+DATE(1970,1,1)</f>
        <v>42399.882615740738</v>
      </c>
      <c r="M2560" t="b">
        <v>0</v>
      </c>
      <c r="N2560">
        <v>12</v>
      </c>
      <c r="O2560" t="b">
        <v>0</v>
      </c>
      <c r="P2560" t="s">
        <v>8284</v>
      </c>
      <c r="Q2560" s="5">
        <f>(E2560/D2560)</f>
        <v>0.16833333333333333</v>
      </c>
      <c r="R2560" s="12">
        <f>ROUND((E2560/N2560),2)</f>
        <v>16.829999999999998</v>
      </c>
      <c r="S2560" t="str">
        <f>LEFT(P2560,FIND("/",P2560)-1)</f>
        <v>food</v>
      </c>
      <c r="T2560" t="str">
        <f>RIGHT(P2560,LEN(P2560)-FIND("/",P2560))</f>
        <v>food trucks</v>
      </c>
    </row>
    <row r="2561" spans="1:20" ht="42.75" x14ac:dyDescent="0.4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 s="9">
        <f>(((I2561/60)/60)/24)+DATE(1970,1,1)</f>
        <v>42231.758611111116</v>
      </c>
      <c r="K2561">
        <v>1434478344</v>
      </c>
      <c r="L2561" s="10">
        <f>(((K2561/60)/60)/24)+DATE(1970,1,1)</f>
        <v>42171.758611111116</v>
      </c>
      <c r="M2561" t="b">
        <v>0</v>
      </c>
      <c r="N2561">
        <v>8</v>
      </c>
      <c r="O2561" t="b">
        <v>0</v>
      </c>
      <c r="P2561" t="s">
        <v>8271</v>
      </c>
      <c r="Q2561" s="5">
        <f>(E2561/D2561)</f>
        <v>0.16826666666666668</v>
      </c>
      <c r="R2561" s="12">
        <f>ROUND((E2561/N2561),2)</f>
        <v>315.5</v>
      </c>
      <c r="S2561" t="str">
        <f>LEFT(P2561,FIND("/",P2561)-1)</f>
        <v>theater</v>
      </c>
      <c r="T2561" t="str">
        <f>RIGHT(P2561,LEN(P2561)-FIND("/",P2561))</f>
        <v>plays</v>
      </c>
    </row>
    <row r="2562" spans="1:20" x14ac:dyDescent="0.4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 s="9">
        <f>(((I2562/60)/60)/24)+DATE(1970,1,1)</f>
        <v>42641.933969907404</v>
      </c>
      <c r="K2562">
        <v>1472509495</v>
      </c>
      <c r="L2562" s="10">
        <f>(((K2562/60)/60)/24)+DATE(1970,1,1)</f>
        <v>42611.933969907404</v>
      </c>
      <c r="M2562" t="b">
        <v>0</v>
      </c>
      <c r="N2562">
        <v>32</v>
      </c>
      <c r="O2562" t="b">
        <v>0</v>
      </c>
      <c r="P2562" t="s">
        <v>8273</v>
      </c>
      <c r="Q2562" s="5">
        <f>(E2562/D2562)</f>
        <v>0.16769999999999999</v>
      </c>
      <c r="R2562" s="12">
        <f>ROUND((E2562/N2562),2)</f>
        <v>52.41</v>
      </c>
      <c r="S2562" t="str">
        <f>LEFT(P2562,FIND("/",P2562)-1)</f>
        <v>technology</v>
      </c>
      <c r="T2562" t="str">
        <f>RIGHT(P2562,LEN(P2562)-FIND("/",P2562))</f>
        <v>wearables</v>
      </c>
    </row>
    <row r="2563" spans="1:20" ht="42.75" x14ac:dyDescent="0.4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 s="9">
        <f>(((I2563/60)/60)/24)+DATE(1970,1,1)</f>
        <v>42494.958912037036</v>
      </c>
      <c r="K2563">
        <v>1459810850</v>
      </c>
      <c r="L2563" s="10">
        <f>(((K2563/60)/60)/24)+DATE(1970,1,1)</f>
        <v>42464.958912037036</v>
      </c>
      <c r="M2563" t="b">
        <v>0</v>
      </c>
      <c r="N2563">
        <v>20</v>
      </c>
      <c r="O2563" t="b">
        <v>0</v>
      </c>
      <c r="P2563" t="s">
        <v>8303</v>
      </c>
      <c r="Q2563" s="5">
        <f>(E2563/D2563)</f>
        <v>0.16734177215189874</v>
      </c>
      <c r="R2563" s="12">
        <f>ROUND((E2563/N2563),2)</f>
        <v>66.099999999999994</v>
      </c>
      <c r="S2563" t="str">
        <f>LEFT(P2563,FIND("/",P2563)-1)</f>
        <v>theater</v>
      </c>
      <c r="T2563" t="str">
        <f>RIGHT(P2563,LEN(P2563)-FIND("/",P2563))</f>
        <v>spaces</v>
      </c>
    </row>
    <row r="2564" spans="1:20" ht="42.75" x14ac:dyDescent="0.4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 s="9">
        <f>(((I2564/60)/60)/24)+DATE(1970,1,1)</f>
        <v>42087.149293981478</v>
      </c>
      <c r="K2564">
        <v>1424579699</v>
      </c>
      <c r="L2564" s="10">
        <f>(((K2564/60)/60)/24)+DATE(1970,1,1)</f>
        <v>42057.190960648149</v>
      </c>
      <c r="M2564" t="b">
        <v>0</v>
      </c>
      <c r="N2564">
        <v>3</v>
      </c>
      <c r="O2564" t="b">
        <v>0</v>
      </c>
      <c r="P2564" t="s">
        <v>8271</v>
      </c>
      <c r="Q2564" s="5">
        <f>(E2564/D2564)</f>
        <v>0.16666666666666666</v>
      </c>
      <c r="R2564" s="12">
        <f>ROUND((E2564/N2564),2)</f>
        <v>33.33</v>
      </c>
      <c r="S2564" t="str">
        <f>LEFT(P2564,FIND("/",P2564)-1)</f>
        <v>theater</v>
      </c>
      <c r="T2564" t="str">
        <f>RIGHT(P2564,LEN(P2564)-FIND("/",P2564))</f>
        <v>plays</v>
      </c>
    </row>
    <row r="2565" spans="1:20" ht="42.75" x14ac:dyDescent="0.4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 s="9">
        <f>(((I2565/60)/60)/24)+DATE(1970,1,1)</f>
        <v>41963.669444444444</v>
      </c>
      <c r="K2565">
        <v>1415341464</v>
      </c>
      <c r="L2565" s="10">
        <f>(((K2565/60)/60)/24)+DATE(1970,1,1)</f>
        <v>41950.26694444444</v>
      </c>
      <c r="M2565" t="b">
        <v>0</v>
      </c>
      <c r="N2565">
        <v>17</v>
      </c>
      <c r="O2565" t="b">
        <v>0</v>
      </c>
      <c r="P2565" t="s">
        <v>8271</v>
      </c>
      <c r="Q2565" s="5">
        <f>(E2565/D2565)</f>
        <v>0.16566666666666666</v>
      </c>
      <c r="R2565" s="12">
        <f>ROUND((E2565/N2565),2)</f>
        <v>29.24</v>
      </c>
      <c r="S2565" t="str">
        <f>LEFT(P2565,FIND("/",P2565)-1)</f>
        <v>theater</v>
      </c>
      <c r="T2565" t="str">
        <f>RIGHT(P2565,LEN(P2565)-FIND("/",P2565))</f>
        <v>plays</v>
      </c>
    </row>
    <row r="2566" spans="1:20" ht="42.75" x14ac:dyDescent="0.4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 s="9">
        <f>(((I2566/60)/60)/24)+DATE(1970,1,1)</f>
        <v>41882.827650462961</v>
      </c>
      <c r="K2566">
        <v>1406058798</v>
      </c>
      <c r="L2566" s="10">
        <f>(((K2566/60)/60)/24)+DATE(1970,1,1)</f>
        <v>41842.828680555554</v>
      </c>
      <c r="M2566" t="b">
        <v>0</v>
      </c>
      <c r="N2566">
        <v>14</v>
      </c>
      <c r="O2566" t="b">
        <v>0</v>
      </c>
      <c r="P2566" t="s">
        <v>8271</v>
      </c>
      <c r="Q2566" s="5">
        <f>(E2566/D2566)</f>
        <v>0.16514285714285715</v>
      </c>
      <c r="R2566" s="12">
        <f>ROUND((E2566/N2566),2)</f>
        <v>82.57</v>
      </c>
      <c r="S2566" t="str">
        <f>LEFT(P2566,FIND("/",P2566)-1)</f>
        <v>theater</v>
      </c>
      <c r="T2566" t="str">
        <f>RIGHT(P2566,LEN(P2566)-FIND("/",P2566))</f>
        <v>plays</v>
      </c>
    </row>
    <row r="2567" spans="1:20" ht="28.5" x14ac:dyDescent="0.4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 s="9">
        <f>(((I2567/60)/60)/24)+DATE(1970,1,1)</f>
        <v>42064.125</v>
      </c>
      <c r="K2567">
        <v>1422374420</v>
      </c>
      <c r="L2567" s="10">
        <f>(((K2567/60)/60)/24)+DATE(1970,1,1)</f>
        <v>42031.666898148149</v>
      </c>
      <c r="M2567" t="b">
        <v>0</v>
      </c>
      <c r="N2567">
        <v>6</v>
      </c>
      <c r="O2567" t="b">
        <v>0</v>
      </c>
      <c r="P2567" t="s">
        <v>8271</v>
      </c>
      <c r="Q2567" s="5">
        <f>(E2567/D2567)</f>
        <v>0.16500000000000001</v>
      </c>
      <c r="R2567" s="12">
        <f>ROUND((E2567/N2567),2)</f>
        <v>27.5</v>
      </c>
      <c r="S2567" t="str">
        <f>LEFT(P2567,FIND("/",P2567)-1)</f>
        <v>theater</v>
      </c>
      <c r="T2567" t="str">
        <f>RIGHT(P2567,LEN(P2567)-FIND("/",P2567))</f>
        <v>plays</v>
      </c>
    </row>
    <row r="2568" spans="1:20" ht="42.75" x14ac:dyDescent="0.4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 s="9">
        <f>(((I2568/60)/60)/24)+DATE(1970,1,1)</f>
        <v>42437.207638888889</v>
      </c>
      <c r="K2568">
        <v>1454996887</v>
      </c>
      <c r="L2568" s="10">
        <f>(((K2568/60)/60)/24)+DATE(1970,1,1)</f>
        <v>42409.241747685184</v>
      </c>
      <c r="M2568" t="b">
        <v>0</v>
      </c>
      <c r="N2568">
        <v>12</v>
      </c>
      <c r="O2568" t="b">
        <v>0</v>
      </c>
      <c r="P2568" t="s">
        <v>8305</v>
      </c>
      <c r="Q2568" s="5">
        <f>(E2568/D2568)</f>
        <v>0.16420000000000001</v>
      </c>
      <c r="R2568" s="12">
        <f>ROUND((E2568/N2568),2)</f>
        <v>68.42</v>
      </c>
      <c r="S2568" t="str">
        <f>LEFT(P2568,FIND("/",P2568)-1)</f>
        <v>theater</v>
      </c>
      <c r="T2568" t="str">
        <f>RIGHT(P2568,LEN(P2568)-FIND("/",P2568))</f>
        <v>musical</v>
      </c>
    </row>
    <row r="2569" spans="1:20" ht="42.75" x14ac:dyDescent="0.4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 s="9">
        <f>(((I2569/60)/60)/24)+DATE(1970,1,1)</f>
        <v>42295.817002314812</v>
      </c>
      <c r="K2569">
        <v>1442604989</v>
      </c>
      <c r="L2569" s="10">
        <f>(((K2569/60)/60)/24)+DATE(1970,1,1)</f>
        <v>42265.817002314812</v>
      </c>
      <c r="M2569" t="b">
        <v>1</v>
      </c>
      <c r="N2569">
        <v>43</v>
      </c>
      <c r="O2569" t="b">
        <v>0</v>
      </c>
      <c r="P2569" t="s">
        <v>8271</v>
      </c>
      <c r="Q2569" s="5">
        <f>(E2569/D2569)</f>
        <v>0.16376923076923078</v>
      </c>
      <c r="R2569" s="12">
        <f>ROUND((E2569/N2569),2)</f>
        <v>49.51</v>
      </c>
      <c r="S2569" t="str">
        <f>LEFT(P2569,FIND("/",P2569)-1)</f>
        <v>theater</v>
      </c>
      <c r="T2569" t="str">
        <f>RIGHT(P2569,LEN(P2569)-FIND("/",P2569))</f>
        <v>plays</v>
      </c>
    </row>
    <row r="2570" spans="1:20" ht="28.5" x14ac:dyDescent="0.4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 s="9">
        <f>(((I2570/60)/60)/24)+DATE(1970,1,1)</f>
        <v>42133.884930555556</v>
      </c>
      <c r="K2570">
        <v>1428614058</v>
      </c>
      <c r="L2570" s="10">
        <f>(((K2570/60)/60)/24)+DATE(1970,1,1)</f>
        <v>42103.884930555556</v>
      </c>
      <c r="M2570" t="b">
        <v>0</v>
      </c>
      <c r="N2570">
        <v>20</v>
      </c>
      <c r="O2570" t="b">
        <v>0</v>
      </c>
      <c r="P2570" t="s">
        <v>8271</v>
      </c>
      <c r="Q2570" s="5">
        <f>(E2570/D2570)</f>
        <v>0.16254545454545455</v>
      </c>
      <c r="R2570" s="12">
        <f>ROUND((E2570/N2570),2)</f>
        <v>89.4</v>
      </c>
      <c r="S2570" t="str">
        <f>LEFT(P2570,FIND("/",P2570)-1)</f>
        <v>theater</v>
      </c>
      <c r="T2570" t="str">
        <f>RIGHT(P2570,LEN(P2570)-FIND("/",P2570))</f>
        <v>plays</v>
      </c>
    </row>
    <row r="2571" spans="1:20" ht="42.75" x14ac:dyDescent="0.4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 s="9">
        <f>(((I2571/60)/60)/24)+DATE(1970,1,1)</f>
        <v>42283.632199074069</v>
      </c>
      <c r="K2571">
        <v>1441120222</v>
      </c>
      <c r="L2571" s="10">
        <f>(((K2571/60)/60)/24)+DATE(1970,1,1)</f>
        <v>42248.632199074069</v>
      </c>
      <c r="M2571" t="b">
        <v>0</v>
      </c>
      <c r="N2571">
        <v>17</v>
      </c>
      <c r="O2571" t="b">
        <v>0</v>
      </c>
      <c r="P2571" t="s">
        <v>8268</v>
      </c>
      <c r="Q2571" s="5">
        <f>(E2571/D2571)</f>
        <v>0.16250000000000001</v>
      </c>
      <c r="R2571" s="12">
        <f>ROUND((E2571/N2571),2)</f>
        <v>76.47</v>
      </c>
      <c r="S2571" t="str">
        <f>LEFT(P2571,FIND("/",P2571)-1)</f>
        <v>film &amp; video</v>
      </c>
      <c r="T2571" t="str">
        <f>RIGHT(P2571,LEN(P2571)-FIND("/",P2571))</f>
        <v>drama</v>
      </c>
    </row>
    <row r="2572" spans="1:20" ht="42.75" x14ac:dyDescent="0.4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 s="9">
        <f>(((I2572/60)/60)/24)+DATE(1970,1,1)</f>
        <v>42204.224432870367</v>
      </c>
      <c r="K2572">
        <v>1433395391</v>
      </c>
      <c r="L2572" s="10">
        <f>(((K2572/60)/60)/24)+DATE(1970,1,1)</f>
        <v>42159.224432870367</v>
      </c>
      <c r="M2572" t="b">
        <v>1</v>
      </c>
      <c r="N2572">
        <v>9</v>
      </c>
      <c r="O2572" t="b">
        <v>0</v>
      </c>
      <c r="P2572" t="s">
        <v>8271</v>
      </c>
      <c r="Q2572" s="5">
        <f>(E2572/D2572)</f>
        <v>0.16161904761904761</v>
      </c>
      <c r="R2572" s="12">
        <f>ROUND((E2572/N2572),2)</f>
        <v>188.56</v>
      </c>
      <c r="S2572" t="str">
        <f>LEFT(P2572,FIND("/",P2572)-1)</f>
        <v>theater</v>
      </c>
      <c r="T2572" t="str">
        <f>RIGHT(P2572,LEN(P2572)-FIND("/",P2572))</f>
        <v>plays</v>
      </c>
    </row>
    <row r="2573" spans="1:20" ht="42.75" x14ac:dyDescent="0.4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 s="9">
        <f>(((I2573/60)/60)/24)+DATE(1970,1,1)</f>
        <v>42810.667372685188</v>
      </c>
      <c r="K2573">
        <v>1487091661</v>
      </c>
      <c r="L2573" s="10">
        <f>(((K2573/60)/60)/24)+DATE(1970,1,1)</f>
        <v>42780.709039351852</v>
      </c>
      <c r="M2573" t="b">
        <v>0</v>
      </c>
      <c r="N2573">
        <v>15</v>
      </c>
      <c r="O2573" t="b">
        <v>0</v>
      </c>
      <c r="P2573" t="s">
        <v>8273</v>
      </c>
      <c r="Q2573" s="5">
        <f>(E2573/D2573)</f>
        <v>0.16055</v>
      </c>
      <c r="R2573" s="12">
        <f>ROUND((E2573/N2573),2)</f>
        <v>214.07</v>
      </c>
      <c r="S2573" t="str">
        <f>LEFT(P2573,FIND("/",P2573)-1)</f>
        <v>technology</v>
      </c>
      <c r="T2573" t="str">
        <f>RIGHT(P2573,LEN(P2573)-FIND("/",P2573))</f>
        <v>wearables</v>
      </c>
    </row>
    <row r="2574" spans="1:20" ht="28.5" x14ac:dyDescent="0.4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 s="9">
        <f>(((I2574/60)/60)/24)+DATE(1970,1,1)</f>
        <v>42206.290972222225</v>
      </c>
      <c r="K2574">
        <v>1435383457</v>
      </c>
      <c r="L2574" s="10">
        <f>(((K2574/60)/60)/24)+DATE(1970,1,1)</f>
        <v>42182.234456018516</v>
      </c>
      <c r="M2574" t="b">
        <v>0</v>
      </c>
      <c r="N2574">
        <v>5</v>
      </c>
      <c r="O2574" t="b">
        <v>0</v>
      </c>
      <c r="P2574" t="s">
        <v>8268</v>
      </c>
      <c r="Q2574" s="5">
        <f>(E2574/D2574)</f>
        <v>0.16</v>
      </c>
      <c r="R2574" s="12">
        <f>ROUND((E2574/N2574),2)</f>
        <v>160</v>
      </c>
      <c r="S2574" t="str">
        <f>LEFT(P2574,FIND("/",P2574)-1)</f>
        <v>film &amp; video</v>
      </c>
      <c r="T2574" t="str">
        <f>RIGHT(P2574,LEN(P2574)-FIND("/",P2574))</f>
        <v>drama</v>
      </c>
    </row>
    <row r="2575" spans="1:20" ht="42.75" x14ac:dyDescent="0.4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 s="9">
        <f>(((I2575/60)/60)/24)+DATE(1970,1,1)</f>
        <v>42403.784027777772</v>
      </c>
      <c r="K2575">
        <v>1452008599</v>
      </c>
      <c r="L2575" s="10">
        <f>(((K2575/60)/60)/24)+DATE(1970,1,1)</f>
        <v>42374.655081018514</v>
      </c>
      <c r="M2575" t="b">
        <v>0</v>
      </c>
      <c r="N2575">
        <v>6</v>
      </c>
      <c r="O2575" t="b">
        <v>0</v>
      </c>
      <c r="P2575" t="s">
        <v>8271</v>
      </c>
      <c r="Q2575" s="5">
        <f>(E2575/D2575)</f>
        <v>0.16</v>
      </c>
      <c r="R2575" s="12">
        <f>ROUND((E2575/N2575),2)</f>
        <v>66.67</v>
      </c>
      <c r="S2575" t="str">
        <f>LEFT(P2575,FIND("/",P2575)-1)</f>
        <v>theater</v>
      </c>
      <c r="T2575" t="str">
        <f>RIGHT(P2575,LEN(P2575)-FIND("/",P2575))</f>
        <v>plays</v>
      </c>
    </row>
    <row r="2576" spans="1:20" ht="42.75" x14ac:dyDescent="0.4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 s="9">
        <f>(((I2576/60)/60)/24)+DATE(1970,1,1)</f>
        <v>42596.948414351849</v>
      </c>
      <c r="K2576">
        <v>1468622743</v>
      </c>
      <c r="L2576" s="10">
        <f>(((K2576/60)/60)/24)+DATE(1970,1,1)</f>
        <v>42566.948414351849</v>
      </c>
      <c r="M2576" t="b">
        <v>0</v>
      </c>
      <c r="N2576">
        <v>9</v>
      </c>
      <c r="O2576" t="b">
        <v>0</v>
      </c>
      <c r="P2576" t="s">
        <v>8303</v>
      </c>
      <c r="Q2576" s="5">
        <f>(E2576/D2576)</f>
        <v>0.15920000000000001</v>
      </c>
      <c r="R2576" s="12">
        <f>ROUND((E2576/N2576),2)</f>
        <v>88.44</v>
      </c>
      <c r="S2576" t="str">
        <f>LEFT(P2576,FIND("/",P2576)-1)</f>
        <v>theater</v>
      </c>
      <c r="T2576" t="str">
        <f>RIGHT(P2576,LEN(P2576)-FIND("/",P2576))</f>
        <v>spaces</v>
      </c>
    </row>
    <row r="2577" spans="1:20" ht="42.75" x14ac:dyDescent="0.4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 s="9">
        <f>(((I2577/60)/60)/24)+DATE(1970,1,1)</f>
        <v>42046.120613425926</v>
      </c>
      <c r="K2577">
        <v>1421031221</v>
      </c>
      <c r="L2577" s="10">
        <f>(((K2577/60)/60)/24)+DATE(1970,1,1)</f>
        <v>42016.120613425926</v>
      </c>
      <c r="M2577" t="b">
        <v>0</v>
      </c>
      <c r="N2577">
        <v>32</v>
      </c>
      <c r="O2577" t="b">
        <v>0</v>
      </c>
      <c r="P2577" t="s">
        <v>8271</v>
      </c>
      <c r="Q2577" s="5">
        <f>(E2577/D2577)</f>
        <v>0.15770000000000001</v>
      </c>
      <c r="R2577" s="12">
        <f>ROUND((E2577/N2577),2)</f>
        <v>49.28</v>
      </c>
      <c r="S2577" t="str">
        <f>LEFT(P2577,FIND("/",P2577)-1)</f>
        <v>theater</v>
      </c>
      <c r="T2577" t="str">
        <f>RIGHT(P2577,LEN(P2577)-FIND("/",P2577))</f>
        <v>plays</v>
      </c>
    </row>
    <row r="2578" spans="1:20" ht="42.75" x14ac:dyDescent="0.4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 s="9">
        <f>(((I2578/60)/60)/24)+DATE(1970,1,1)</f>
        <v>42568.029861111107</v>
      </c>
      <c r="K2578">
        <v>1466205262</v>
      </c>
      <c r="L2578" s="10">
        <f>(((K2578/60)/60)/24)+DATE(1970,1,1)</f>
        <v>42538.968310185184</v>
      </c>
      <c r="M2578" t="b">
        <v>0</v>
      </c>
      <c r="N2578">
        <v>12</v>
      </c>
      <c r="O2578" t="b">
        <v>0</v>
      </c>
      <c r="P2578" t="s">
        <v>8271</v>
      </c>
      <c r="Q2578" s="5">
        <f>(E2578/D2578)</f>
        <v>0.15742857142857142</v>
      </c>
      <c r="R2578" s="12">
        <f>ROUND((E2578/N2578),2)</f>
        <v>91.83</v>
      </c>
      <c r="S2578" t="str">
        <f>LEFT(P2578,FIND("/",P2578)-1)</f>
        <v>theater</v>
      </c>
      <c r="T2578" t="str">
        <f>RIGHT(P2578,LEN(P2578)-FIND("/",P2578))</f>
        <v>plays</v>
      </c>
    </row>
    <row r="2579" spans="1:20" ht="42.75" x14ac:dyDescent="0.4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 s="9">
        <f>(((I2579/60)/60)/24)+DATE(1970,1,1)</f>
        <v>42071.539641203708</v>
      </c>
      <c r="K2579">
        <v>1423231025</v>
      </c>
      <c r="L2579" s="10">
        <f>(((K2579/60)/60)/24)+DATE(1970,1,1)</f>
        <v>42041.581307870365</v>
      </c>
      <c r="M2579" t="b">
        <v>0</v>
      </c>
      <c r="N2579">
        <v>12</v>
      </c>
      <c r="O2579" t="b">
        <v>0</v>
      </c>
      <c r="P2579" t="s">
        <v>8271</v>
      </c>
      <c r="Q2579" s="5">
        <f>(E2579/D2579)</f>
        <v>0.15737410071942445</v>
      </c>
      <c r="R2579" s="12">
        <f>ROUND((E2579/N2579),2)</f>
        <v>29.17</v>
      </c>
      <c r="S2579" t="str">
        <f>LEFT(P2579,FIND("/",P2579)-1)</f>
        <v>theater</v>
      </c>
      <c r="T2579" t="str">
        <f>RIGHT(P2579,LEN(P2579)-FIND("/",P2579))</f>
        <v>plays</v>
      </c>
    </row>
    <row r="2580" spans="1:20" ht="28.5" x14ac:dyDescent="0.4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 s="9">
        <f>(((I2580/60)/60)/24)+DATE(1970,1,1)</f>
        <v>42833.537557870368</v>
      </c>
      <c r="K2580">
        <v>1489067645</v>
      </c>
      <c r="L2580" s="10">
        <f>(((K2580/60)/60)/24)+DATE(1970,1,1)</f>
        <v>42803.579224537039</v>
      </c>
      <c r="M2580" t="b">
        <v>0</v>
      </c>
      <c r="N2580">
        <v>12</v>
      </c>
      <c r="O2580" t="b">
        <v>0</v>
      </c>
      <c r="P2580" t="s">
        <v>8271</v>
      </c>
      <c r="Q2580" s="5">
        <f>(E2580/D2580)</f>
        <v>0.15731707317073171</v>
      </c>
      <c r="R2580" s="12">
        <f>ROUND((E2580/N2580),2)</f>
        <v>53.75</v>
      </c>
      <c r="S2580" t="str">
        <f>LEFT(P2580,FIND("/",P2580)-1)</f>
        <v>theater</v>
      </c>
      <c r="T2580" t="str">
        <f>RIGHT(P2580,LEN(P2580)-FIND("/",P2580))</f>
        <v>plays</v>
      </c>
    </row>
    <row r="2581" spans="1:20" ht="42.75" x14ac:dyDescent="0.4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 s="9">
        <f>(((I2581/60)/60)/24)+DATE(1970,1,1)</f>
        <v>41826.718009259261</v>
      </c>
      <c r="K2581">
        <v>1399482836</v>
      </c>
      <c r="L2581" s="10">
        <f>(((K2581/60)/60)/24)+DATE(1970,1,1)</f>
        <v>41766.718009259261</v>
      </c>
      <c r="M2581" t="b">
        <v>1</v>
      </c>
      <c r="N2581">
        <v>19</v>
      </c>
      <c r="O2581" t="b">
        <v>0</v>
      </c>
      <c r="P2581" t="s">
        <v>8285</v>
      </c>
      <c r="Q2581" s="5">
        <f>(E2581/D2581)</f>
        <v>0.156</v>
      </c>
      <c r="R2581" s="12">
        <f>ROUND((E2581/N2581),2)</f>
        <v>45.16</v>
      </c>
      <c r="S2581" t="str">
        <f>LEFT(P2581,FIND("/",P2581)-1)</f>
        <v>photography</v>
      </c>
      <c r="T2581" t="str">
        <f>RIGHT(P2581,LEN(P2581)-FIND("/",P2581))</f>
        <v>photobooks</v>
      </c>
    </row>
    <row r="2582" spans="1:20" ht="42.75" x14ac:dyDescent="0.4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 s="9">
        <f>(((I2582/60)/60)/24)+DATE(1970,1,1)</f>
        <v>41867.987500000003</v>
      </c>
      <c r="K2582">
        <v>1405393356</v>
      </c>
      <c r="L2582" s="10">
        <f>(((K2582/60)/60)/24)+DATE(1970,1,1)</f>
        <v>41835.126805555556</v>
      </c>
      <c r="M2582" t="b">
        <v>0</v>
      </c>
      <c r="N2582">
        <v>10</v>
      </c>
      <c r="O2582" t="b">
        <v>0</v>
      </c>
      <c r="P2582" t="s">
        <v>8268</v>
      </c>
      <c r="Q2582" s="5">
        <f>(E2582/D2582)</f>
        <v>0.15535714285714286</v>
      </c>
      <c r="R2582" s="12">
        <f>ROUND((E2582/N2582),2)</f>
        <v>43.5</v>
      </c>
      <c r="S2582" t="str">
        <f>LEFT(P2582,FIND("/",P2582)-1)</f>
        <v>film &amp; video</v>
      </c>
      <c r="T2582" t="str">
        <f>RIGHT(P2582,LEN(P2582)-FIND("/",P2582))</f>
        <v>drama</v>
      </c>
    </row>
    <row r="2583" spans="1:20" ht="42.75" x14ac:dyDescent="0.4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 s="9">
        <f>(((I2583/60)/60)/24)+DATE(1970,1,1)</f>
        <v>42601.667245370365</v>
      </c>
      <c r="K2583">
        <v>1467734450</v>
      </c>
      <c r="L2583" s="10">
        <f>(((K2583/60)/60)/24)+DATE(1970,1,1)</f>
        <v>42556.667245370365</v>
      </c>
      <c r="M2583" t="b">
        <v>0</v>
      </c>
      <c r="N2583">
        <v>24</v>
      </c>
      <c r="O2583" t="b">
        <v>0</v>
      </c>
      <c r="P2583" t="s">
        <v>8273</v>
      </c>
      <c r="Q2583" s="5">
        <f>(E2583/D2583)</f>
        <v>0.155</v>
      </c>
      <c r="R2583" s="12">
        <f>ROUND((E2583/N2583),2)</f>
        <v>129.16999999999999</v>
      </c>
      <c r="S2583" t="str">
        <f>LEFT(P2583,FIND("/",P2583)-1)</f>
        <v>technology</v>
      </c>
      <c r="T2583" t="str">
        <f>RIGHT(P2583,LEN(P2583)-FIND("/",P2583))</f>
        <v>wearables</v>
      </c>
    </row>
    <row r="2584" spans="1:20" ht="42.75" x14ac:dyDescent="0.4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 s="9">
        <f>(((I2584/60)/60)/24)+DATE(1970,1,1)</f>
        <v>42421.575104166666</v>
      </c>
      <c r="K2584">
        <v>1453211289</v>
      </c>
      <c r="L2584" s="10">
        <f>(((K2584/60)/60)/24)+DATE(1970,1,1)</f>
        <v>42388.575104166666</v>
      </c>
      <c r="M2584" t="b">
        <v>1</v>
      </c>
      <c r="N2584">
        <v>76</v>
      </c>
      <c r="O2584" t="b">
        <v>0</v>
      </c>
      <c r="P2584" t="s">
        <v>8285</v>
      </c>
      <c r="Q2584" s="5">
        <f>(E2584/D2584)</f>
        <v>0.15491428571428573</v>
      </c>
      <c r="R2584" s="12">
        <f>ROUND((E2584/N2584),2)</f>
        <v>71.34</v>
      </c>
      <c r="S2584" t="str">
        <f>LEFT(P2584,FIND("/",P2584)-1)</f>
        <v>photography</v>
      </c>
      <c r="T2584" t="str">
        <f>RIGHT(P2584,LEN(P2584)-FIND("/",P2584))</f>
        <v>photobooks</v>
      </c>
    </row>
    <row r="2585" spans="1:20" ht="42.75" x14ac:dyDescent="0.4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 s="9">
        <f>(((I2585/60)/60)/24)+DATE(1970,1,1)</f>
        <v>42616.695706018523</v>
      </c>
      <c r="K2585">
        <v>1467736909</v>
      </c>
      <c r="L2585" s="10">
        <f>(((K2585/60)/60)/24)+DATE(1970,1,1)</f>
        <v>42556.695706018523</v>
      </c>
      <c r="M2585" t="b">
        <v>0</v>
      </c>
      <c r="N2585">
        <v>94</v>
      </c>
      <c r="O2585" t="b">
        <v>0</v>
      </c>
      <c r="P2585" t="s">
        <v>8273</v>
      </c>
      <c r="Q2585" s="5">
        <f>(E2585/D2585)</f>
        <v>0.15485964912280703</v>
      </c>
      <c r="R2585" s="12">
        <f>ROUND((E2585/N2585),2)</f>
        <v>93.9</v>
      </c>
      <c r="S2585" t="str">
        <f>LEFT(P2585,FIND("/",P2585)-1)</f>
        <v>technology</v>
      </c>
      <c r="T2585" t="str">
        <f>RIGHT(P2585,LEN(P2585)-FIND("/",P2585))</f>
        <v>wearables</v>
      </c>
    </row>
    <row r="2586" spans="1:20" ht="42.75" x14ac:dyDescent="0.4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 s="9">
        <f>(((I2586/60)/60)/24)+DATE(1970,1,1)</f>
        <v>42028.5</v>
      </c>
      <c r="K2586">
        <v>1416932133</v>
      </c>
      <c r="L2586" s="10">
        <f>(((K2586/60)/60)/24)+DATE(1970,1,1)</f>
        <v>41968.677465277782</v>
      </c>
      <c r="M2586" t="b">
        <v>0</v>
      </c>
      <c r="N2586">
        <v>4</v>
      </c>
      <c r="O2586" t="b">
        <v>0</v>
      </c>
      <c r="P2586" t="s">
        <v>8271</v>
      </c>
      <c r="Q2586" s="5">
        <f>(E2586/D2586)</f>
        <v>0.15411764705882353</v>
      </c>
      <c r="R2586" s="12">
        <f>ROUND((E2586/N2586),2)</f>
        <v>32.75</v>
      </c>
      <c r="S2586" t="str">
        <f>LEFT(P2586,FIND("/",P2586)-1)</f>
        <v>theater</v>
      </c>
      <c r="T2586" t="str">
        <f>RIGHT(P2586,LEN(P2586)-FIND("/",P2586))</f>
        <v>plays</v>
      </c>
    </row>
    <row r="2587" spans="1:20" ht="42.75" x14ac:dyDescent="0.4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 s="9">
        <f>(((I2587/60)/60)/24)+DATE(1970,1,1)</f>
        <v>41900.083333333336</v>
      </c>
      <c r="K2587">
        <v>1408141245</v>
      </c>
      <c r="L2587" s="10">
        <f>(((K2587/60)/60)/24)+DATE(1970,1,1)</f>
        <v>41866.931076388886</v>
      </c>
      <c r="M2587" t="b">
        <v>0</v>
      </c>
      <c r="N2587">
        <v>29</v>
      </c>
      <c r="O2587" t="b">
        <v>0</v>
      </c>
      <c r="P2587" t="s">
        <v>8273</v>
      </c>
      <c r="Q2587" s="5">
        <f>(E2587/D2587)</f>
        <v>0.15390000000000001</v>
      </c>
      <c r="R2587" s="12">
        <f>ROUND((E2587/N2587),2)</f>
        <v>530.69000000000005</v>
      </c>
      <c r="S2587" t="str">
        <f>LEFT(P2587,FIND("/",P2587)-1)</f>
        <v>technology</v>
      </c>
      <c r="T2587" t="str">
        <f>RIGHT(P2587,LEN(P2587)-FIND("/",P2587))</f>
        <v>wearables</v>
      </c>
    </row>
    <row r="2588" spans="1:20" ht="42.75" x14ac:dyDescent="0.4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 s="9">
        <f>(((I2588/60)/60)/24)+DATE(1970,1,1)</f>
        <v>42098.613854166666</v>
      </c>
      <c r="K2588">
        <v>1425570237</v>
      </c>
      <c r="L2588" s="10">
        <f>(((K2588/60)/60)/24)+DATE(1970,1,1)</f>
        <v>42068.65552083333</v>
      </c>
      <c r="M2588" t="b">
        <v>1</v>
      </c>
      <c r="N2588">
        <v>24</v>
      </c>
      <c r="O2588" t="b">
        <v>0</v>
      </c>
      <c r="P2588" t="s">
        <v>8285</v>
      </c>
      <c r="Q2588" s="5">
        <f>(E2588/D2588)</f>
        <v>0.15329999999999999</v>
      </c>
      <c r="R2588" s="12">
        <f>ROUND((E2588/N2588),2)</f>
        <v>63.88</v>
      </c>
      <c r="S2588" t="str">
        <f>LEFT(P2588,FIND("/",P2588)-1)</f>
        <v>photography</v>
      </c>
      <c r="T2588" t="str">
        <f>RIGHT(P2588,LEN(P2588)-FIND("/",P2588))</f>
        <v>photobooks</v>
      </c>
    </row>
    <row r="2589" spans="1:20" ht="42.75" x14ac:dyDescent="0.4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 s="9">
        <f>(((I2589/60)/60)/24)+DATE(1970,1,1)</f>
        <v>42015.043657407412</v>
      </c>
      <c r="K2589">
        <v>1418346172</v>
      </c>
      <c r="L2589" s="10">
        <f>(((K2589/60)/60)/24)+DATE(1970,1,1)</f>
        <v>41985.043657407412</v>
      </c>
      <c r="M2589" t="b">
        <v>0</v>
      </c>
      <c r="N2589">
        <v>135</v>
      </c>
      <c r="O2589" t="b">
        <v>0</v>
      </c>
      <c r="P2589" t="s">
        <v>8273</v>
      </c>
      <c r="Q2589" s="5">
        <f>(E2589/D2589)</f>
        <v>0.15325</v>
      </c>
      <c r="R2589" s="12">
        <f>ROUND((E2589/N2589),2)</f>
        <v>45.41</v>
      </c>
      <c r="S2589" t="str">
        <f>LEFT(P2589,FIND("/",P2589)-1)</f>
        <v>technology</v>
      </c>
      <c r="T2589" t="str">
        <f>RIGHT(P2589,LEN(P2589)-FIND("/",P2589))</f>
        <v>wearables</v>
      </c>
    </row>
    <row r="2590" spans="1:20" ht="28.5" x14ac:dyDescent="0.4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 s="9">
        <f>(((I2590/60)/60)/24)+DATE(1970,1,1)</f>
        <v>41938.838888888888</v>
      </c>
      <c r="K2590">
        <v>1411587606</v>
      </c>
      <c r="L2590" s="10">
        <f>(((K2590/60)/60)/24)+DATE(1970,1,1)</f>
        <v>41906.819513888891</v>
      </c>
      <c r="M2590" t="b">
        <v>0</v>
      </c>
      <c r="N2590">
        <v>4</v>
      </c>
      <c r="O2590" t="b">
        <v>0</v>
      </c>
      <c r="P2590" t="s">
        <v>8271</v>
      </c>
      <c r="Q2590" s="5">
        <f>(E2590/D2590)</f>
        <v>0.153</v>
      </c>
      <c r="R2590" s="12">
        <f>ROUND((E2590/N2590),2)</f>
        <v>38.25</v>
      </c>
      <c r="S2590" t="str">
        <f>LEFT(P2590,FIND("/",P2590)-1)</f>
        <v>theater</v>
      </c>
      <c r="T2590" t="str">
        <f>RIGHT(P2590,LEN(P2590)-FIND("/",P2590))</f>
        <v>plays</v>
      </c>
    </row>
    <row r="2591" spans="1:20" ht="42.75" x14ac:dyDescent="0.4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 s="9">
        <f>(((I2591/60)/60)/24)+DATE(1970,1,1)</f>
        <v>41816.959745370368</v>
      </c>
      <c r="K2591">
        <v>1401231722</v>
      </c>
      <c r="L2591" s="10">
        <f>(((K2591/60)/60)/24)+DATE(1970,1,1)</f>
        <v>41786.959745370368</v>
      </c>
      <c r="M2591" t="b">
        <v>0</v>
      </c>
      <c r="N2591">
        <v>40</v>
      </c>
      <c r="O2591" t="b">
        <v>0</v>
      </c>
      <c r="P2591" t="s">
        <v>8271</v>
      </c>
      <c r="Q2591" s="5">
        <f>(E2591/D2591)</f>
        <v>0.15266666666666667</v>
      </c>
      <c r="R2591" s="12">
        <f>ROUND((E2591/N2591),2)</f>
        <v>57.25</v>
      </c>
      <c r="S2591" t="str">
        <f>LEFT(P2591,FIND("/",P2591)-1)</f>
        <v>theater</v>
      </c>
      <c r="T2591" t="str">
        <f>RIGHT(P2591,LEN(P2591)-FIND("/",P2591))</f>
        <v>plays</v>
      </c>
    </row>
    <row r="2592" spans="1:20" ht="42.75" x14ac:dyDescent="0.4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 s="9">
        <f>(((I2592/60)/60)/24)+DATE(1970,1,1)</f>
        <v>41932.622395833336</v>
      </c>
      <c r="K2592">
        <v>1411224975</v>
      </c>
      <c r="L2592" s="10">
        <f>(((K2592/60)/60)/24)+DATE(1970,1,1)</f>
        <v>41902.622395833336</v>
      </c>
      <c r="M2592" t="b">
        <v>0</v>
      </c>
      <c r="N2592">
        <v>13</v>
      </c>
      <c r="O2592" t="b">
        <v>0</v>
      </c>
      <c r="P2592" t="s">
        <v>8303</v>
      </c>
      <c r="Q2592" s="5">
        <f>(E2592/D2592)</f>
        <v>0.15225</v>
      </c>
      <c r="R2592" s="12">
        <f>ROUND((E2592/N2592),2)</f>
        <v>140.54</v>
      </c>
      <c r="S2592" t="str">
        <f>LEFT(P2592,FIND("/",P2592)-1)</f>
        <v>theater</v>
      </c>
      <c r="T2592" t="str">
        <f>RIGHT(P2592,LEN(P2592)-FIND("/",P2592))</f>
        <v>spaces</v>
      </c>
    </row>
    <row r="2593" spans="1:20" ht="42.75" x14ac:dyDescent="0.4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 s="9">
        <f>(((I2593/60)/60)/24)+DATE(1970,1,1)</f>
        <v>42008.197199074071</v>
      </c>
      <c r="K2593">
        <v>1417754638</v>
      </c>
      <c r="L2593" s="10">
        <f>(((K2593/60)/60)/24)+DATE(1970,1,1)</f>
        <v>41978.197199074071</v>
      </c>
      <c r="M2593" t="b">
        <v>0</v>
      </c>
      <c r="N2593">
        <v>13</v>
      </c>
      <c r="O2593" t="b">
        <v>0</v>
      </c>
      <c r="P2593" t="s">
        <v>8268</v>
      </c>
      <c r="Q2593" s="5">
        <f>(E2593/D2593)</f>
        <v>0.15214285714285714</v>
      </c>
      <c r="R2593" s="12">
        <f>ROUND((E2593/N2593),2)</f>
        <v>163.85</v>
      </c>
      <c r="S2593" t="str">
        <f>LEFT(P2593,FIND("/",P2593)-1)</f>
        <v>film &amp; video</v>
      </c>
      <c r="T2593" t="str">
        <f>RIGHT(P2593,LEN(P2593)-FIND("/",P2593))</f>
        <v>drama</v>
      </c>
    </row>
    <row r="2594" spans="1:20" ht="42.75" x14ac:dyDescent="0.4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 s="9">
        <f>(((I2594/60)/60)/24)+DATE(1970,1,1)</f>
        <v>41831.666666666664</v>
      </c>
      <c r="K2594">
        <v>1403810965</v>
      </c>
      <c r="L2594" s="10">
        <f>(((K2594/60)/60)/24)+DATE(1970,1,1)</f>
        <v>41816.812094907407</v>
      </c>
      <c r="M2594" t="b">
        <v>0</v>
      </c>
      <c r="N2594">
        <v>9</v>
      </c>
      <c r="O2594" t="b">
        <v>0</v>
      </c>
      <c r="P2594" t="s">
        <v>8273</v>
      </c>
      <c r="Q2594" s="5">
        <f>(E2594/D2594)</f>
        <v>0.15103448275862069</v>
      </c>
      <c r="R2594" s="12">
        <f>ROUND((E2594/N2594),2)</f>
        <v>97.33</v>
      </c>
      <c r="S2594" t="str">
        <f>LEFT(P2594,FIND("/",P2594)-1)</f>
        <v>technology</v>
      </c>
      <c r="T2594" t="str">
        <f>RIGHT(P2594,LEN(P2594)-FIND("/",P2594))</f>
        <v>wearables</v>
      </c>
    </row>
    <row r="2595" spans="1:20" ht="28.5" x14ac:dyDescent="0.4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 s="9">
        <f>(((I2595/60)/60)/24)+DATE(1970,1,1)</f>
        <v>42286.651886574073</v>
      </c>
      <c r="K2595">
        <v>1439221123</v>
      </c>
      <c r="L2595" s="10">
        <f>(((K2595/60)/60)/24)+DATE(1970,1,1)</f>
        <v>42226.651886574073</v>
      </c>
      <c r="M2595" t="b">
        <v>0</v>
      </c>
      <c r="N2595">
        <v>50</v>
      </c>
      <c r="O2595" t="b">
        <v>0</v>
      </c>
      <c r="P2595" t="s">
        <v>8303</v>
      </c>
      <c r="Q2595" s="5">
        <f>(E2595/D2595)</f>
        <v>0.15060000000000001</v>
      </c>
      <c r="R2595" s="12">
        <f>ROUND((E2595/N2595),2)</f>
        <v>30.12</v>
      </c>
      <c r="S2595" t="str">
        <f>LEFT(P2595,FIND("/",P2595)-1)</f>
        <v>theater</v>
      </c>
      <c r="T2595" t="str">
        <f>RIGHT(P2595,LEN(P2595)-FIND("/",P2595))</f>
        <v>spaces</v>
      </c>
    </row>
    <row r="2596" spans="1:20" ht="42.75" x14ac:dyDescent="0.4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 s="9">
        <f>(((I2596/60)/60)/24)+DATE(1970,1,1)</f>
        <v>41776.189409722225</v>
      </c>
      <c r="K2596">
        <v>1397709165</v>
      </c>
      <c r="L2596" s="10">
        <f>(((K2596/60)/60)/24)+DATE(1970,1,1)</f>
        <v>41746.189409722225</v>
      </c>
      <c r="M2596" t="b">
        <v>0</v>
      </c>
      <c r="N2596">
        <v>9</v>
      </c>
      <c r="O2596" t="b">
        <v>0</v>
      </c>
      <c r="P2596" t="s">
        <v>8271</v>
      </c>
      <c r="Q2596" s="5">
        <f>(E2596/D2596)</f>
        <v>0.15</v>
      </c>
      <c r="R2596" s="12">
        <f>ROUND((E2596/N2596),2)</f>
        <v>83.33</v>
      </c>
      <c r="S2596" t="str">
        <f>LEFT(P2596,FIND("/",P2596)-1)</f>
        <v>theater</v>
      </c>
      <c r="T2596" t="str">
        <f>RIGHT(P2596,LEN(P2596)-FIND("/",P2596))</f>
        <v>plays</v>
      </c>
    </row>
    <row r="2597" spans="1:20" ht="42.75" x14ac:dyDescent="0.4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 s="9">
        <f>(((I2597/60)/60)/24)+DATE(1970,1,1)</f>
        <v>41823.17219907407</v>
      </c>
      <c r="K2597">
        <v>1401768478</v>
      </c>
      <c r="L2597" s="10">
        <f>(((K2597/60)/60)/24)+DATE(1970,1,1)</f>
        <v>41793.17219907407</v>
      </c>
      <c r="M2597" t="b">
        <v>0</v>
      </c>
      <c r="N2597">
        <v>10</v>
      </c>
      <c r="O2597" t="b">
        <v>0</v>
      </c>
      <c r="P2597" t="s">
        <v>8305</v>
      </c>
      <c r="Q2597" s="5">
        <f>(E2597/D2597)</f>
        <v>0.15</v>
      </c>
      <c r="R2597" s="12">
        <f>ROUND((E2597/N2597),2)</f>
        <v>150</v>
      </c>
      <c r="S2597" t="str">
        <f>LEFT(P2597,FIND("/",P2597)-1)</f>
        <v>theater</v>
      </c>
      <c r="T2597" t="str">
        <f>RIGHT(P2597,LEN(P2597)-FIND("/",P2597))</f>
        <v>musical</v>
      </c>
    </row>
    <row r="2598" spans="1:20" ht="42.75" x14ac:dyDescent="0.4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 s="9">
        <f>(((I2598/60)/60)/24)+DATE(1970,1,1)</f>
        <v>42794.787986111114</v>
      </c>
      <c r="K2598">
        <v>1483124082</v>
      </c>
      <c r="L2598" s="10">
        <f>(((K2598/60)/60)/24)+DATE(1970,1,1)</f>
        <v>42734.787986111114</v>
      </c>
      <c r="M2598" t="b">
        <v>0</v>
      </c>
      <c r="N2598">
        <v>28</v>
      </c>
      <c r="O2598" t="b">
        <v>0</v>
      </c>
      <c r="P2598" t="s">
        <v>8273</v>
      </c>
      <c r="Q2598" s="5">
        <f>(E2598/D2598)</f>
        <v>0.14993333333333334</v>
      </c>
      <c r="R2598" s="12">
        <f>ROUND((E2598/N2598),2)</f>
        <v>80.319999999999993</v>
      </c>
      <c r="S2598" t="str">
        <f>LEFT(P2598,FIND("/",P2598)-1)</f>
        <v>technology</v>
      </c>
      <c r="T2598" t="str">
        <f>RIGHT(P2598,LEN(P2598)-FIND("/",P2598))</f>
        <v>wearables</v>
      </c>
    </row>
    <row r="2599" spans="1:20" ht="42.75" x14ac:dyDescent="0.4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 s="9">
        <f>(((I2599/60)/60)/24)+DATE(1970,1,1)</f>
        <v>41973.945856481485</v>
      </c>
      <c r="K2599">
        <v>1413495722</v>
      </c>
      <c r="L2599" s="10">
        <f>(((K2599/60)/60)/24)+DATE(1970,1,1)</f>
        <v>41928.904189814813</v>
      </c>
      <c r="M2599" t="b">
        <v>0</v>
      </c>
      <c r="N2599">
        <v>31</v>
      </c>
      <c r="O2599" t="b">
        <v>0</v>
      </c>
      <c r="P2599" t="s">
        <v>8273</v>
      </c>
      <c r="Q2599" s="5">
        <f>(E2599/D2599)</f>
        <v>0.14860000000000001</v>
      </c>
      <c r="R2599" s="12">
        <f>ROUND((E2599/N2599),2)</f>
        <v>47.94</v>
      </c>
      <c r="S2599" t="str">
        <f>LEFT(P2599,FIND("/",P2599)-1)</f>
        <v>technology</v>
      </c>
      <c r="T2599" t="str">
        <f>RIGHT(P2599,LEN(P2599)-FIND("/",P2599))</f>
        <v>wearables</v>
      </c>
    </row>
    <row r="2600" spans="1:20" ht="42.75" x14ac:dyDescent="0.4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 s="9">
        <f>(((I2600/60)/60)/24)+DATE(1970,1,1)</f>
        <v>42005.290972222225</v>
      </c>
      <c r="K2600">
        <v>1417558804</v>
      </c>
      <c r="L2600" s="10">
        <f>(((K2600/60)/60)/24)+DATE(1970,1,1)</f>
        <v>41975.930601851855</v>
      </c>
      <c r="M2600" t="b">
        <v>0</v>
      </c>
      <c r="N2600">
        <v>26</v>
      </c>
      <c r="O2600" t="b">
        <v>0</v>
      </c>
      <c r="P2600" t="s">
        <v>8273</v>
      </c>
      <c r="Q2600" s="5">
        <f>(E2600/D2600)</f>
        <v>0.14849999999999999</v>
      </c>
      <c r="R2600" s="12">
        <f>ROUND((E2600/N2600),2)</f>
        <v>34.270000000000003</v>
      </c>
      <c r="S2600" t="str">
        <f>LEFT(P2600,FIND("/",P2600)-1)</f>
        <v>technology</v>
      </c>
      <c r="T2600" t="str">
        <f>RIGHT(P2600,LEN(P2600)-FIND("/",P2600))</f>
        <v>wearables</v>
      </c>
    </row>
    <row r="2601" spans="1:20" ht="42.75" x14ac:dyDescent="0.4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 s="9">
        <f>(((I2601/60)/60)/24)+DATE(1970,1,1)</f>
        <v>41953.070543981477</v>
      </c>
      <c r="K2601">
        <v>1410396095</v>
      </c>
      <c r="L2601" s="10">
        <f>(((K2601/60)/60)/24)+DATE(1970,1,1)</f>
        <v>41893.028877314813</v>
      </c>
      <c r="M2601" t="b">
        <v>0</v>
      </c>
      <c r="N2601">
        <v>36</v>
      </c>
      <c r="O2601" t="b">
        <v>0</v>
      </c>
      <c r="P2601" t="s">
        <v>8284</v>
      </c>
      <c r="Q2601" s="5">
        <f>(E2601/D2601)</f>
        <v>0.14825133372851215</v>
      </c>
      <c r="R2601" s="12">
        <f>ROUND((E2601/N2601),2)</f>
        <v>69.47</v>
      </c>
      <c r="S2601" t="str">
        <f>LEFT(P2601,FIND("/",P2601)-1)</f>
        <v>food</v>
      </c>
      <c r="T2601" t="str">
        <f>RIGHT(P2601,LEN(P2601)-FIND("/",P2601))</f>
        <v>food trucks</v>
      </c>
    </row>
    <row r="2602" spans="1:20" ht="42.75" x14ac:dyDescent="0.4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 s="9">
        <f>(((I2602/60)/60)/24)+DATE(1970,1,1)</f>
        <v>42649.635787037041</v>
      </c>
      <c r="K2602">
        <v>1473174932</v>
      </c>
      <c r="L2602" s="10">
        <f>(((K2602/60)/60)/24)+DATE(1970,1,1)</f>
        <v>42619.635787037041</v>
      </c>
      <c r="M2602" t="b">
        <v>0</v>
      </c>
      <c r="N2602">
        <v>30</v>
      </c>
      <c r="O2602" t="b">
        <v>0</v>
      </c>
      <c r="P2602" t="s">
        <v>8273</v>
      </c>
      <c r="Q2602" s="5">
        <f>(E2602/D2602)</f>
        <v>0.14799999999999999</v>
      </c>
      <c r="R2602" s="12">
        <f>ROUND((E2602/N2602),2)</f>
        <v>59.2</v>
      </c>
      <c r="S2602" t="str">
        <f>LEFT(P2602,FIND("/",P2602)-1)</f>
        <v>technology</v>
      </c>
      <c r="T2602" t="str">
        <f>RIGHT(P2602,LEN(P2602)-FIND("/",P2602))</f>
        <v>wearables</v>
      </c>
    </row>
    <row r="2603" spans="1:20" ht="42.75" x14ac:dyDescent="0.4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 s="9">
        <f>(((I2603/60)/60)/24)+DATE(1970,1,1)</f>
        <v>42219.649583333332</v>
      </c>
      <c r="K2603">
        <v>1433432124</v>
      </c>
      <c r="L2603" s="10">
        <f>(((K2603/60)/60)/24)+DATE(1970,1,1)</f>
        <v>42159.649583333332</v>
      </c>
      <c r="M2603" t="b">
        <v>0</v>
      </c>
      <c r="N2603">
        <v>3</v>
      </c>
      <c r="O2603" t="b">
        <v>0</v>
      </c>
      <c r="P2603" t="s">
        <v>8272</v>
      </c>
      <c r="Q2603" s="5">
        <f>(E2603/D2603)</f>
        <v>0.14680000000000001</v>
      </c>
      <c r="R2603" s="12">
        <f>ROUND((E2603/N2603),2)</f>
        <v>367</v>
      </c>
      <c r="S2603" t="str">
        <f>LEFT(P2603,FIND("/",P2603)-1)</f>
        <v>technology</v>
      </c>
      <c r="T2603" t="str">
        <f>RIGHT(P2603,LEN(P2603)-FIND("/",P2603))</f>
        <v>web</v>
      </c>
    </row>
    <row r="2604" spans="1:20" ht="28.5" x14ac:dyDescent="0.4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 s="9">
        <f>(((I2604/60)/60)/24)+DATE(1970,1,1)</f>
        <v>41355.927604166667</v>
      </c>
      <c r="K2604">
        <v>1360106145</v>
      </c>
      <c r="L2604" s="10">
        <f>(((K2604/60)/60)/24)+DATE(1970,1,1)</f>
        <v>41310.969270833331</v>
      </c>
      <c r="M2604" t="b">
        <v>0</v>
      </c>
      <c r="N2604">
        <v>30</v>
      </c>
      <c r="O2604" t="b">
        <v>0</v>
      </c>
      <c r="P2604" t="s">
        <v>8278</v>
      </c>
      <c r="Q2604" s="5">
        <f>(E2604/D2604)</f>
        <v>0.14536842105263159</v>
      </c>
      <c r="R2604" s="12">
        <f>ROUND((E2604/N2604),2)</f>
        <v>46.03</v>
      </c>
      <c r="S2604" t="str">
        <f>LEFT(P2604,FIND("/",P2604)-1)</f>
        <v>music</v>
      </c>
      <c r="T2604" t="str">
        <f>RIGHT(P2604,LEN(P2604)-FIND("/",P2604))</f>
        <v>jazz</v>
      </c>
    </row>
    <row r="2605" spans="1:20" ht="42.75" x14ac:dyDescent="0.4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 s="9">
        <f>(((I2605/60)/60)/24)+DATE(1970,1,1)</f>
        <v>42736.115405092598</v>
      </c>
      <c r="K2605">
        <v>1480646771</v>
      </c>
      <c r="L2605" s="10">
        <f>(((K2605/60)/60)/24)+DATE(1970,1,1)</f>
        <v>42706.115405092598</v>
      </c>
      <c r="M2605" t="b">
        <v>0</v>
      </c>
      <c r="N2605">
        <v>13</v>
      </c>
      <c r="O2605" t="b">
        <v>0</v>
      </c>
      <c r="P2605" t="s">
        <v>8283</v>
      </c>
      <c r="Q2605" s="5">
        <f>(E2605/D2605)</f>
        <v>0.14380000000000001</v>
      </c>
      <c r="R2605" s="12">
        <f>ROUND((E2605/N2605),2)</f>
        <v>110.62</v>
      </c>
      <c r="S2605" t="str">
        <f>LEFT(P2605,FIND("/",P2605)-1)</f>
        <v>games</v>
      </c>
      <c r="T2605" t="str">
        <f>RIGHT(P2605,LEN(P2605)-FIND("/",P2605))</f>
        <v>mobile games</v>
      </c>
    </row>
    <row r="2606" spans="1:20" ht="42.75" x14ac:dyDescent="0.4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 s="9">
        <f>(((I2606/60)/60)/24)+DATE(1970,1,1)</f>
        <v>40997.573182870372</v>
      </c>
      <c r="K2606">
        <v>1330440323</v>
      </c>
      <c r="L2606" s="10">
        <f>(((K2606/60)/60)/24)+DATE(1970,1,1)</f>
        <v>40967.614849537036</v>
      </c>
      <c r="M2606" t="b">
        <v>0</v>
      </c>
      <c r="N2606">
        <v>34</v>
      </c>
      <c r="O2606" t="b">
        <v>0</v>
      </c>
      <c r="P2606" t="s">
        <v>8304</v>
      </c>
      <c r="Q2606" s="5">
        <f>(E2606/D2606)</f>
        <v>0.14314285714285716</v>
      </c>
      <c r="R2606" s="12">
        <f>ROUND((E2606/N2606),2)</f>
        <v>29.47</v>
      </c>
      <c r="S2606" t="str">
        <f>LEFT(P2606,FIND("/",P2606)-1)</f>
        <v>publishing</v>
      </c>
      <c r="T2606" t="str">
        <f>RIGHT(P2606,LEN(P2606)-FIND("/",P2606))</f>
        <v>children's books</v>
      </c>
    </row>
    <row r="2607" spans="1:20" ht="42.75" x14ac:dyDescent="0.4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 s="9">
        <f>(((I2607/60)/60)/24)+DATE(1970,1,1)</f>
        <v>41341.126481481479</v>
      </c>
      <c r="K2607">
        <v>1360119728</v>
      </c>
      <c r="L2607" s="10">
        <f>(((K2607/60)/60)/24)+DATE(1970,1,1)</f>
        <v>41311.126481481479</v>
      </c>
      <c r="M2607" t="b">
        <v>0</v>
      </c>
      <c r="N2607">
        <v>13</v>
      </c>
      <c r="O2607" t="b">
        <v>0</v>
      </c>
      <c r="P2607" t="s">
        <v>8304</v>
      </c>
      <c r="Q2607" s="5">
        <f>(E2607/D2607)</f>
        <v>0.14249999999999999</v>
      </c>
      <c r="R2607" s="12">
        <f>ROUND((E2607/N2607),2)</f>
        <v>43.85</v>
      </c>
      <c r="S2607" t="str">
        <f>LEFT(P2607,FIND("/",P2607)-1)</f>
        <v>publishing</v>
      </c>
      <c r="T2607" t="str">
        <f>RIGHT(P2607,LEN(P2607)-FIND("/",P2607))</f>
        <v>children's books</v>
      </c>
    </row>
    <row r="2608" spans="1:20" ht="42.75" x14ac:dyDescent="0.4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 s="9">
        <f>(((I2608/60)/60)/24)+DATE(1970,1,1)</f>
        <v>42474.194212962961</v>
      </c>
      <c r="K2608">
        <v>1455428380</v>
      </c>
      <c r="L2608" s="10">
        <f>(((K2608/60)/60)/24)+DATE(1970,1,1)</f>
        <v>42414.235879629632</v>
      </c>
      <c r="M2608" t="b">
        <v>0</v>
      </c>
      <c r="N2608">
        <v>4</v>
      </c>
      <c r="O2608" t="b">
        <v>0</v>
      </c>
      <c r="P2608" t="s">
        <v>8271</v>
      </c>
      <c r="Q2608" s="5">
        <f>(E2608/D2608)</f>
        <v>0.14249999999999999</v>
      </c>
      <c r="R2608" s="12">
        <f>ROUND((E2608/N2608),2)</f>
        <v>71.25</v>
      </c>
      <c r="S2608" t="str">
        <f>LEFT(P2608,FIND("/",P2608)-1)</f>
        <v>theater</v>
      </c>
      <c r="T2608" t="str">
        <f>RIGHT(P2608,LEN(P2608)-FIND("/",P2608))</f>
        <v>plays</v>
      </c>
    </row>
    <row r="2609" spans="1:20" ht="28.5" x14ac:dyDescent="0.4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 s="9">
        <f>(((I2609/60)/60)/24)+DATE(1970,1,1)</f>
        <v>41753.799386574072</v>
      </c>
      <c r="K2609">
        <v>1395774667</v>
      </c>
      <c r="L2609" s="10">
        <f>(((K2609/60)/60)/24)+DATE(1970,1,1)</f>
        <v>41723.799386574072</v>
      </c>
      <c r="M2609" t="b">
        <v>0</v>
      </c>
      <c r="N2609">
        <v>147</v>
      </c>
      <c r="O2609" t="b">
        <v>0</v>
      </c>
      <c r="P2609" t="s">
        <v>8282</v>
      </c>
      <c r="Q2609" s="5">
        <f>(E2609/D2609)</f>
        <v>0.14182977777777778</v>
      </c>
      <c r="R2609" s="12">
        <f>ROUND((E2609/N2609),2)</f>
        <v>43.42</v>
      </c>
      <c r="S2609" t="str">
        <f>LEFT(P2609,FIND("/",P2609)-1)</f>
        <v>games</v>
      </c>
      <c r="T2609" t="str">
        <f>RIGHT(P2609,LEN(P2609)-FIND("/",P2609))</f>
        <v>video games</v>
      </c>
    </row>
    <row r="2610" spans="1:20" ht="42.75" x14ac:dyDescent="0.4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 s="9">
        <f>(((I2610/60)/60)/24)+DATE(1970,1,1)</f>
        <v>41935.429155092592</v>
      </c>
      <c r="K2610">
        <v>1411467479</v>
      </c>
      <c r="L2610" s="10">
        <f>(((K2610/60)/60)/24)+DATE(1970,1,1)</f>
        <v>41905.429155092592</v>
      </c>
      <c r="M2610" t="b">
        <v>0</v>
      </c>
      <c r="N2610">
        <v>38</v>
      </c>
      <c r="O2610" t="b">
        <v>0</v>
      </c>
      <c r="P2610" t="s">
        <v>8294</v>
      </c>
      <c r="Q2610" s="5">
        <f>(E2610/D2610)</f>
        <v>0.14111428571428572</v>
      </c>
      <c r="R2610" s="12">
        <f>ROUND((E2610/N2610),2)</f>
        <v>129.97</v>
      </c>
      <c r="S2610" t="str">
        <f>LEFT(P2610,FIND("/",P2610)-1)</f>
        <v>technology</v>
      </c>
      <c r="T2610" t="str">
        <f>RIGHT(P2610,LEN(P2610)-FIND("/",P2610))</f>
        <v>gadgets</v>
      </c>
    </row>
    <row r="2611" spans="1:20" ht="42.75" x14ac:dyDescent="0.4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 s="9">
        <f>(((I2611/60)/60)/24)+DATE(1970,1,1)</f>
        <v>41987.833726851852</v>
      </c>
      <c r="K2611">
        <v>1415995234</v>
      </c>
      <c r="L2611" s="10">
        <f>(((K2611/60)/60)/24)+DATE(1970,1,1)</f>
        <v>41957.833726851852</v>
      </c>
      <c r="M2611" t="b">
        <v>0</v>
      </c>
      <c r="N2611">
        <v>7</v>
      </c>
      <c r="O2611" t="b">
        <v>0</v>
      </c>
      <c r="P2611" t="s">
        <v>8303</v>
      </c>
      <c r="Q2611" s="5">
        <f>(E2611/D2611)</f>
        <v>0.14099999999999999</v>
      </c>
      <c r="R2611" s="12">
        <f>ROUND((E2611/N2611),2)</f>
        <v>20.14</v>
      </c>
      <c r="S2611" t="str">
        <f>LEFT(P2611,FIND("/",P2611)-1)</f>
        <v>theater</v>
      </c>
      <c r="T2611" t="str">
        <f>RIGHT(P2611,LEN(P2611)-FIND("/",P2611))</f>
        <v>spaces</v>
      </c>
    </row>
    <row r="2612" spans="1:20" ht="42.75" x14ac:dyDescent="0.4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 s="9">
        <f>(((I2612/60)/60)/24)+DATE(1970,1,1)</f>
        <v>40732.875</v>
      </c>
      <c r="K2612">
        <v>1304888771</v>
      </c>
      <c r="L2612" s="10">
        <f>(((K2612/60)/60)/24)+DATE(1970,1,1)</f>
        <v>40671.879293981481</v>
      </c>
      <c r="M2612" t="b">
        <v>0</v>
      </c>
      <c r="N2612">
        <v>38</v>
      </c>
      <c r="O2612" t="b">
        <v>0</v>
      </c>
      <c r="P2612" t="s">
        <v>8286</v>
      </c>
      <c r="Q2612" s="5">
        <f>(E2612/D2612)</f>
        <v>0.14091666666666666</v>
      </c>
      <c r="R2612" s="12">
        <f>ROUND((E2612/N2612),2)</f>
        <v>44.5</v>
      </c>
      <c r="S2612" t="str">
        <f>LEFT(P2612,FIND("/",P2612)-1)</f>
        <v>music</v>
      </c>
      <c r="T2612" t="str">
        <f>RIGHT(P2612,LEN(P2612)-FIND("/",P2612))</f>
        <v>world music</v>
      </c>
    </row>
    <row r="2613" spans="1:20" ht="42.75" x14ac:dyDescent="0.4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 s="9">
        <f>(((I2613/60)/60)/24)+DATE(1970,1,1)</f>
        <v>42411.973807870367</v>
      </c>
      <c r="K2613">
        <v>1453936937</v>
      </c>
      <c r="L2613" s="10">
        <f>(((K2613/60)/60)/24)+DATE(1970,1,1)</f>
        <v>42396.973807870367</v>
      </c>
      <c r="M2613" t="b">
        <v>0</v>
      </c>
      <c r="N2613">
        <v>4</v>
      </c>
      <c r="O2613" t="b">
        <v>0</v>
      </c>
      <c r="P2613" t="s">
        <v>8282</v>
      </c>
      <c r="Q2613" s="5">
        <f>(E2613/D2613)</f>
        <v>0.14083333333333334</v>
      </c>
      <c r="R2613" s="12">
        <f>ROUND((E2613/N2613),2)</f>
        <v>10.56</v>
      </c>
      <c r="S2613" t="str">
        <f>LEFT(P2613,FIND("/",P2613)-1)</f>
        <v>games</v>
      </c>
      <c r="T2613" t="str">
        <f>RIGHT(P2613,LEN(P2613)-FIND("/",P2613))</f>
        <v>video games</v>
      </c>
    </row>
    <row r="2614" spans="1:20" ht="42.75" x14ac:dyDescent="0.4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 s="9">
        <f>(((I2614/60)/60)/24)+DATE(1970,1,1)</f>
        <v>42384.131643518514</v>
      </c>
      <c r="K2614">
        <v>1450235374</v>
      </c>
      <c r="L2614" s="10">
        <f>(((K2614/60)/60)/24)+DATE(1970,1,1)</f>
        <v>42354.131643518514</v>
      </c>
      <c r="M2614" t="b">
        <v>0</v>
      </c>
      <c r="N2614">
        <v>26</v>
      </c>
      <c r="O2614" t="b">
        <v>0</v>
      </c>
      <c r="P2614" t="s">
        <v>8271</v>
      </c>
      <c r="Q2614" s="5">
        <f>(E2614/D2614)</f>
        <v>0.14058171745152354</v>
      </c>
      <c r="R2614" s="12">
        <f>ROUND((E2614/N2614),2)</f>
        <v>78.08</v>
      </c>
      <c r="S2614" t="str">
        <f>LEFT(P2614,FIND("/",P2614)-1)</f>
        <v>theater</v>
      </c>
      <c r="T2614" t="str">
        <f>RIGHT(P2614,LEN(P2614)-FIND("/",P2614))</f>
        <v>plays</v>
      </c>
    </row>
    <row r="2615" spans="1:20" ht="42.75" x14ac:dyDescent="0.4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 s="9">
        <f>(((I2615/60)/60)/24)+DATE(1970,1,1)</f>
        <v>42769.993981481486</v>
      </c>
      <c r="K2615">
        <v>1480981880</v>
      </c>
      <c r="L2615" s="10">
        <f>(((K2615/60)/60)/24)+DATE(1970,1,1)</f>
        <v>42709.993981481486</v>
      </c>
      <c r="M2615" t="b">
        <v>0</v>
      </c>
      <c r="N2615">
        <v>6</v>
      </c>
      <c r="O2615" t="b">
        <v>0</v>
      </c>
      <c r="P2615" t="s">
        <v>8267</v>
      </c>
      <c r="Q2615" s="5">
        <f>(E2615/D2615)</f>
        <v>0.14000000000000001</v>
      </c>
      <c r="R2615" s="12">
        <f>ROUND((E2615/N2615),2)</f>
        <v>11.67</v>
      </c>
      <c r="S2615" t="str">
        <f>LEFT(P2615,FIND("/",P2615)-1)</f>
        <v>film &amp; video</v>
      </c>
      <c r="T2615" t="str">
        <f>RIGHT(P2615,LEN(P2615)-FIND("/",P2615))</f>
        <v>science fiction</v>
      </c>
    </row>
    <row r="2616" spans="1:20" ht="42.75" x14ac:dyDescent="0.4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 s="9">
        <f>(((I2616/60)/60)/24)+DATE(1970,1,1)</f>
        <v>41899.872685185182</v>
      </c>
      <c r="K2616">
        <v>1408395400</v>
      </c>
      <c r="L2616" s="10">
        <f>(((K2616/60)/60)/24)+DATE(1970,1,1)</f>
        <v>41869.872685185182</v>
      </c>
      <c r="M2616" t="b">
        <v>0</v>
      </c>
      <c r="N2616">
        <v>7</v>
      </c>
      <c r="O2616" t="b">
        <v>0</v>
      </c>
      <c r="P2616" t="s">
        <v>8271</v>
      </c>
      <c r="Q2616" s="5">
        <f>(E2616/D2616)</f>
        <v>0.14000000000000001</v>
      </c>
      <c r="R2616" s="12">
        <f>ROUND((E2616/N2616),2)</f>
        <v>10</v>
      </c>
      <c r="S2616" t="str">
        <f>LEFT(P2616,FIND("/",P2616)-1)</f>
        <v>theater</v>
      </c>
      <c r="T2616" t="str">
        <f>RIGHT(P2616,LEN(P2616)-FIND("/",P2616))</f>
        <v>plays</v>
      </c>
    </row>
    <row r="2617" spans="1:20" ht="28.5" x14ac:dyDescent="0.4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 s="9">
        <f>(((I2617/60)/60)/24)+DATE(1970,1,1)</f>
        <v>42597.291666666672</v>
      </c>
      <c r="K2617">
        <v>1467387705</v>
      </c>
      <c r="L2617" s="10">
        <f>(((K2617/60)/60)/24)+DATE(1970,1,1)</f>
        <v>42552.653993055559</v>
      </c>
      <c r="M2617" t="b">
        <v>0</v>
      </c>
      <c r="N2617">
        <v>68</v>
      </c>
      <c r="O2617" t="b">
        <v>0</v>
      </c>
      <c r="P2617" t="s">
        <v>8270</v>
      </c>
      <c r="Q2617" s="5">
        <f>(E2617/D2617)</f>
        <v>0.13924</v>
      </c>
      <c r="R2617" s="12">
        <f>ROUND((E2617/N2617),2)</f>
        <v>102.38</v>
      </c>
      <c r="S2617" t="str">
        <f>LEFT(P2617,FIND("/",P2617)-1)</f>
        <v>film &amp; video</v>
      </c>
      <c r="T2617" t="str">
        <f>RIGHT(P2617,LEN(P2617)-FIND("/",P2617))</f>
        <v>animation</v>
      </c>
    </row>
    <row r="2618" spans="1:20" ht="42.75" x14ac:dyDescent="0.4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 s="9">
        <f>(((I2618/60)/60)/24)+DATE(1970,1,1)</f>
        <v>42412.189710648148</v>
      </c>
      <c r="K2618">
        <v>1452659591</v>
      </c>
      <c r="L2618" s="10">
        <f>(((K2618/60)/60)/24)+DATE(1970,1,1)</f>
        <v>42382.189710648148</v>
      </c>
      <c r="M2618" t="b">
        <v>0</v>
      </c>
      <c r="N2618">
        <v>5</v>
      </c>
      <c r="O2618" t="b">
        <v>0</v>
      </c>
      <c r="P2618" t="s">
        <v>8303</v>
      </c>
      <c r="Q2618" s="5">
        <f>(E2618/D2618)</f>
        <v>0.13900000000000001</v>
      </c>
      <c r="R2618" s="12">
        <f>ROUND((E2618/N2618),2)</f>
        <v>55.6</v>
      </c>
      <c r="S2618" t="str">
        <f>LEFT(P2618,FIND("/",P2618)-1)</f>
        <v>theater</v>
      </c>
      <c r="T2618" t="str">
        <f>RIGHT(P2618,LEN(P2618)-FIND("/",P2618))</f>
        <v>spaces</v>
      </c>
    </row>
    <row r="2619" spans="1:20" ht="42.75" x14ac:dyDescent="0.4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 s="9">
        <f>(((I2619/60)/60)/24)+DATE(1970,1,1)</f>
        <v>42353.506944444445</v>
      </c>
      <c r="K2619">
        <v>1447429868</v>
      </c>
      <c r="L2619" s="10">
        <f>(((K2619/60)/60)/24)+DATE(1970,1,1)</f>
        <v>42321.660509259258</v>
      </c>
      <c r="M2619" t="b">
        <v>1</v>
      </c>
      <c r="N2619">
        <v>37</v>
      </c>
      <c r="O2619" t="b">
        <v>0</v>
      </c>
      <c r="P2619" t="s">
        <v>8285</v>
      </c>
      <c r="Q2619" s="5">
        <f>(E2619/D2619)</f>
        <v>0.13852941176470587</v>
      </c>
      <c r="R2619" s="12">
        <f>ROUND((E2619/N2619),2)</f>
        <v>63.65</v>
      </c>
      <c r="S2619" t="str">
        <f>LEFT(P2619,FIND("/",P2619)-1)</f>
        <v>photography</v>
      </c>
      <c r="T2619" t="str">
        <f>RIGHT(P2619,LEN(P2619)-FIND("/",P2619))</f>
        <v>photobooks</v>
      </c>
    </row>
    <row r="2620" spans="1:20" ht="42.75" x14ac:dyDescent="0.4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 s="9">
        <f>(((I2620/60)/60)/24)+DATE(1970,1,1)</f>
        <v>42556.871331018512</v>
      </c>
      <c r="K2620">
        <v>1465160083</v>
      </c>
      <c r="L2620" s="10">
        <f>(((K2620/60)/60)/24)+DATE(1970,1,1)</f>
        <v>42526.871331018512</v>
      </c>
      <c r="M2620" t="b">
        <v>0</v>
      </c>
      <c r="N2620">
        <v>8</v>
      </c>
      <c r="O2620" t="b">
        <v>0</v>
      </c>
      <c r="P2620" t="s">
        <v>8270</v>
      </c>
      <c r="Q2620" s="5">
        <f>(E2620/D2620)</f>
        <v>0.13833333333333334</v>
      </c>
      <c r="R2620" s="12">
        <f>ROUND((E2620/N2620),2)</f>
        <v>51.88</v>
      </c>
      <c r="S2620" t="str">
        <f>LEFT(P2620,FIND("/",P2620)-1)</f>
        <v>film &amp; video</v>
      </c>
      <c r="T2620" t="str">
        <f>RIGHT(P2620,LEN(P2620)-FIND("/",P2620))</f>
        <v>animation</v>
      </c>
    </row>
    <row r="2621" spans="1:20" ht="42.75" x14ac:dyDescent="0.4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 s="9">
        <f>(((I2621/60)/60)/24)+DATE(1970,1,1)</f>
        <v>41997.062326388885</v>
      </c>
      <c r="K2621">
        <v>1416360585</v>
      </c>
      <c r="L2621" s="10">
        <f>(((K2621/60)/60)/24)+DATE(1970,1,1)</f>
        <v>41962.062326388885</v>
      </c>
      <c r="M2621" t="b">
        <v>0</v>
      </c>
      <c r="N2621">
        <v>22</v>
      </c>
      <c r="O2621" t="b">
        <v>0</v>
      </c>
      <c r="P2621" t="s">
        <v>8290</v>
      </c>
      <c r="Q2621" s="5">
        <f>(E2621/D2621)</f>
        <v>0.13639999999999999</v>
      </c>
      <c r="R2621" s="12">
        <f>ROUND((E2621/N2621),2)</f>
        <v>155</v>
      </c>
      <c r="S2621" t="str">
        <f>LEFT(P2621,FIND("/",P2621)-1)</f>
        <v>publishing</v>
      </c>
      <c r="T2621" t="str">
        <f>RIGHT(P2621,LEN(P2621)-FIND("/",P2621))</f>
        <v>art books</v>
      </c>
    </row>
    <row r="2622" spans="1:20" ht="42.75" x14ac:dyDescent="0.4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 s="9">
        <f>(((I2622/60)/60)/24)+DATE(1970,1,1)</f>
        <v>42404.32677083333</v>
      </c>
      <c r="K2622">
        <v>1449388233</v>
      </c>
      <c r="L2622" s="10">
        <f>(((K2622/60)/60)/24)+DATE(1970,1,1)</f>
        <v>42344.32677083333</v>
      </c>
      <c r="M2622" t="b">
        <v>1</v>
      </c>
      <c r="N2622">
        <v>37</v>
      </c>
      <c r="O2622" t="b">
        <v>0</v>
      </c>
      <c r="P2622" t="s">
        <v>8285</v>
      </c>
      <c r="Q2622" s="5">
        <f>(E2622/D2622)</f>
        <v>0.136375</v>
      </c>
      <c r="R2622" s="12">
        <f>ROUND((E2622/N2622),2)</f>
        <v>58.97</v>
      </c>
      <c r="S2622" t="str">
        <f>LEFT(P2622,FIND("/",P2622)-1)</f>
        <v>photography</v>
      </c>
      <c r="T2622" t="str">
        <f>RIGHT(P2622,LEN(P2622)-FIND("/",P2622))</f>
        <v>photobooks</v>
      </c>
    </row>
    <row r="2623" spans="1:20" ht="42.75" x14ac:dyDescent="0.4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 s="9">
        <f>(((I2623/60)/60)/24)+DATE(1970,1,1)</f>
        <v>42055.357094907406</v>
      </c>
      <c r="K2623">
        <v>1421829253</v>
      </c>
      <c r="L2623" s="10">
        <f>(((K2623/60)/60)/24)+DATE(1970,1,1)</f>
        <v>42025.357094907406</v>
      </c>
      <c r="M2623" t="b">
        <v>1</v>
      </c>
      <c r="N2623">
        <v>10</v>
      </c>
      <c r="O2623" t="b">
        <v>0</v>
      </c>
      <c r="P2623" t="s">
        <v>8285</v>
      </c>
      <c r="Q2623" s="5">
        <f>(E2623/D2623)</f>
        <v>0.135625</v>
      </c>
      <c r="R2623" s="12">
        <f>ROUND((E2623/N2623),2)</f>
        <v>65.099999999999994</v>
      </c>
      <c r="S2623" t="str">
        <f>LEFT(P2623,FIND("/",P2623)-1)</f>
        <v>photography</v>
      </c>
      <c r="T2623" t="str">
        <f>RIGHT(P2623,LEN(P2623)-FIND("/",P2623))</f>
        <v>photobooks</v>
      </c>
    </row>
    <row r="2624" spans="1:20" ht="42.75" x14ac:dyDescent="0.4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 s="9">
        <f>(((I2624/60)/60)/24)+DATE(1970,1,1)</f>
        <v>42502.449467592596</v>
      </c>
      <c r="K2624">
        <v>1460458034</v>
      </c>
      <c r="L2624" s="10">
        <f>(((K2624/60)/60)/24)+DATE(1970,1,1)</f>
        <v>42472.449467592596</v>
      </c>
      <c r="M2624" t="b">
        <v>0</v>
      </c>
      <c r="N2624">
        <v>7</v>
      </c>
      <c r="O2624" t="b">
        <v>0</v>
      </c>
      <c r="P2624" t="s">
        <v>8289</v>
      </c>
      <c r="Q2624" s="5">
        <f>(E2624/D2624)</f>
        <v>0.13466666666666666</v>
      </c>
      <c r="R2624" s="12">
        <f>ROUND((E2624/N2624),2)</f>
        <v>14.43</v>
      </c>
      <c r="S2624" t="str">
        <f>LEFT(P2624,FIND("/",P2624)-1)</f>
        <v>photography</v>
      </c>
      <c r="T2624" t="str">
        <f>RIGHT(P2624,LEN(P2624)-FIND("/",P2624))</f>
        <v>nature</v>
      </c>
    </row>
    <row r="2625" spans="1:20" ht="42.75" x14ac:dyDescent="0.4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 s="9">
        <f>(((I2625/60)/60)/24)+DATE(1970,1,1)</f>
        <v>41821.791666666664</v>
      </c>
      <c r="K2625">
        <v>1401354597</v>
      </c>
      <c r="L2625" s="10">
        <f>(((K2625/60)/60)/24)+DATE(1970,1,1)</f>
        <v>41788.381909722222</v>
      </c>
      <c r="M2625" t="b">
        <v>0</v>
      </c>
      <c r="N2625">
        <v>5</v>
      </c>
      <c r="O2625" t="b">
        <v>0</v>
      </c>
      <c r="P2625" t="s">
        <v>8267</v>
      </c>
      <c r="Q2625" s="5">
        <f>(E2625/D2625)</f>
        <v>0.13433333333333333</v>
      </c>
      <c r="R2625" s="12">
        <f>ROUND((E2625/N2625),2)</f>
        <v>80.599999999999994</v>
      </c>
      <c r="S2625" t="str">
        <f>LEFT(P2625,FIND("/",P2625)-1)</f>
        <v>film &amp; video</v>
      </c>
      <c r="T2625" t="str">
        <f>RIGHT(P2625,LEN(P2625)-FIND("/",P2625))</f>
        <v>science fiction</v>
      </c>
    </row>
    <row r="2626" spans="1:20" ht="28.5" x14ac:dyDescent="0.4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 s="9">
        <f>(((I2626/60)/60)/24)+DATE(1970,1,1)</f>
        <v>42152.693159722221</v>
      </c>
      <c r="K2626">
        <v>1430239089</v>
      </c>
      <c r="L2626" s="10">
        <f>(((K2626/60)/60)/24)+DATE(1970,1,1)</f>
        <v>42122.693159722221</v>
      </c>
      <c r="M2626" t="b">
        <v>0</v>
      </c>
      <c r="N2626">
        <v>2</v>
      </c>
      <c r="O2626" t="b">
        <v>0</v>
      </c>
      <c r="P2626" t="s">
        <v>8271</v>
      </c>
      <c r="Q2626" s="5">
        <f>(E2626/D2626)</f>
        <v>0.13333333333333333</v>
      </c>
      <c r="R2626" s="12">
        <f>ROUND((E2626/N2626),2)</f>
        <v>10</v>
      </c>
      <c r="S2626" t="str">
        <f>LEFT(P2626,FIND("/",P2626)-1)</f>
        <v>theater</v>
      </c>
      <c r="T2626" t="str">
        <f>RIGHT(P2626,LEN(P2626)-FIND("/",P2626))</f>
        <v>plays</v>
      </c>
    </row>
    <row r="2627" spans="1:20" ht="42.75" x14ac:dyDescent="0.4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 s="9">
        <f>(((I2627/60)/60)/24)+DATE(1970,1,1)</f>
        <v>42478.583333333328</v>
      </c>
      <c r="K2627">
        <v>1458050450</v>
      </c>
      <c r="L2627" s="10">
        <f>(((K2627/60)/60)/24)+DATE(1970,1,1)</f>
        <v>42444.583912037036</v>
      </c>
      <c r="M2627" t="b">
        <v>0</v>
      </c>
      <c r="N2627">
        <v>96</v>
      </c>
      <c r="O2627" t="b">
        <v>0</v>
      </c>
      <c r="P2627" t="s">
        <v>8273</v>
      </c>
      <c r="Q2627" s="5">
        <f>(E2627/D2627)</f>
        <v>0.13325999999999999</v>
      </c>
      <c r="R2627" s="12">
        <f>ROUND((E2627/N2627),2)</f>
        <v>69.41</v>
      </c>
      <c r="S2627" t="str">
        <f>LEFT(P2627,FIND("/",P2627)-1)</f>
        <v>technology</v>
      </c>
      <c r="T2627" t="str">
        <f>RIGHT(P2627,LEN(P2627)-FIND("/",P2627))</f>
        <v>wearables</v>
      </c>
    </row>
    <row r="2628" spans="1:20" ht="42.75" x14ac:dyDescent="0.4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 s="9">
        <f>(((I2628/60)/60)/24)+DATE(1970,1,1)</f>
        <v>42554.318703703699</v>
      </c>
      <c r="K2628">
        <v>1464939536</v>
      </c>
      <c r="L2628" s="10">
        <f>(((K2628/60)/60)/24)+DATE(1970,1,1)</f>
        <v>42524.318703703699</v>
      </c>
      <c r="M2628" t="b">
        <v>0</v>
      </c>
      <c r="N2628">
        <v>23</v>
      </c>
      <c r="O2628" t="b">
        <v>0</v>
      </c>
      <c r="P2628" t="s">
        <v>8285</v>
      </c>
      <c r="Q2628" s="5">
        <f>(E2628/D2628)</f>
        <v>0.13307692307692306</v>
      </c>
      <c r="R2628" s="12">
        <f>ROUND((E2628/N2628),2)</f>
        <v>37.61</v>
      </c>
      <c r="S2628" t="str">
        <f>LEFT(P2628,FIND("/",P2628)-1)</f>
        <v>photography</v>
      </c>
      <c r="T2628" t="str">
        <f>RIGHT(P2628,LEN(P2628)-FIND("/",P2628))</f>
        <v>photobooks</v>
      </c>
    </row>
    <row r="2629" spans="1:20" ht="42.75" x14ac:dyDescent="0.4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 s="9">
        <f>(((I2629/60)/60)/24)+DATE(1970,1,1)</f>
        <v>41813.294560185182</v>
      </c>
      <c r="K2629">
        <v>1400051050</v>
      </c>
      <c r="L2629" s="10">
        <f>(((K2629/60)/60)/24)+DATE(1970,1,1)</f>
        <v>41773.294560185182</v>
      </c>
      <c r="M2629" t="b">
        <v>0</v>
      </c>
      <c r="N2629">
        <v>41</v>
      </c>
      <c r="O2629" t="b">
        <v>0</v>
      </c>
      <c r="P2629" t="s">
        <v>8273</v>
      </c>
      <c r="Q2629" s="5">
        <f>(E2629/D2629)</f>
        <v>0.13220000000000001</v>
      </c>
      <c r="R2629" s="12">
        <f>ROUND((E2629/N2629),2)</f>
        <v>161.22</v>
      </c>
      <c r="S2629" t="str">
        <f>LEFT(P2629,FIND("/",P2629)-1)</f>
        <v>technology</v>
      </c>
      <c r="T2629" t="str">
        <f>RIGHT(P2629,LEN(P2629)-FIND("/",P2629))</f>
        <v>wearables</v>
      </c>
    </row>
    <row r="2630" spans="1:20" ht="42.75" x14ac:dyDescent="0.4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 s="9">
        <f>(((I2630/60)/60)/24)+DATE(1970,1,1)</f>
        <v>42540.604699074072</v>
      </c>
      <c r="K2630">
        <v>1463754646</v>
      </c>
      <c r="L2630" s="10">
        <f>(((K2630/60)/60)/24)+DATE(1970,1,1)</f>
        <v>42510.604699074072</v>
      </c>
      <c r="M2630" t="b">
        <v>0</v>
      </c>
      <c r="N2630">
        <v>101</v>
      </c>
      <c r="O2630" t="b">
        <v>0</v>
      </c>
      <c r="P2630" t="s">
        <v>8273</v>
      </c>
      <c r="Q2630" s="5">
        <f>(E2630/D2630)</f>
        <v>0.1313</v>
      </c>
      <c r="R2630" s="12">
        <f>ROUND((E2630/N2630),2)</f>
        <v>65</v>
      </c>
      <c r="S2630" t="str">
        <f>LEFT(P2630,FIND("/",P2630)-1)</f>
        <v>technology</v>
      </c>
      <c r="T2630" t="str">
        <f>RIGHT(P2630,LEN(P2630)-FIND("/",P2630))</f>
        <v>wearables</v>
      </c>
    </row>
    <row r="2631" spans="1:20" ht="42.75" x14ac:dyDescent="0.4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 s="9">
        <f>(((I2631/60)/60)/24)+DATE(1970,1,1)</f>
        <v>41850.958333333336</v>
      </c>
      <c r="K2631">
        <v>1403724820</v>
      </c>
      <c r="L2631" s="10">
        <f>(((K2631/60)/60)/24)+DATE(1970,1,1)</f>
        <v>41815.815046296295</v>
      </c>
      <c r="M2631" t="b">
        <v>0</v>
      </c>
      <c r="N2631">
        <v>17</v>
      </c>
      <c r="O2631" t="b">
        <v>0</v>
      </c>
      <c r="P2631" t="s">
        <v>8305</v>
      </c>
      <c r="Q2631" s="5">
        <f>(E2631/D2631)</f>
        <v>0.13066666666666665</v>
      </c>
      <c r="R2631" s="12">
        <f>ROUND((E2631/N2631),2)</f>
        <v>57.65</v>
      </c>
      <c r="S2631" t="str">
        <f>LEFT(P2631,FIND("/",P2631)-1)</f>
        <v>theater</v>
      </c>
      <c r="T2631" t="str">
        <f>RIGHT(P2631,LEN(P2631)-FIND("/",P2631))</f>
        <v>musical</v>
      </c>
    </row>
    <row r="2632" spans="1:20" ht="42.75" x14ac:dyDescent="0.4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 s="9">
        <f>(((I2632/60)/60)/24)+DATE(1970,1,1)</f>
        <v>42293.207638888889</v>
      </c>
      <c r="K2632">
        <v>1442593427</v>
      </c>
      <c r="L2632" s="10">
        <f>(((K2632/60)/60)/24)+DATE(1970,1,1)</f>
        <v>42265.683182870373</v>
      </c>
      <c r="M2632" t="b">
        <v>0</v>
      </c>
      <c r="N2632">
        <v>7</v>
      </c>
      <c r="O2632" t="b">
        <v>0</v>
      </c>
      <c r="P2632" t="s">
        <v>8271</v>
      </c>
      <c r="Q2632" s="5">
        <f>(E2632/D2632)</f>
        <v>0.13020000000000001</v>
      </c>
      <c r="R2632" s="12">
        <f>ROUND((E2632/N2632),2)</f>
        <v>93</v>
      </c>
      <c r="S2632" t="str">
        <f>LEFT(P2632,FIND("/",P2632)-1)</f>
        <v>theater</v>
      </c>
      <c r="T2632" t="str">
        <f>RIGHT(P2632,LEN(P2632)-FIND("/",P2632))</f>
        <v>plays</v>
      </c>
    </row>
    <row r="2633" spans="1:20" ht="42.75" x14ac:dyDescent="0.4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 s="9">
        <f>(((I2633/60)/60)/24)+DATE(1970,1,1)</f>
        <v>42090.110416666663</v>
      </c>
      <c r="K2633">
        <v>1422383318</v>
      </c>
      <c r="L2633" s="10">
        <f>(((K2633/60)/60)/24)+DATE(1970,1,1)</f>
        <v>42031.769884259258</v>
      </c>
      <c r="M2633" t="b">
        <v>0</v>
      </c>
      <c r="N2633">
        <v>2</v>
      </c>
      <c r="O2633" t="b">
        <v>0</v>
      </c>
      <c r="P2633" t="s">
        <v>8268</v>
      </c>
      <c r="Q2633" s="5">
        <f>(E2633/D2633)</f>
        <v>0.13</v>
      </c>
      <c r="R2633" s="12">
        <f>ROUND((E2633/N2633),2)</f>
        <v>65</v>
      </c>
      <c r="S2633" t="str">
        <f>LEFT(P2633,FIND("/",P2633)-1)</f>
        <v>film &amp; video</v>
      </c>
      <c r="T2633" t="str">
        <f>RIGHT(P2633,LEN(P2633)-FIND("/",P2633))</f>
        <v>drama</v>
      </c>
    </row>
    <row r="2634" spans="1:20" ht="28.5" x14ac:dyDescent="0.4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 s="9">
        <f>(((I2634/60)/60)/24)+DATE(1970,1,1)</f>
        <v>42185.879259259258</v>
      </c>
      <c r="K2634">
        <v>1431810368</v>
      </c>
      <c r="L2634" s="10">
        <f>(((K2634/60)/60)/24)+DATE(1970,1,1)</f>
        <v>42140.879259259258</v>
      </c>
      <c r="M2634" t="b">
        <v>0</v>
      </c>
      <c r="N2634">
        <v>10</v>
      </c>
      <c r="O2634" t="b">
        <v>0</v>
      </c>
      <c r="P2634" t="s">
        <v>8290</v>
      </c>
      <c r="Q2634" s="5">
        <f>(E2634/D2634)</f>
        <v>0.13</v>
      </c>
      <c r="R2634" s="12">
        <f>ROUND((E2634/N2634),2)</f>
        <v>65</v>
      </c>
      <c r="S2634" t="str">
        <f>LEFT(P2634,FIND("/",P2634)-1)</f>
        <v>publishing</v>
      </c>
      <c r="T2634" t="str">
        <f>RIGHT(P2634,LEN(P2634)-FIND("/",P2634))</f>
        <v>art books</v>
      </c>
    </row>
    <row r="2635" spans="1:20" ht="28.5" x14ac:dyDescent="0.4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 s="9">
        <f>(((I2635/60)/60)/24)+DATE(1970,1,1)</f>
        <v>41587.054849537039</v>
      </c>
      <c r="K2635">
        <v>1381364339</v>
      </c>
      <c r="L2635" s="10">
        <f>(((K2635/60)/60)/24)+DATE(1970,1,1)</f>
        <v>41557.013182870374</v>
      </c>
      <c r="M2635" t="b">
        <v>0</v>
      </c>
      <c r="N2635">
        <v>12</v>
      </c>
      <c r="O2635" t="b">
        <v>0</v>
      </c>
      <c r="P2635" t="s">
        <v>8282</v>
      </c>
      <c r="Q2635" s="5">
        <f>(E2635/D2635)</f>
        <v>0.128</v>
      </c>
      <c r="R2635" s="12">
        <f>ROUND((E2635/N2635),2)</f>
        <v>10.67</v>
      </c>
      <c r="S2635" t="str">
        <f>LEFT(P2635,FIND("/",P2635)-1)</f>
        <v>games</v>
      </c>
      <c r="T2635" t="str">
        <f>RIGHT(P2635,LEN(P2635)-FIND("/",P2635))</f>
        <v>video games</v>
      </c>
    </row>
    <row r="2636" spans="1:20" ht="42.75" x14ac:dyDescent="0.4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 s="9">
        <f>(((I2636/60)/60)/24)+DATE(1970,1,1)</f>
        <v>42379</v>
      </c>
      <c r="K2636">
        <v>1447698300</v>
      </c>
      <c r="L2636" s="10">
        <f>(((K2636/60)/60)/24)+DATE(1970,1,1)</f>
        <v>42324.767361111109</v>
      </c>
      <c r="M2636" t="b">
        <v>0</v>
      </c>
      <c r="N2636">
        <v>23</v>
      </c>
      <c r="O2636" t="b">
        <v>0</v>
      </c>
      <c r="P2636" t="s">
        <v>8273</v>
      </c>
      <c r="Q2636" s="5">
        <f>(E2636/D2636)</f>
        <v>0.1275</v>
      </c>
      <c r="R2636" s="12">
        <f>ROUND((E2636/N2636),2)</f>
        <v>110.87</v>
      </c>
      <c r="S2636" t="str">
        <f>LEFT(P2636,FIND("/",P2636)-1)</f>
        <v>technology</v>
      </c>
      <c r="T2636" t="str">
        <f>RIGHT(P2636,LEN(P2636)-FIND("/",P2636))</f>
        <v>wearables</v>
      </c>
    </row>
    <row r="2637" spans="1:20" ht="42.75" x14ac:dyDescent="0.4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 s="9">
        <f>(((I2637/60)/60)/24)+DATE(1970,1,1)</f>
        <v>42020.506377314814</v>
      </c>
      <c r="K2637">
        <v>1418818151</v>
      </c>
      <c r="L2637" s="10">
        <f>(((K2637/60)/60)/24)+DATE(1970,1,1)</f>
        <v>41990.506377314814</v>
      </c>
      <c r="M2637" t="b">
        <v>0</v>
      </c>
      <c r="N2637">
        <v>8</v>
      </c>
      <c r="O2637" t="b">
        <v>0</v>
      </c>
      <c r="P2637" t="s">
        <v>8271</v>
      </c>
      <c r="Q2637" s="5">
        <f>(E2637/D2637)</f>
        <v>0.1275</v>
      </c>
      <c r="R2637" s="12">
        <f>ROUND((E2637/N2637),2)</f>
        <v>25.5</v>
      </c>
      <c r="S2637" t="str">
        <f>LEFT(P2637,FIND("/",P2637)-1)</f>
        <v>theater</v>
      </c>
      <c r="T2637" t="str">
        <f>RIGHT(P2637,LEN(P2637)-FIND("/",P2637))</f>
        <v>plays</v>
      </c>
    </row>
    <row r="2638" spans="1:20" ht="42.75" x14ac:dyDescent="0.4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 s="9">
        <f>(((I2638/60)/60)/24)+DATE(1970,1,1)</f>
        <v>42539.814108796301</v>
      </c>
      <c r="K2638">
        <v>1463686339</v>
      </c>
      <c r="L2638" s="10">
        <f>(((K2638/60)/60)/24)+DATE(1970,1,1)</f>
        <v>42509.814108796301</v>
      </c>
      <c r="M2638" t="b">
        <v>0</v>
      </c>
      <c r="N2638">
        <v>5</v>
      </c>
      <c r="O2638" t="b">
        <v>0</v>
      </c>
      <c r="P2638" t="s">
        <v>8271</v>
      </c>
      <c r="Q2638" s="5">
        <f>(E2638/D2638)</f>
        <v>0.1255</v>
      </c>
      <c r="R2638" s="12">
        <f>ROUND((E2638/N2638),2)</f>
        <v>50.2</v>
      </c>
      <c r="S2638" t="str">
        <f>LEFT(P2638,FIND("/",P2638)-1)</f>
        <v>theater</v>
      </c>
      <c r="T2638" t="str">
        <f>RIGHT(P2638,LEN(P2638)-FIND("/",P2638))</f>
        <v>plays</v>
      </c>
    </row>
    <row r="2639" spans="1:20" ht="42.75" x14ac:dyDescent="0.4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 s="9">
        <f>(((I2639/60)/60)/24)+DATE(1970,1,1)</f>
        <v>42470.778611111105</v>
      </c>
      <c r="K2639">
        <v>1457725272</v>
      </c>
      <c r="L2639" s="10">
        <f>(((K2639/60)/60)/24)+DATE(1970,1,1)</f>
        <v>42440.820277777777</v>
      </c>
      <c r="M2639" t="b">
        <v>0</v>
      </c>
      <c r="N2639">
        <v>2</v>
      </c>
      <c r="O2639" t="b">
        <v>0</v>
      </c>
      <c r="P2639" t="s">
        <v>8282</v>
      </c>
      <c r="Q2639" s="5">
        <f>(E2639/D2639)</f>
        <v>0.125</v>
      </c>
      <c r="R2639" s="12">
        <f>ROUND((E2639/N2639),2)</f>
        <v>12.5</v>
      </c>
      <c r="S2639" t="str">
        <f>LEFT(P2639,FIND("/",P2639)-1)</f>
        <v>games</v>
      </c>
      <c r="T2639" t="str">
        <f>RIGHT(P2639,LEN(P2639)-FIND("/",P2639))</f>
        <v>video games</v>
      </c>
    </row>
    <row r="2640" spans="1:20" ht="42.75" x14ac:dyDescent="0.4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 s="9">
        <f>(((I2640/60)/60)/24)+DATE(1970,1,1)</f>
        <v>42375.951539351852</v>
      </c>
      <c r="K2640">
        <v>1449528613</v>
      </c>
      <c r="L2640" s="10">
        <f>(((K2640/60)/60)/24)+DATE(1970,1,1)</f>
        <v>42345.951539351852</v>
      </c>
      <c r="M2640" t="b">
        <v>0</v>
      </c>
      <c r="N2640">
        <v>25</v>
      </c>
      <c r="O2640" t="b">
        <v>0</v>
      </c>
      <c r="P2640" t="s">
        <v>8296</v>
      </c>
      <c r="Q2640" s="5">
        <f>(E2640/D2640)</f>
        <v>0.125</v>
      </c>
      <c r="R2640" s="12">
        <f>ROUND((E2640/N2640),2)</f>
        <v>25</v>
      </c>
      <c r="S2640" t="str">
        <f>LEFT(P2640,FIND("/",P2640)-1)</f>
        <v>photography</v>
      </c>
      <c r="T2640" t="str">
        <f>RIGHT(P2640,LEN(P2640)-FIND("/",P2640))</f>
        <v>people</v>
      </c>
    </row>
    <row r="2641" spans="1:20" ht="42.75" x14ac:dyDescent="0.4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 s="9">
        <f>(((I2641/60)/60)/24)+DATE(1970,1,1)</f>
        <v>42538.958333333328</v>
      </c>
      <c r="K2641">
        <v>1463469062</v>
      </c>
      <c r="L2641" s="10">
        <f>(((K2641/60)/60)/24)+DATE(1970,1,1)</f>
        <v>42507.29932870371</v>
      </c>
      <c r="M2641" t="b">
        <v>0</v>
      </c>
      <c r="N2641">
        <v>25</v>
      </c>
      <c r="O2641" t="b">
        <v>0</v>
      </c>
      <c r="P2641" t="s">
        <v>8272</v>
      </c>
      <c r="Q2641" s="5">
        <f>(E2641/D2641)</f>
        <v>0.1245</v>
      </c>
      <c r="R2641" s="12">
        <f>ROUND((E2641/N2641),2)</f>
        <v>49.8</v>
      </c>
      <c r="S2641" t="str">
        <f>LEFT(P2641,FIND("/",P2641)-1)</f>
        <v>technology</v>
      </c>
      <c r="T2641" t="str">
        <f>RIGHT(P2641,LEN(P2641)-FIND("/",P2641))</f>
        <v>web</v>
      </c>
    </row>
    <row r="2642" spans="1:20" ht="28.5" x14ac:dyDescent="0.4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 s="9">
        <f>(((I2642/60)/60)/24)+DATE(1970,1,1)</f>
        <v>42622.25</v>
      </c>
      <c r="K2642">
        <v>1469718841</v>
      </c>
      <c r="L2642" s="10">
        <f>(((K2642/60)/60)/24)+DATE(1970,1,1)</f>
        <v>42579.634733796294</v>
      </c>
      <c r="M2642" t="b">
        <v>0</v>
      </c>
      <c r="N2642">
        <v>34</v>
      </c>
      <c r="O2642" t="b">
        <v>0</v>
      </c>
      <c r="P2642" t="s">
        <v>8273</v>
      </c>
      <c r="Q2642" s="5">
        <f>(E2642/D2642)</f>
        <v>0.1234</v>
      </c>
      <c r="R2642" s="12">
        <f>ROUND((E2642/N2642),2)</f>
        <v>72.59</v>
      </c>
      <c r="S2642" t="str">
        <f>LEFT(P2642,FIND("/",P2642)-1)</f>
        <v>technology</v>
      </c>
      <c r="T2642" t="str">
        <f>RIGHT(P2642,LEN(P2642)-FIND("/",P2642))</f>
        <v>wearables</v>
      </c>
    </row>
    <row r="2643" spans="1:20" ht="57" x14ac:dyDescent="0.4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 s="9">
        <f>(((I2643/60)/60)/24)+DATE(1970,1,1)</f>
        <v>42148.346435185187</v>
      </c>
      <c r="K2643">
        <v>1429863532</v>
      </c>
      <c r="L2643" s="10">
        <f>(((K2643/60)/60)/24)+DATE(1970,1,1)</f>
        <v>42118.346435185187</v>
      </c>
      <c r="M2643" t="b">
        <v>0</v>
      </c>
      <c r="N2643">
        <v>19</v>
      </c>
      <c r="O2643" t="b">
        <v>0</v>
      </c>
      <c r="P2643" t="s">
        <v>8305</v>
      </c>
      <c r="Q2643" s="5">
        <f>(E2643/D2643)</f>
        <v>0.12327272727272727</v>
      </c>
      <c r="R2643" s="12">
        <f>ROUND((E2643/N2643),2)</f>
        <v>356.84</v>
      </c>
      <c r="S2643" t="str">
        <f>LEFT(P2643,FIND("/",P2643)-1)</f>
        <v>theater</v>
      </c>
      <c r="T2643" t="str">
        <f>RIGHT(P2643,LEN(P2643)-FIND("/",P2643))</f>
        <v>musical</v>
      </c>
    </row>
    <row r="2644" spans="1:20" ht="42.75" x14ac:dyDescent="0.4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 s="9">
        <f>(((I2644/60)/60)/24)+DATE(1970,1,1)</f>
        <v>42182.905717592599</v>
      </c>
      <c r="K2644">
        <v>1432763054</v>
      </c>
      <c r="L2644" s="10">
        <f>(((K2644/60)/60)/24)+DATE(1970,1,1)</f>
        <v>42151.905717592599</v>
      </c>
      <c r="M2644" t="b">
        <v>0</v>
      </c>
      <c r="N2644">
        <v>5</v>
      </c>
      <c r="O2644" t="b">
        <v>0</v>
      </c>
      <c r="P2644" t="s">
        <v>8271</v>
      </c>
      <c r="Q2644" s="5">
        <f>(E2644/D2644)</f>
        <v>0.12196620583717357</v>
      </c>
      <c r="R2644" s="12">
        <f>ROUND((E2644/N2644),2)</f>
        <v>79.400000000000006</v>
      </c>
      <c r="S2644" t="str">
        <f>LEFT(P2644,FIND("/",P2644)-1)</f>
        <v>theater</v>
      </c>
      <c r="T2644" t="str">
        <f>RIGHT(P2644,LEN(P2644)-FIND("/",P2644))</f>
        <v>plays</v>
      </c>
    </row>
    <row r="2645" spans="1:20" ht="28.5" x14ac:dyDescent="0.4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 s="9">
        <f>(((I2645/60)/60)/24)+DATE(1970,1,1)</f>
        <v>42790.244212962964</v>
      </c>
      <c r="K2645">
        <v>1485323500</v>
      </c>
      <c r="L2645" s="10">
        <f>(((K2645/60)/60)/24)+DATE(1970,1,1)</f>
        <v>42760.244212962964</v>
      </c>
      <c r="M2645" t="b">
        <v>0</v>
      </c>
      <c r="N2645">
        <v>19</v>
      </c>
      <c r="O2645" t="b">
        <v>0</v>
      </c>
      <c r="P2645" t="s">
        <v>8284</v>
      </c>
      <c r="Q2645" s="5">
        <f>(E2645/D2645)</f>
        <v>0.12166666666666667</v>
      </c>
      <c r="R2645" s="12">
        <f>ROUND((E2645/N2645),2)</f>
        <v>96.05</v>
      </c>
      <c r="S2645" t="str">
        <f>LEFT(P2645,FIND("/",P2645)-1)</f>
        <v>food</v>
      </c>
      <c r="T2645" t="str">
        <f>RIGHT(P2645,LEN(P2645)-FIND("/",P2645))</f>
        <v>food trucks</v>
      </c>
    </row>
    <row r="2646" spans="1:20" ht="42.75" x14ac:dyDescent="0.4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 s="9">
        <f>(((I2646/60)/60)/24)+DATE(1970,1,1)</f>
        <v>41929.798726851855</v>
      </c>
      <c r="K2646">
        <v>1408389010</v>
      </c>
      <c r="L2646" s="10">
        <f>(((K2646/60)/60)/24)+DATE(1970,1,1)</f>
        <v>41869.798726851855</v>
      </c>
      <c r="M2646" t="b">
        <v>0</v>
      </c>
      <c r="N2646">
        <v>4</v>
      </c>
      <c r="O2646" t="b">
        <v>0</v>
      </c>
      <c r="P2646" t="s">
        <v>8271</v>
      </c>
      <c r="Q2646" s="5">
        <f>(E2646/D2646)</f>
        <v>0.12039999999999999</v>
      </c>
      <c r="R2646" s="12">
        <f>ROUND((E2646/N2646),2)</f>
        <v>75.25</v>
      </c>
      <c r="S2646" t="str">
        <f>LEFT(P2646,FIND("/",P2646)-1)</f>
        <v>theater</v>
      </c>
      <c r="T2646" t="str">
        <f>RIGHT(P2646,LEN(P2646)-FIND("/",P2646))</f>
        <v>plays</v>
      </c>
    </row>
    <row r="2647" spans="1:20" ht="42.75" x14ac:dyDescent="0.4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 s="9">
        <f>(((I2647/60)/60)/24)+DATE(1970,1,1)</f>
        <v>42103.979988425926</v>
      </c>
      <c r="K2647">
        <v>1426203071</v>
      </c>
      <c r="L2647" s="10">
        <f>(((K2647/60)/60)/24)+DATE(1970,1,1)</f>
        <v>42075.979988425926</v>
      </c>
      <c r="M2647" t="b">
        <v>0</v>
      </c>
      <c r="N2647">
        <v>17</v>
      </c>
      <c r="O2647" t="b">
        <v>0</v>
      </c>
      <c r="P2647" t="s">
        <v>8271</v>
      </c>
      <c r="Q2647" s="5">
        <f>(E2647/D2647)</f>
        <v>0.12034782608695652</v>
      </c>
      <c r="R2647" s="12">
        <f>ROUND((E2647/N2647),2)</f>
        <v>81.41</v>
      </c>
      <c r="S2647" t="str">
        <f>LEFT(P2647,FIND("/",P2647)-1)</f>
        <v>theater</v>
      </c>
      <c r="T2647" t="str">
        <f>RIGHT(P2647,LEN(P2647)-FIND("/",P2647))</f>
        <v>plays</v>
      </c>
    </row>
    <row r="2648" spans="1:20" ht="57" x14ac:dyDescent="0.4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 s="9">
        <f>(((I2648/60)/60)/24)+DATE(1970,1,1)</f>
        <v>42441.828287037039</v>
      </c>
      <c r="K2648">
        <v>1455220364</v>
      </c>
      <c r="L2648" s="10">
        <f>(((K2648/60)/60)/24)+DATE(1970,1,1)</f>
        <v>42411.828287037039</v>
      </c>
      <c r="M2648" t="b">
        <v>0</v>
      </c>
      <c r="N2648">
        <v>8</v>
      </c>
      <c r="O2648" t="b">
        <v>0</v>
      </c>
      <c r="P2648" t="s">
        <v>8273</v>
      </c>
      <c r="Q2648" s="5">
        <f>(E2648/D2648)</f>
        <v>0.12</v>
      </c>
      <c r="R2648" s="12">
        <f>ROUND((E2648/N2648),2)</f>
        <v>60</v>
      </c>
      <c r="S2648" t="str">
        <f>LEFT(P2648,FIND("/",P2648)-1)</f>
        <v>technology</v>
      </c>
      <c r="T2648" t="str">
        <f>RIGHT(P2648,LEN(P2648)-FIND("/",P2648))</f>
        <v>wearables</v>
      </c>
    </row>
    <row r="2649" spans="1:20" ht="57" x14ac:dyDescent="0.4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 s="9">
        <f>(((I2649/60)/60)/24)+DATE(1970,1,1)</f>
        <v>42201.330555555556</v>
      </c>
      <c r="K2649">
        <v>1434445937</v>
      </c>
      <c r="L2649" s="10">
        <f>(((K2649/60)/60)/24)+DATE(1970,1,1)</f>
        <v>42171.383530092593</v>
      </c>
      <c r="M2649" t="b">
        <v>0</v>
      </c>
      <c r="N2649">
        <v>12</v>
      </c>
      <c r="O2649" t="b">
        <v>0</v>
      </c>
      <c r="P2649" t="s">
        <v>8303</v>
      </c>
      <c r="Q2649" s="5">
        <f>(E2649/D2649)</f>
        <v>0.12</v>
      </c>
      <c r="R2649" s="12">
        <f>ROUND((E2649/N2649),2)</f>
        <v>25</v>
      </c>
      <c r="S2649" t="str">
        <f>LEFT(P2649,FIND("/",P2649)-1)</f>
        <v>theater</v>
      </c>
      <c r="T2649" t="str">
        <f>RIGHT(P2649,LEN(P2649)-FIND("/",P2649))</f>
        <v>spaces</v>
      </c>
    </row>
    <row r="2650" spans="1:20" ht="42.75" x14ac:dyDescent="0.4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 s="9">
        <f>(((I2650/60)/60)/24)+DATE(1970,1,1)</f>
        <v>42561.228437500002</v>
      </c>
      <c r="K2650">
        <v>1465536537</v>
      </c>
      <c r="L2650" s="10">
        <f>(((K2650/60)/60)/24)+DATE(1970,1,1)</f>
        <v>42531.228437500002</v>
      </c>
      <c r="M2650" t="b">
        <v>0</v>
      </c>
      <c r="N2650">
        <v>15</v>
      </c>
      <c r="O2650" t="b">
        <v>0</v>
      </c>
      <c r="P2650" t="s">
        <v>8303</v>
      </c>
      <c r="Q2650" s="5">
        <f>(E2650/D2650)</f>
        <v>0.11985714285714286</v>
      </c>
      <c r="R2650" s="12">
        <f>ROUND((E2650/N2650),2)</f>
        <v>2796.67</v>
      </c>
      <c r="S2650" t="str">
        <f>LEFT(P2650,FIND("/",P2650)-1)</f>
        <v>theater</v>
      </c>
      <c r="T2650" t="str">
        <f>RIGHT(P2650,LEN(P2650)-FIND("/",P2650))</f>
        <v>spaces</v>
      </c>
    </row>
    <row r="2651" spans="1:20" x14ac:dyDescent="0.4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 s="9">
        <f>(((I2651/60)/60)/24)+DATE(1970,1,1)</f>
        <v>42001.64061342593</v>
      </c>
      <c r="K2651">
        <v>1417101749</v>
      </c>
      <c r="L2651" s="10">
        <f>(((K2651/60)/60)/24)+DATE(1970,1,1)</f>
        <v>41970.64061342593</v>
      </c>
      <c r="M2651" t="b">
        <v>0</v>
      </c>
      <c r="N2651">
        <v>38</v>
      </c>
      <c r="O2651" t="b">
        <v>0</v>
      </c>
      <c r="P2651" t="s">
        <v>8268</v>
      </c>
      <c r="Q2651" s="5">
        <f>(E2651/D2651)</f>
        <v>0.11942999999999999</v>
      </c>
      <c r="R2651" s="12">
        <f>ROUND((E2651/N2651),2)</f>
        <v>314.29000000000002</v>
      </c>
      <c r="S2651" t="str">
        <f>LEFT(P2651,FIND("/",P2651)-1)</f>
        <v>film &amp; video</v>
      </c>
      <c r="T2651" t="str">
        <f>RIGHT(P2651,LEN(P2651)-FIND("/",P2651))</f>
        <v>drama</v>
      </c>
    </row>
    <row r="2652" spans="1:20" ht="57" x14ac:dyDescent="0.4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 s="9">
        <f>(((I2652/60)/60)/24)+DATE(1970,1,1)</f>
        <v>41748.680312500001</v>
      </c>
      <c r="K2652">
        <v>1394039979</v>
      </c>
      <c r="L2652" s="10">
        <f>(((K2652/60)/60)/24)+DATE(1970,1,1)</f>
        <v>41703.721979166665</v>
      </c>
      <c r="M2652" t="b">
        <v>0</v>
      </c>
      <c r="N2652">
        <v>170</v>
      </c>
      <c r="O2652" t="b">
        <v>0</v>
      </c>
      <c r="P2652" t="s">
        <v>8270</v>
      </c>
      <c r="Q2652" s="5">
        <f>(E2652/D2652)</f>
        <v>0.11892727272727273</v>
      </c>
      <c r="R2652" s="12">
        <f>ROUND((E2652/N2652),2)</f>
        <v>38.479999999999997</v>
      </c>
      <c r="S2652" t="str">
        <f>LEFT(P2652,FIND("/",P2652)-1)</f>
        <v>film &amp; video</v>
      </c>
      <c r="T2652" t="str">
        <f>RIGHT(P2652,LEN(P2652)-FIND("/",P2652))</f>
        <v>animation</v>
      </c>
    </row>
    <row r="2653" spans="1:20" ht="57" x14ac:dyDescent="0.4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 s="9">
        <f>(((I2653/60)/60)/24)+DATE(1970,1,1)</f>
        <v>41372.803900462961</v>
      </c>
      <c r="K2653">
        <v>1362860257</v>
      </c>
      <c r="L2653" s="10">
        <f>(((K2653/60)/60)/24)+DATE(1970,1,1)</f>
        <v>41342.845567129632</v>
      </c>
      <c r="M2653" t="b">
        <v>0</v>
      </c>
      <c r="N2653">
        <v>3</v>
      </c>
      <c r="O2653" t="b">
        <v>0</v>
      </c>
      <c r="P2653" t="s">
        <v>8278</v>
      </c>
      <c r="Q2653" s="5">
        <f>(E2653/D2653)</f>
        <v>0.11818181818181818</v>
      </c>
      <c r="R2653" s="12">
        <f>ROUND((E2653/N2653),2)</f>
        <v>346.67</v>
      </c>
      <c r="S2653" t="str">
        <f>LEFT(P2653,FIND("/",P2653)-1)</f>
        <v>music</v>
      </c>
      <c r="T2653" t="str">
        <f>RIGHT(P2653,LEN(P2653)-FIND("/",P2653))</f>
        <v>jazz</v>
      </c>
    </row>
    <row r="2654" spans="1:20" ht="42.75" x14ac:dyDescent="0.4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 s="9">
        <f>(((I2654/60)/60)/24)+DATE(1970,1,1)</f>
        <v>42439.024305555555</v>
      </c>
      <c r="K2654">
        <v>1454978100</v>
      </c>
      <c r="L2654" s="10">
        <f>(((K2654/60)/60)/24)+DATE(1970,1,1)</f>
        <v>42409.024305555555</v>
      </c>
      <c r="M2654" t="b">
        <v>0</v>
      </c>
      <c r="N2654">
        <v>12</v>
      </c>
      <c r="O2654" t="b">
        <v>0</v>
      </c>
      <c r="P2654" t="s">
        <v>8282</v>
      </c>
      <c r="Q2654" s="5">
        <f>(E2654/D2654)</f>
        <v>0.11799999999999999</v>
      </c>
      <c r="R2654" s="12">
        <f>ROUND((E2654/N2654),2)</f>
        <v>19.670000000000002</v>
      </c>
      <c r="S2654" t="str">
        <f>LEFT(P2654,FIND("/",P2654)-1)</f>
        <v>games</v>
      </c>
      <c r="T2654" t="str">
        <f>RIGHT(P2654,LEN(P2654)-FIND("/",P2654))</f>
        <v>video games</v>
      </c>
    </row>
    <row r="2655" spans="1:20" ht="28.5" x14ac:dyDescent="0.4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 s="9">
        <f>(((I2655/60)/60)/24)+DATE(1970,1,1)</f>
        <v>41818.806875000002</v>
      </c>
      <c r="K2655">
        <v>1400786514</v>
      </c>
      <c r="L2655" s="10">
        <f>(((K2655/60)/60)/24)+DATE(1970,1,1)</f>
        <v>41781.806875000002</v>
      </c>
      <c r="M2655" t="b">
        <v>0</v>
      </c>
      <c r="N2655">
        <v>85</v>
      </c>
      <c r="O2655" t="b">
        <v>0</v>
      </c>
      <c r="P2655" t="s">
        <v>8284</v>
      </c>
      <c r="Q2655" s="5">
        <f>(E2655/D2655)</f>
        <v>0.11749999999999999</v>
      </c>
      <c r="R2655" s="12">
        <f>ROUND((E2655/N2655),2)</f>
        <v>69.12</v>
      </c>
      <c r="S2655" t="str">
        <f>LEFT(P2655,FIND("/",P2655)-1)</f>
        <v>food</v>
      </c>
      <c r="T2655" t="str">
        <f>RIGHT(P2655,LEN(P2655)-FIND("/",P2655))</f>
        <v>food trucks</v>
      </c>
    </row>
    <row r="2656" spans="1:20" ht="42.75" x14ac:dyDescent="0.4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 s="9">
        <f>(((I2656/60)/60)/24)+DATE(1970,1,1)</f>
        <v>42055.968240740738</v>
      </c>
      <c r="K2656">
        <v>1420586056</v>
      </c>
      <c r="L2656" s="10">
        <f>(((K2656/60)/60)/24)+DATE(1970,1,1)</f>
        <v>42010.968240740738</v>
      </c>
      <c r="M2656" t="b">
        <v>0</v>
      </c>
      <c r="N2656">
        <v>24</v>
      </c>
      <c r="O2656" t="b">
        <v>0</v>
      </c>
      <c r="P2656" t="s">
        <v>8305</v>
      </c>
      <c r="Q2656" s="5">
        <f>(E2656/D2656)</f>
        <v>0.1174</v>
      </c>
      <c r="R2656" s="12">
        <f>ROUND((E2656/N2656),2)</f>
        <v>24.46</v>
      </c>
      <c r="S2656" t="str">
        <f>LEFT(P2656,FIND("/",P2656)-1)</f>
        <v>theater</v>
      </c>
      <c r="T2656" t="str">
        <f>RIGHT(P2656,LEN(P2656)-FIND("/",P2656))</f>
        <v>musical</v>
      </c>
    </row>
    <row r="2657" spans="1:20" ht="57" x14ac:dyDescent="0.4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 s="9">
        <f>(((I2657/60)/60)/24)+DATE(1970,1,1)</f>
        <v>42835.041666666672</v>
      </c>
      <c r="K2657">
        <v>1488847514</v>
      </c>
      <c r="L2657" s="10">
        <f>(((K2657/60)/60)/24)+DATE(1970,1,1)</f>
        <v>42801.031412037039</v>
      </c>
      <c r="M2657" t="b">
        <v>0</v>
      </c>
      <c r="N2657">
        <v>23</v>
      </c>
      <c r="O2657" t="b">
        <v>0</v>
      </c>
      <c r="P2657" t="s">
        <v>8293</v>
      </c>
      <c r="Q2657" s="5">
        <f>(E2657/D2657)</f>
        <v>0.11708333333333333</v>
      </c>
      <c r="R2657" s="12">
        <f>ROUND((E2657/N2657),2)</f>
        <v>61.09</v>
      </c>
      <c r="S2657" t="str">
        <f>LEFT(P2657,FIND("/",P2657)-1)</f>
        <v>music</v>
      </c>
      <c r="T2657" t="str">
        <f>RIGHT(P2657,LEN(P2657)-FIND("/",P2657))</f>
        <v>faith</v>
      </c>
    </row>
    <row r="2658" spans="1:20" ht="57" x14ac:dyDescent="0.4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 s="9">
        <f>(((I2658/60)/60)/24)+DATE(1970,1,1)</f>
        <v>42653.441932870366</v>
      </c>
      <c r="K2658">
        <v>1474886183</v>
      </c>
      <c r="L2658" s="10">
        <f>(((K2658/60)/60)/24)+DATE(1970,1,1)</f>
        <v>42639.441932870366</v>
      </c>
      <c r="M2658" t="b">
        <v>0</v>
      </c>
      <c r="N2658">
        <v>6</v>
      </c>
      <c r="O2658" t="b">
        <v>0</v>
      </c>
      <c r="P2658" t="s">
        <v>8304</v>
      </c>
      <c r="Q2658" s="5">
        <f>(E2658/D2658)</f>
        <v>0.11700000000000001</v>
      </c>
      <c r="R2658" s="12">
        <f>ROUND((E2658/N2658),2)</f>
        <v>39</v>
      </c>
      <c r="S2658" t="str">
        <f>LEFT(P2658,FIND("/",P2658)-1)</f>
        <v>publishing</v>
      </c>
      <c r="T2658" t="str">
        <f>RIGHT(P2658,LEN(P2658)-FIND("/",P2658))</f>
        <v>children's books</v>
      </c>
    </row>
    <row r="2659" spans="1:20" ht="42.75" x14ac:dyDescent="0.4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 s="9">
        <f>(((I2659/60)/60)/24)+DATE(1970,1,1)</f>
        <v>40960.948773148149</v>
      </c>
      <c r="K2659">
        <v>1328049974</v>
      </c>
      <c r="L2659" s="10">
        <f>(((K2659/60)/60)/24)+DATE(1970,1,1)</f>
        <v>40939.948773148149</v>
      </c>
      <c r="M2659" t="b">
        <v>0</v>
      </c>
      <c r="N2659">
        <v>6</v>
      </c>
      <c r="O2659" t="b">
        <v>0</v>
      </c>
      <c r="P2659" t="s">
        <v>8286</v>
      </c>
      <c r="Q2659" s="5">
        <f>(E2659/D2659)</f>
        <v>0.11600000000000001</v>
      </c>
      <c r="R2659" s="12">
        <f>ROUND((E2659/N2659),2)</f>
        <v>19.329999999999998</v>
      </c>
      <c r="S2659" t="str">
        <f>LEFT(P2659,FIND("/",P2659)-1)</f>
        <v>music</v>
      </c>
      <c r="T2659" t="str">
        <f>RIGHT(P2659,LEN(P2659)-FIND("/",P2659))</f>
        <v>world music</v>
      </c>
    </row>
    <row r="2660" spans="1:20" ht="42.75" x14ac:dyDescent="0.4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 s="9">
        <f>(((I2660/60)/60)/24)+DATE(1970,1,1)</f>
        <v>42129.783333333333</v>
      </c>
      <c r="K2660">
        <v>1428340931</v>
      </c>
      <c r="L2660" s="10">
        <f>(((K2660/60)/60)/24)+DATE(1970,1,1)</f>
        <v>42100.723738425921</v>
      </c>
      <c r="M2660" t="b">
        <v>0</v>
      </c>
      <c r="N2660">
        <v>6</v>
      </c>
      <c r="O2660" t="b">
        <v>0</v>
      </c>
      <c r="P2660" t="s">
        <v>8303</v>
      </c>
      <c r="Q2660" s="5">
        <f>(E2660/D2660)</f>
        <v>0.11579206701157921</v>
      </c>
      <c r="R2660" s="12">
        <f>ROUND((E2660/N2660),2)</f>
        <v>78.33</v>
      </c>
      <c r="S2660" t="str">
        <f>LEFT(P2660,FIND("/",P2660)-1)</f>
        <v>theater</v>
      </c>
      <c r="T2660" t="str">
        <f>RIGHT(P2660,LEN(P2660)-FIND("/",P2660))</f>
        <v>spaces</v>
      </c>
    </row>
    <row r="2661" spans="1:20" ht="42.75" x14ac:dyDescent="0.4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 s="9">
        <f>(((I2661/60)/60)/24)+DATE(1970,1,1)</f>
        <v>42166.958333333328</v>
      </c>
      <c r="K2661">
        <v>1430405903</v>
      </c>
      <c r="L2661" s="10">
        <f>(((K2661/60)/60)/24)+DATE(1970,1,1)</f>
        <v>42124.623877314814</v>
      </c>
      <c r="M2661" t="b">
        <v>0</v>
      </c>
      <c r="N2661">
        <v>7</v>
      </c>
      <c r="O2661" t="b">
        <v>0</v>
      </c>
      <c r="P2661" t="s">
        <v>8271</v>
      </c>
      <c r="Q2661" s="5">
        <f>(E2661/D2661)</f>
        <v>0.11533333333333333</v>
      </c>
      <c r="R2661" s="12">
        <f>ROUND((E2661/N2661),2)</f>
        <v>24.71</v>
      </c>
      <c r="S2661" t="str">
        <f>LEFT(P2661,FIND("/",P2661)-1)</f>
        <v>theater</v>
      </c>
      <c r="T2661" t="str">
        <f>RIGHT(P2661,LEN(P2661)-FIND("/",P2661))</f>
        <v>plays</v>
      </c>
    </row>
    <row r="2662" spans="1:20" ht="42.75" x14ac:dyDescent="0.4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 s="9">
        <f>(((I2662/60)/60)/24)+DATE(1970,1,1)</f>
        <v>41803.166666666664</v>
      </c>
      <c r="K2662">
        <v>1399909127</v>
      </c>
      <c r="L2662" s="10">
        <f>(((K2662/60)/60)/24)+DATE(1970,1,1)</f>
        <v>41771.651932870373</v>
      </c>
      <c r="M2662" t="b">
        <v>0</v>
      </c>
      <c r="N2662">
        <v>70</v>
      </c>
      <c r="O2662" t="b">
        <v>0</v>
      </c>
      <c r="P2662" t="s">
        <v>8301</v>
      </c>
      <c r="Q2662" s="5">
        <f>(E2662/D2662)</f>
        <v>0.1152156862745098</v>
      </c>
      <c r="R2662" s="12">
        <f>ROUND((E2662/N2662),2)</f>
        <v>83.94</v>
      </c>
      <c r="S2662" t="str">
        <f>LEFT(P2662,FIND("/",P2662)-1)</f>
        <v>technology</v>
      </c>
      <c r="T2662" t="str">
        <f>RIGHT(P2662,LEN(P2662)-FIND("/",P2662))</f>
        <v>space exploration</v>
      </c>
    </row>
    <row r="2663" spans="1:20" ht="28.5" x14ac:dyDescent="0.4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 s="9">
        <f>(((I2663/60)/60)/24)+DATE(1970,1,1)</f>
        <v>42417.503229166665</v>
      </c>
      <c r="K2663">
        <v>1453118679</v>
      </c>
      <c r="L2663" s="10">
        <f>(((K2663/60)/60)/24)+DATE(1970,1,1)</f>
        <v>42387.503229166665</v>
      </c>
      <c r="M2663" t="b">
        <v>0</v>
      </c>
      <c r="N2663">
        <v>45</v>
      </c>
      <c r="O2663" t="b">
        <v>0</v>
      </c>
      <c r="P2663" t="s">
        <v>8273</v>
      </c>
      <c r="Q2663" s="5">
        <f>(E2663/D2663)</f>
        <v>0.11514000000000001</v>
      </c>
      <c r="R2663" s="12">
        <f>ROUND((E2663/N2663),2)</f>
        <v>127.93</v>
      </c>
      <c r="S2663" t="str">
        <f>LEFT(P2663,FIND("/",P2663)-1)</f>
        <v>technology</v>
      </c>
      <c r="T2663" t="str">
        <f>RIGHT(P2663,LEN(P2663)-FIND("/",P2663))</f>
        <v>wearables</v>
      </c>
    </row>
    <row r="2664" spans="1:20" ht="42.75" x14ac:dyDescent="0.4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 s="9">
        <f>(((I2664/60)/60)/24)+DATE(1970,1,1)</f>
        <v>40895.765092592592</v>
      </c>
      <c r="K2664">
        <v>1320776504</v>
      </c>
      <c r="L2664" s="10">
        <f>(((K2664/60)/60)/24)+DATE(1970,1,1)</f>
        <v>40855.765092592592</v>
      </c>
      <c r="M2664" t="b">
        <v>0</v>
      </c>
      <c r="N2664">
        <v>14</v>
      </c>
      <c r="O2664" t="b">
        <v>0</v>
      </c>
      <c r="P2664" t="s">
        <v>8304</v>
      </c>
      <c r="Q2664" s="5">
        <f>(E2664/D2664)</f>
        <v>0.11458333333333333</v>
      </c>
      <c r="R2664" s="12">
        <f>ROUND((E2664/N2664),2)</f>
        <v>39.29</v>
      </c>
      <c r="S2664" t="str">
        <f>LEFT(P2664,FIND("/",P2664)-1)</f>
        <v>publishing</v>
      </c>
      <c r="T2664" t="str">
        <f>RIGHT(P2664,LEN(P2664)-FIND("/",P2664))</f>
        <v>children's books</v>
      </c>
    </row>
    <row r="2665" spans="1:20" ht="28.5" x14ac:dyDescent="0.4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 s="9">
        <f>(((I2665/60)/60)/24)+DATE(1970,1,1)</f>
        <v>42039.493263888886</v>
      </c>
      <c r="K2665">
        <v>1420458618</v>
      </c>
      <c r="L2665" s="10">
        <f>(((K2665/60)/60)/24)+DATE(1970,1,1)</f>
        <v>42009.493263888886</v>
      </c>
      <c r="M2665" t="b">
        <v>0</v>
      </c>
      <c r="N2665">
        <v>4</v>
      </c>
      <c r="O2665" t="b">
        <v>0</v>
      </c>
      <c r="P2665" t="s">
        <v>8305</v>
      </c>
      <c r="Q2665" s="5">
        <f>(E2665/D2665)</f>
        <v>0.1145</v>
      </c>
      <c r="R2665" s="12">
        <f>ROUND((E2665/N2665),2)</f>
        <v>286.25</v>
      </c>
      <c r="S2665" t="str">
        <f>LEFT(P2665,FIND("/",P2665)-1)</f>
        <v>theater</v>
      </c>
      <c r="T2665" t="str">
        <f>RIGHT(P2665,LEN(P2665)-FIND("/",P2665))</f>
        <v>musical</v>
      </c>
    </row>
    <row r="2666" spans="1:20" ht="28.5" x14ac:dyDescent="0.4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 s="9">
        <f>(((I2666/60)/60)/24)+DATE(1970,1,1)</f>
        <v>42806.791666666672</v>
      </c>
      <c r="K2666">
        <v>1485966688</v>
      </c>
      <c r="L2666" s="10">
        <f>(((K2666/60)/60)/24)+DATE(1970,1,1)</f>
        <v>42767.688518518517</v>
      </c>
      <c r="M2666" t="b">
        <v>0</v>
      </c>
      <c r="N2666">
        <v>152</v>
      </c>
      <c r="O2666" t="b">
        <v>0</v>
      </c>
      <c r="P2666" t="s">
        <v>8301</v>
      </c>
      <c r="Q2666" s="5">
        <f>(E2666/D2666)</f>
        <v>0.11436666666666667</v>
      </c>
      <c r="R2666" s="12">
        <f>ROUND((E2666/N2666),2)</f>
        <v>112.86</v>
      </c>
      <c r="S2666" t="str">
        <f>LEFT(P2666,FIND("/",P2666)-1)</f>
        <v>technology</v>
      </c>
      <c r="T2666" t="str">
        <f>RIGHT(P2666,LEN(P2666)-FIND("/",P2666))</f>
        <v>space exploration</v>
      </c>
    </row>
    <row r="2667" spans="1:20" ht="42.75" x14ac:dyDescent="0.4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 s="9">
        <f>(((I2667/60)/60)/24)+DATE(1970,1,1)</f>
        <v>42514.600694444445</v>
      </c>
      <c r="K2667">
        <v>1462585315</v>
      </c>
      <c r="L2667" s="10">
        <f>(((K2667/60)/60)/24)+DATE(1970,1,1)</f>
        <v>42497.070775462969</v>
      </c>
      <c r="M2667" t="b">
        <v>0</v>
      </c>
      <c r="N2667">
        <v>2</v>
      </c>
      <c r="O2667" t="b">
        <v>0</v>
      </c>
      <c r="P2667" t="s">
        <v>8271</v>
      </c>
      <c r="Q2667" s="5">
        <f>(E2667/D2667)</f>
        <v>0.11428571428571428</v>
      </c>
      <c r="R2667" s="12">
        <f>ROUND((E2667/N2667),2)</f>
        <v>40</v>
      </c>
      <c r="S2667" t="str">
        <f>LEFT(P2667,FIND("/",P2667)-1)</f>
        <v>theater</v>
      </c>
      <c r="T2667" t="str">
        <f>RIGHT(P2667,LEN(P2667)-FIND("/",P2667))</f>
        <v>plays</v>
      </c>
    </row>
    <row r="2668" spans="1:20" ht="42.75" x14ac:dyDescent="0.4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 s="9">
        <f>(((I2668/60)/60)/24)+DATE(1970,1,1)</f>
        <v>42794.368749999994</v>
      </c>
      <c r="K2668">
        <v>1484484219</v>
      </c>
      <c r="L2668" s="10">
        <f>(((K2668/60)/60)/24)+DATE(1970,1,1)</f>
        <v>42750.530312499999</v>
      </c>
      <c r="M2668" t="b">
        <v>0</v>
      </c>
      <c r="N2668">
        <v>5</v>
      </c>
      <c r="O2668" t="b">
        <v>0</v>
      </c>
      <c r="P2668" t="s">
        <v>8271</v>
      </c>
      <c r="Q2668" s="5">
        <f>(E2668/D2668)</f>
        <v>0.11428571428571428</v>
      </c>
      <c r="R2668" s="12">
        <f>ROUND((E2668/N2668),2)</f>
        <v>80</v>
      </c>
      <c r="S2668" t="str">
        <f>LEFT(P2668,FIND("/",P2668)-1)</f>
        <v>theater</v>
      </c>
      <c r="T2668" t="str">
        <f>RIGHT(P2668,LEN(P2668)-FIND("/",P2668))</f>
        <v>plays</v>
      </c>
    </row>
    <row r="2669" spans="1:20" ht="28.5" x14ac:dyDescent="0.4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 s="9">
        <f>(((I2669/60)/60)/24)+DATE(1970,1,1)</f>
        <v>42651.613564814819</v>
      </c>
      <c r="K2669">
        <v>1472481812</v>
      </c>
      <c r="L2669" s="10">
        <f>(((K2669/60)/60)/24)+DATE(1970,1,1)</f>
        <v>42611.613564814819</v>
      </c>
      <c r="M2669" t="b">
        <v>0</v>
      </c>
      <c r="N2669">
        <v>38</v>
      </c>
      <c r="O2669" t="b">
        <v>0</v>
      </c>
      <c r="P2669" t="s">
        <v>8273</v>
      </c>
      <c r="Q2669" s="5">
        <f>(E2669/D2669)</f>
        <v>0.11360000000000001</v>
      </c>
      <c r="R2669" s="12">
        <f>ROUND((E2669/N2669),2)</f>
        <v>29.89</v>
      </c>
      <c r="S2669" t="str">
        <f>LEFT(P2669,FIND("/",P2669)-1)</f>
        <v>technology</v>
      </c>
      <c r="T2669" t="str">
        <f>RIGHT(P2669,LEN(P2669)-FIND("/",P2669))</f>
        <v>wearables</v>
      </c>
    </row>
    <row r="2670" spans="1:20" ht="42.75" x14ac:dyDescent="0.4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 s="9">
        <f>(((I2670/60)/60)/24)+DATE(1970,1,1)</f>
        <v>41992.818055555559</v>
      </c>
      <c r="K2670">
        <v>1416419916</v>
      </c>
      <c r="L2670" s="10">
        <f>(((K2670/60)/60)/24)+DATE(1970,1,1)</f>
        <v>41962.749027777783</v>
      </c>
      <c r="M2670" t="b">
        <v>1</v>
      </c>
      <c r="N2670">
        <v>84</v>
      </c>
      <c r="O2670" t="b">
        <v>0</v>
      </c>
      <c r="P2670" t="s">
        <v>8302</v>
      </c>
      <c r="Q2670" s="5">
        <f>(E2670/D2670)</f>
        <v>0.11344</v>
      </c>
      <c r="R2670" s="12">
        <f>ROUND((E2670/N2670),2)</f>
        <v>33.76</v>
      </c>
      <c r="S2670" t="str">
        <f>LEFT(P2670,FIND("/",P2670)-1)</f>
        <v>technology</v>
      </c>
      <c r="T2670" t="str">
        <f>RIGHT(P2670,LEN(P2670)-FIND("/",P2670))</f>
        <v>makerspaces</v>
      </c>
    </row>
    <row r="2671" spans="1:20" ht="42.75" x14ac:dyDescent="0.4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 s="9">
        <f>(((I2671/60)/60)/24)+DATE(1970,1,1)</f>
        <v>42104.207638888889</v>
      </c>
      <c r="K2671">
        <v>1426792563</v>
      </c>
      <c r="L2671" s="10">
        <f>(((K2671/60)/60)/24)+DATE(1970,1,1)</f>
        <v>42082.802812499998</v>
      </c>
      <c r="M2671" t="b">
        <v>0</v>
      </c>
      <c r="N2671">
        <v>17</v>
      </c>
      <c r="O2671" t="b">
        <v>0</v>
      </c>
      <c r="P2671" t="s">
        <v>8273</v>
      </c>
      <c r="Q2671" s="5">
        <f>(E2671/D2671)</f>
        <v>0.11328275684711328</v>
      </c>
      <c r="R2671" s="12">
        <f>ROUND((E2671/N2671),2)</f>
        <v>51.82</v>
      </c>
      <c r="S2671" t="str">
        <f>LEFT(P2671,FIND("/",P2671)-1)</f>
        <v>technology</v>
      </c>
      <c r="T2671" t="str">
        <f>RIGHT(P2671,LEN(P2671)-FIND("/",P2671))</f>
        <v>wearables</v>
      </c>
    </row>
    <row r="2672" spans="1:20" ht="28.5" x14ac:dyDescent="0.4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 s="9">
        <f>(((I2672/60)/60)/24)+DATE(1970,1,1)</f>
        <v>42330.290972222225</v>
      </c>
      <c r="K2672">
        <v>1445483246</v>
      </c>
      <c r="L2672" s="10">
        <f>(((K2672/60)/60)/24)+DATE(1970,1,1)</f>
        <v>42299.130162037036</v>
      </c>
      <c r="M2672" t="b">
        <v>0</v>
      </c>
      <c r="N2672">
        <v>72</v>
      </c>
      <c r="O2672" t="b">
        <v>0</v>
      </c>
      <c r="P2672" t="s">
        <v>8303</v>
      </c>
      <c r="Q2672" s="5">
        <f>(E2672/D2672)</f>
        <v>0.11294666666666667</v>
      </c>
      <c r="R2672" s="12">
        <f>ROUND((E2672/N2672),2)</f>
        <v>117.65</v>
      </c>
      <c r="S2672" t="str">
        <f>LEFT(P2672,FIND("/",P2672)-1)</f>
        <v>theater</v>
      </c>
      <c r="T2672" t="str">
        <f>RIGHT(P2672,LEN(P2672)-FIND("/",P2672))</f>
        <v>spaces</v>
      </c>
    </row>
    <row r="2673" spans="1:20" ht="42.75" x14ac:dyDescent="0.4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 s="9">
        <f>(((I2673/60)/60)/24)+DATE(1970,1,1)</f>
        <v>42014.140972222223</v>
      </c>
      <c r="K2673">
        <v>1418234646</v>
      </c>
      <c r="L2673" s="10">
        <f>(((K2673/60)/60)/24)+DATE(1970,1,1)</f>
        <v>41983.752847222218</v>
      </c>
      <c r="M2673" t="b">
        <v>0</v>
      </c>
      <c r="N2673">
        <v>12</v>
      </c>
      <c r="O2673" t="b">
        <v>0</v>
      </c>
      <c r="P2673" t="s">
        <v>8271</v>
      </c>
      <c r="Q2673" s="5">
        <f>(E2673/D2673)</f>
        <v>0.11272727272727273</v>
      </c>
      <c r="R2673" s="12">
        <f>ROUND((E2673/N2673),2)</f>
        <v>51.67</v>
      </c>
      <c r="S2673" t="str">
        <f>LEFT(P2673,FIND("/",P2673)-1)</f>
        <v>theater</v>
      </c>
      <c r="T2673" t="str">
        <f>RIGHT(P2673,LEN(P2673)-FIND("/",P2673))</f>
        <v>plays</v>
      </c>
    </row>
    <row r="2674" spans="1:20" ht="42.75" x14ac:dyDescent="0.4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 s="9">
        <f>(((I2674/60)/60)/24)+DATE(1970,1,1)</f>
        <v>40380.791666666664</v>
      </c>
      <c r="K2674">
        <v>1275599812</v>
      </c>
      <c r="L2674" s="10">
        <f>(((K2674/60)/60)/24)+DATE(1970,1,1)</f>
        <v>40332.886712962965</v>
      </c>
      <c r="M2674" t="b">
        <v>0</v>
      </c>
      <c r="N2674">
        <v>5</v>
      </c>
      <c r="O2674" t="b">
        <v>0</v>
      </c>
      <c r="P2674" t="s">
        <v>8282</v>
      </c>
      <c r="Q2674" s="5">
        <f>(E2674/D2674)</f>
        <v>0.1125</v>
      </c>
      <c r="R2674" s="12">
        <f>ROUND((E2674/N2674),2)</f>
        <v>45</v>
      </c>
      <c r="S2674" t="str">
        <f>LEFT(P2674,FIND("/",P2674)-1)</f>
        <v>games</v>
      </c>
      <c r="T2674" t="str">
        <f>RIGHT(P2674,LEN(P2674)-FIND("/",P2674))</f>
        <v>video games</v>
      </c>
    </row>
    <row r="2675" spans="1:20" ht="42.75" x14ac:dyDescent="0.4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 s="9">
        <f>(((I2675/60)/60)/24)+DATE(1970,1,1)</f>
        <v>42046.551180555558</v>
      </c>
      <c r="K2675">
        <v>1420636422</v>
      </c>
      <c r="L2675" s="10">
        <f>(((K2675/60)/60)/24)+DATE(1970,1,1)</f>
        <v>42011.551180555558</v>
      </c>
      <c r="M2675" t="b">
        <v>1</v>
      </c>
      <c r="N2675">
        <v>18</v>
      </c>
      <c r="O2675" t="b">
        <v>0</v>
      </c>
      <c r="P2675" t="s">
        <v>8285</v>
      </c>
      <c r="Q2675" s="5">
        <f>(E2675/D2675)</f>
        <v>0.11077777777777778</v>
      </c>
      <c r="R2675" s="12">
        <f>ROUND((E2675/N2675),2)</f>
        <v>55.39</v>
      </c>
      <c r="S2675" t="str">
        <f>LEFT(P2675,FIND("/",P2675)-1)</f>
        <v>photography</v>
      </c>
      <c r="T2675" t="str">
        <f>RIGHT(P2675,LEN(P2675)-FIND("/",P2675))</f>
        <v>photobooks</v>
      </c>
    </row>
    <row r="2676" spans="1:20" ht="28.5" x14ac:dyDescent="0.4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 s="9">
        <f>(((I2676/60)/60)/24)+DATE(1970,1,1)</f>
        <v>41910.068437499998</v>
      </c>
      <c r="K2676">
        <v>1409276313</v>
      </c>
      <c r="L2676" s="10">
        <f>(((K2676/60)/60)/24)+DATE(1970,1,1)</f>
        <v>41880.068437499998</v>
      </c>
      <c r="M2676" t="b">
        <v>1</v>
      </c>
      <c r="N2676">
        <v>8</v>
      </c>
      <c r="O2676" t="b">
        <v>0</v>
      </c>
      <c r="P2676" t="s">
        <v>8285</v>
      </c>
      <c r="Q2676" s="5">
        <f>(E2676/D2676)</f>
        <v>0.1106</v>
      </c>
      <c r="R2676" s="12">
        <f>ROUND((E2676/N2676),2)</f>
        <v>69.13</v>
      </c>
      <c r="S2676" t="str">
        <f>LEFT(P2676,FIND("/",P2676)-1)</f>
        <v>photography</v>
      </c>
      <c r="T2676" t="str">
        <f>RIGHT(P2676,LEN(P2676)-FIND("/",P2676))</f>
        <v>photobooks</v>
      </c>
    </row>
    <row r="2677" spans="1:20" ht="42.75" x14ac:dyDescent="0.4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 s="9">
        <f>(((I2677/60)/60)/24)+DATE(1970,1,1)</f>
        <v>42589.814178240747</v>
      </c>
      <c r="K2677">
        <v>1468006345</v>
      </c>
      <c r="L2677" s="10">
        <f>(((K2677/60)/60)/24)+DATE(1970,1,1)</f>
        <v>42559.814178240747</v>
      </c>
      <c r="M2677" t="b">
        <v>0</v>
      </c>
      <c r="N2677">
        <v>2</v>
      </c>
      <c r="O2677" t="b">
        <v>0</v>
      </c>
      <c r="P2677" t="s">
        <v>8293</v>
      </c>
      <c r="Q2677" s="5">
        <f>(E2677/D2677)</f>
        <v>0.11</v>
      </c>
      <c r="R2677" s="12">
        <f>ROUND((E2677/N2677),2)</f>
        <v>55</v>
      </c>
      <c r="S2677" t="str">
        <f>LEFT(P2677,FIND("/",P2677)-1)</f>
        <v>music</v>
      </c>
      <c r="T2677" t="str">
        <f>RIGHT(P2677,LEN(P2677)-FIND("/",P2677))</f>
        <v>faith</v>
      </c>
    </row>
    <row r="2678" spans="1:20" ht="42.75" x14ac:dyDescent="0.4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 s="9">
        <f>(((I2678/60)/60)/24)+DATE(1970,1,1)</f>
        <v>42278.541666666672</v>
      </c>
      <c r="K2678">
        <v>1439827639</v>
      </c>
      <c r="L2678" s="10">
        <f>(((K2678/60)/60)/24)+DATE(1970,1,1)</f>
        <v>42233.671747685185</v>
      </c>
      <c r="M2678" t="b">
        <v>0</v>
      </c>
      <c r="N2678">
        <v>12</v>
      </c>
      <c r="O2678" t="b">
        <v>0</v>
      </c>
      <c r="P2678" t="s">
        <v>8271</v>
      </c>
      <c r="Q2678" s="5">
        <f>(E2678/D2678)</f>
        <v>0.11</v>
      </c>
      <c r="R2678" s="12">
        <f>ROUND((E2678/N2678),2)</f>
        <v>45.83</v>
      </c>
      <c r="S2678" t="str">
        <f>LEFT(P2678,FIND("/",P2678)-1)</f>
        <v>theater</v>
      </c>
      <c r="T2678" t="str">
        <f>RIGHT(P2678,LEN(P2678)-FIND("/",P2678))</f>
        <v>plays</v>
      </c>
    </row>
    <row r="2679" spans="1:20" ht="42.75" x14ac:dyDescent="0.4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 s="9">
        <f>(((I2679/60)/60)/24)+DATE(1970,1,1)</f>
        <v>41318.942928240744</v>
      </c>
      <c r="K2679">
        <v>1358203069</v>
      </c>
      <c r="L2679" s="10">
        <f>(((K2679/60)/60)/24)+DATE(1970,1,1)</f>
        <v>41288.942928240744</v>
      </c>
      <c r="M2679" t="b">
        <v>0</v>
      </c>
      <c r="N2679">
        <v>15</v>
      </c>
      <c r="O2679" t="b">
        <v>0</v>
      </c>
      <c r="P2679" t="s">
        <v>8278</v>
      </c>
      <c r="Q2679" s="5">
        <f>(E2679/D2679)</f>
        <v>0.109</v>
      </c>
      <c r="R2679" s="12">
        <f>ROUND((E2679/N2679),2)</f>
        <v>21.8</v>
      </c>
      <c r="S2679" t="str">
        <f>LEFT(P2679,FIND("/",P2679)-1)</f>
        <v>music</v>
      </c>
      <c r="T2679" t="str">
        <f>RIGHT(P2679,LEN(P2679)-FIND("/",P2679))</f>
        <v>jazz</v>
      </c>
    </row>
    <row r="2680" spans="1:20" ht="42.75" x14ac:dyDescent="0.4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 s="9">
        <f>(((I2680/60)/60)/24)+DATE(1970,1,1)</f>
        <v>42348.925532407404</v>
      </c>
      <c r="K2680">
        <v>1447193566</v>
      </c>
      <c r="L2680" s="10">
        <f>(((K2680/60)/60)/24)+DATE(1970,1,1)</f>
        <v>42318.925532407404</v>
      </c>
      <c r="M2680" t="b">
        <v>0</v>
      </c>
      <c r="N2680">
        <v>4</v>
      </c>
      <c r="O2680" t="b">
        <v>0</v>
      </c>
      <c r="P2680" t="s">
        <v>8272</v>
      </c>
      <c r="Q2680" s="5">
        <f>(E2680/D2680)</f>
        <v>0.10877666666666666</v>
      </c>
      <c r="R2680" s="12">
        <f>ROUND((E2680/N2680),2)</f>
        <v>81.58</v>
      </c>
      <c r="S2680" t="str">
        <f>LEFT(P2680,FIND("/",P2680)-1)</f>
        <v>technology</v>
      </c>
      <c r="T2680" t="str">
        <f>RIGHT(P2680,LEN(P2680)-FIND("/",P2680))</f>
        <v>web</v>
      </c>
    </row>
    <row r="2681" spans="1:20" ht="42.75" x14ac:dyDescent="0.4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 s="9">
        <f>(((I2681/60)/60)/24)+DATE(1970,1,1)</f>
        <v>41231</v>
      </c>
      <c r="K2681">
        <v>1348864913</v>
      </c>
      <c r="L2681" s="10">
        <f>(((K2681/60)/60)/24)+DATE(1970,1,1)</f>
        <v>41180.86241898148</v>
      </c>
      <c r="M2681" t="b">
        <v>0</v>
      </c>
      <c r="N2681">
        <v>28</v>
      </c>
      <c r="O2681" t="b">
        <v>0</v>
      </c>
      <c r="P2681" t="s">
        <v>8278</v>
      </c>
      <c r="Q2681" s="5">
        <f>(E2681/D2681)</f>
        <v>0.10862068965517241</v>
      </c>
      <c r="R2681" s="12">
        <f>ROUND((E2681/N2681),2)</f>
        <v>56.25</v>
      </c>
      <c r="S2681" t="str">
        <f>LEFT(P2681,FIND("/",P2681)-1)</f>
        <v>music</v>
      </c>
      <c r="T2681" t="str">
        <f>RIGHT(P2681,LEN(P2681)-FIND("/",P2681))</f>
        <v>jazz</v>
      </c>
    </row>
    <row r="2682" spans="1:20" ht="42.75" x14ac:dyDescent="0.4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 s="9">
        <f>(((I2682/60)/60)/24)+DATE(1970,1,1)</f>
        <v>42064.907858796301</v>
      </c>
      <c r="K2682">
        <v>1422222439</v>
      </c>
      <c r="L2682" s="10">
        <f>(((K2682/60)/60)/24)+DATE(1970,1,1)</f>
        <v>42029.907858796301</v>
      </c>
      <c r="M2682" t="b">
        <v>1</v>
      </c>
      <c r="N2682">
        <v>9</v>
      </c>
      <c r="O2682" t="b">
        <v>0</v>
      </c>
      <c r="P2682" t="s">
        <v>8285</v>
      </c>
      <c r="Q2682" s="5">
        <f>(E2682/D2682)</f>
        <v>0.10857142857142857</v>
      </c>
      <c r="R2682" s="12">
        <f>ROUND((E2682/N2682),2)</f>
        <v>42.22</v>
      </c>
      <c r="S2682" t="str">
        <f>LEFT(P2682,FIND("/",P2682)-1)</f>
        <v>photography</v>
      </c>
      <c r="T2682" t="str">
        <f>RIGHT(P2682,LEN(P2682)-FIND("/",P2682))</f>
        <v>photobooks</v>
      </c>
    </row>
    <row r="2683" spans="1:20" ht="42.75" x14ac:dyDescent="0.4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 s="9">
        <f>(((I2683/60)/60)/24)+DATE(1970,1,1)</f>
        <v>42704.708333333328</v>
      </c>
      <c r="K2683">
        <v>1477781724</v>
      </c>
      <c r="L2683" s="10">
        <f>(((K2683/60)/60)/24)+DATE(1970,1,1)</f>
        <v>42672.955138888887</v>
      </c>
      <c r="M2683" t="b">
        <v>0</v>
      </c>
      <c r="N2683">
        <v>6</v>
      </c>
      <c r="O2683" t="b">
        <v>0</v>
      </c>
      <c r="P2683" t="s">
        <v>8271</v>
      </c>
      <c r="Q2683" s="5">
        <f>(E2683/D2683)</f>
        <v>0.10833333333333334</v>
      </c>
      <c r="R2683" s="12">
        <f>ROUND((E2683/N2683),2)</f>
        <v>108.33</v>
      </c>
      <c r="S2683" t="str">
        <f>LEFT(P2683,FIND("/",P2683)-1)</f>
        <v>theater</v>
      </c>
      <c r="T2683" t="str">
        <f>RIGHT(P2683,LEN(P2683)-FIND("/",P2683))</f>
        <v>plays</v>
      </c>
    </row>
    <row r="2684" spans="1:20" ht="57" x14ac:dyDescent="0.4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 s="9">
        <f>(((I2684/60)/60)/24)+DATE(1970,1,1)</f>
        <v>40423.083333333336</v>
      </c>
      <c r="K2684">
        <v>1281317691</v>
      </c>
      <c r="L2684" s="10">
        <f>(((K2684/60)/60)/24)+DATE(1970,1,1)</f>
        <v>40399.065868055557</v>
      </c>
      <c r="M2684" t="b">
        <v>0</v>
      </c>
      <c r="N2684">
        <v>4</v>
      </c>
      <c r="O2684" t="b">
        <v>0</v>
      </c>
      <c r="P2684" t="s">
        <v>8290</v>
      </c>
      <c r="Q2684" s="5">
        <f>(E2684/D2684)</f>
        <v>0.10806536636794939</v>
      </c>
      <c r="R2684" s="12">
        <f>ROUND((E2684/N2684),2)</f>
        <v>51.25</v>
      </c>
      <c r="S2684" t="str">
        <f>LEFT(P2684,FIND("/",P2684)-1)</f>
        <v>publishing</v>
      </c>
      <c r="T2684" t="str">
        <f>RIGHT(P2684,LEN(P2684)-FIND("/",P2684))</f>
        <v>art books</v>
      </c>
    </row>
    <row r="2685" spans="1:20" ht="42.75" x14ac:dyDescent="0.4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 s="9">
        <f>(((I2685/60)/60)/24)+DATE(1970,1,1)</f>
        <v>42020.434722222228</v>
      </c>
      <c r="K2685">
        <v>1418827324</v>
      </c>
      <c r="L2685" s="10">
        <f>(((K2685/60)/60)/24)+DATE(1970,1,1)</f>
        <v>41990.612546296295</v>
      </c>
      <c r="M2685" t="b">
        <v>0</v>
      </c>
      <c r="N2685">
        <v>3</v>
      </c>
      <c r="O2685" t="b">
        <v>0</v>
      </c>
      <c r="P2685" t="s">
        <v>8271</v>
      </c>
      <c r="Q2685" s="5">
        <f>(E2685/D2685)</f>
        <v>0.108</v>
      </c>
      <c r="R2685" s="12">
        <f>ROUND((E2685/N2685),2)</f>
        <v>72</v>
      </c>
      <c r="S2685" t="str">
        <f>LEFT(P2685,FIND("/",P2685)-1)</f>
        <v>theater</v>
      </c>
      <c r="T2685" t="str">
        <f>RIGHT(P2685,LEN(P2685)-FIND("/",P2685))</f>
        <v>plays</v>
      </c>
    </row>
    <row r="2686" spans="1:20" ht="42.75" x14ac:dyDescent="0.4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 s="9">
        <f>(((I2686/60)/60)/24)+DATE(1970,1,1)</f>
        <v>42155.153043981481</v>
      </c>
      <c r="K2686">
        <v>1429155623</v>
      </c>
      <c r="L2686" s="10">
        <f>(((K2686/60)/60)/24)+DATE(1970,1,1)</f>
        <v>42110.153043981481</v>
      </c>
      <c r="M2686" t="b">
        <v>0</v>
      </c>
      <c r="N2686">
        <v>28</v>
      </c>
      <c r="O2686" t="b">
        <v>0</v>
      </c>
      <c r="P2686" t="s">
        <v>8267</v>
      </c>
      <c r="Q2686" s="5">
        <f>(E2686/D2686)</f>
        <v>0.10775</v>
      </c>
      <c r="R2686" s="12">
        <f>ROUND((E2686/N2686),2)</f>
        <v>46.18</v>
      </c>
      <c r="S2686" t="str">
        <f>LEFT(P2686,FIND("/",P2686)-1)</f>
        <v>film &amp; video</v>
      </c>
      <c r="T2686" t="str">
        <f>RIGHT(P2686,LEN(P2686)-FIND("/",P2686))</f>
        <v>science fiction</v>
      </c>
    </row>
    <row r="2687" spans="1:20" ht="42.75" x14ac:dyDescent="0.4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 s="9">
        <f>(((I2687/60)/60)/24)+DATE(1970,1,1)</f>
        <v>42440.774155092593</v>
      </c>
      <c r="K2687">
        <v>1455129287</v>
      </c>
      <c r="L2687" s="10">
        <f>(((K2687/60)/60)/24)+DATE(1970,1,1)</f>
        <v>42410.774155092593</v>
      </c>
      <c r="M2687" t="b">
        <v>0</v>
      </c>
      <c r="N2687">
        <v>276</v>
      </c>
      <c r="O2687" t="b">
        <v>0</v>
      </c>
      <c r="P2687" t="s">
        <v>8273</v>
      </c>
      <c r="Q2687" s="5">
        <f>(E2687/D2687)</f>
        <v>0.10754135338345865</v>
      </c>
      <c r="R2687" s="12">
        <f>ROUND((E2687/N2687),2)</f>
        <v>51.82</v>
      </c>
      <c r="S2687" t="str">
        <f>LEFT(P2687,FIND("/",P2687)-1)</f>
        <v>technology</v>
      </c>
      <c r="T2687" t="str">
        <f>RIGHT(P2687,LEN(P2687)-FIND("/",P2687))</f>
        <v>wearables</v>
      </c>
    </row>
    <row r="2688" spans="1:20" ht="42.75" x14ac:dyDescent="0.4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 s="9">
        <f>(((I2688/60)/60)/24)+DATE(1970,1,1)</f>
        <v>42158.105046296296</v>
      </c>
      <c r="K2688">
        <v>1429410676</v>
      </c>
      <c r="L2688" s="10">
        <f>(((K2688/60)/60)/24)+DATE(1970,1,1)</f>
        <v>42113.105046296296</v>
      </c>
      <c r="M2688" t="b">
        <v>0</v>
      </c>
      <c r="N2688">
        <v>118</v>
      </c>
      <c r="O2688" t="b">
        <v>0</v>
      </c>
      <c r="P2688" t="s">
        <v>8284</v>
      </c>
      <c r="Q2688" s="5">
        <f>(E2688/D2688)</f>
        <v>0.107325</v>
      </c>
      <c r="R2688" s="12">
        <f>ROUND((E2688/N2688),2)</f>
        <v>72.760000000000005</v>
      </c>
      <c r="S2688" t="str">
        <f>LEFT(P2688,FIND("/",P2688)-1)</f>
        <v>food</v>
      </c>
      <c r="T2688" t="str">
        <f>RIGHT(P2688,LEN(P2688)-FIND("/",P2688))</f>
        <v>food trucks</v>
      </c>
    </row>
    <row r="2689" spans="1:20" ht="42.75" x14ac:dyDescent="0.4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 s="9">
        <f>(((I2689/60)/60)/24)+DATE(1970,1,1)</f>
        <v>42035.642974537041</v>
      </c>
      <c r="K2689">
        <v>1417533953</v>
      </c>
      <c r="L2689" s="10">
        <f>(((K2689/60)/60)/24)+DATE(1970,1,1)</f>
        <v>41975.642974537041</v>
      </c>
      <c r="M2689" t="b">
        <v>0</v>
      </c>
      <c r="N2689">
        <v>8</v>
      </c>
      <c r="O2689" t="b">
        <v>0</v>
      </c>
      <c r="P2689" t="s">
        <v>8271</v>
      </c>
      <c r="Q2689" s="5">
        <f>(E2689/D2689)</f>
        <v>0.107</v>
      </c>
      <c r="R2689" s="12">
        <f>ROUND((E2689/N2689),2)</f>
        <v>26.75</v>
      </c>
      <c r="S2689" t="str">
        <f>LEFT(P2689,FIND("/",P2689)-1)</f>
        <v>theater</v>
      </c>
      <c r="T2689" t="str">
        <f>RIGHT(P2689,LEN(P2689)-FIND("/",P2689))</f>
        <v>plays</v>
      </c>
    </row>
    <row r="2690" spans="1:20" ht="42.75" x14ac:dyDescent="0.4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 s="9">
        <f>(((I2690/60)/60)/24)+DATE(1970,1,1)</f>
        <v>41807.191875000004</v>
      </c>
      <c r="K2690">
        <v>1401770178</v>
      </c>
      <c r="L2690" s="10">
        <f>(((K2690/60)/60)/24)+DATE(1970,1,1)</f>
        <v>41793.191875000004</v>
      </c>
      <c r="M2690" t="b">
        <v>0</v>
      </c>
      <c r="N2690">
        <v>4</v>
      </c>
      <c r="O2690" t="b">
        <v>0</v>
      </c>
      <c r="P2690" t="s">
        <v>8271</v>
      </c>
      <c r="Q2690" s="5">
        <f>(E2690/D2690)</f>
        <v>0.10625</v>
      </c>
      <c r="R2690" s="12">
        <f>ROUND((E2690/N2690),2)</f>
        <v>42.5</v>
      </c>
      <c r="S2690" t="str">
        <f>LEFT(P2690,FIND("/",P2690)-1)</f>
        <v>theater</v>
      </c>
      <c r="T2690" t="str">
        <f>RIGHT(P2690,LEN(P2690)-FIND("/",P2690))</f>
        <v>plays</v>
      </c>
    </row>
    <row r="2691" spans="1:20" ht="42.75" x14ac:dyDescent="0.4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 s="9">
        <f>(((I2691/60)/60)/24)+DATE(1970,1,1)</f>
        <v>42324.670115740737</v>
      </c>
      <c r="K2691">
        <v>1445094298</v>
      </c>
      <c r="L2691" s="10">
        <f>(((K2691/60)/60)/24)+DATE(1970,1,1)</f>
        <v>42294.628449074073</v>
      </c>
      <c r="M2691" t="b">
        <v>0</v>
      </c>
      <c r="N2691">
        <v>11</v>
      </c>
      <c r="O2691" t="b">
        <v>0</v>
      </c>
      <c r="P2691" t="s">
        <v>8284</v>
      </c>
      <c r="Q2691" s="5">
        <f>(E2691/D2691)</f>
        <v>0.106</v>
      </c>
      <c r="R2691" s="12">
        <f>ROUND((E2691/N2691),2)</f>
        <v>48.18</v>
      </c>
      <c r="S2691" t="str">
        <f>LEFT(P2691,FIND("/",P2691)-1)</f>
        <v>food</v>
      </c>
      <c r="T2691" t="str">
        <f>RIGHT(P2691,LEN(P2691)-FIND("/",P2691))</f>
        <v>food trucks</v>
      </c>
    </row>
    <row r="2692" spans="1:20" ht="42.75" x14ac:dyDescent="0.4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 s="9">
        <f>(((I2692/60)/60)/24)+DATE(1970,1,1)</f>
        <v>42512.815659722226</v>
      </c>
      <c r="K2692">
        <v>1458761673</v>
      </c>
      <c r="L2692" s="10">
        <f>(((K2692/60)/60)/24)+DATE(1970,1,1)</f>
        <v>42452.815659722226</v>
      </c>
      <c r="M2692" t="b">
        <v>0</v>
      </c>
      <c r="N2692">
        <v>11</v>
      </c>
      <c r="O2692" t="b">
        <v>0</v>
      </c>
      <c r="P2692" t="s">
        <v>8271</v>
      </c>
      <c r="Q2692" s="5">
        <f>(E2692/D2692)</f>
        <v>0.10539999999999999</v>
      </c>
      <c r="R2692" s="12">
        <f>ROUND((E2692/N2692),2)</f>
        <v>47.91</v>
      </c>
      <c r="S2692" t="str">
        <f>LEFT(P2692,FIND("/",P2692)-1)</f>
        <v>theater</v>
      </c>
      <c r="T2692" t="str">
        <f>RIGHT(P2692,LEN(P2692)-FIND("/",P2692))</f>
        <v>plays</v>
      </c>
    </row>
    <row r="2693" spans="1:20" ht="28.5" x14ac:dyDescent="0.4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 s="9">
        <f>(((I2693/60)/60)/24)+DATE(1970,1,1)</f>
        <v>42818.874513888892</v>
      </c>
      <c r="K2693">
        <v>1486504758</v>
      </c>
      <c r="L2693" s="10">
        <f>(((K2693/60)/60)/24)+DATE(1970,1,1)</f>
        <v>42773.916180555556</v>
      </c>
      <c r="M2693" t="b">
        <v>0</v>
      </c>
      <c r="N2693">
        <v>8</v>
      </c>
      <c r="O2693" t="b">
        <v>0</v>
      </c>
      <c r="P2693" t="s">
        <v>8303</v>
      </c>
      <c r="Q2693" s="5">
        <f>(E2693/D2693)</f>
        <v>0.10539393939393939</v>
      </c>
      <c r="R2693" s="12">
        <f>ROUND((E2693/N2693),2)</f>
        <v>217.38</v>
      </c>
      <c r="S2693" t="str">
        <f>LEFT(P2693,FIND("/",P2693)-1)</f>
        <v>theater</v>
      </c>
      <c r="T2693" t="str">
        <f>RIGHT(P2693,LEN(P2693)-FIND("/",P2693))</f>
        <v>spaces</v>
      </c>
    </row>
    <row r="2694" spans="1:20" ht="42.75" x14ac:dyDescent="0.4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 s="9">
        <f>(((I2694/60)/60)/24)+DATE(1970,1,1)</f>
        <v>42298.531631944439</v>
      </c>
      <c r="K2694">
        <v>1442839533</v>
      </c>
      <c r="L2694" s="10">
        <f>(((K2694/60)/60)/24)+DATE(1970,1,1)</f>
        <v>42268.531631944439</v>
      </c>
      <c r="M2694" t="b">
        <v>0</v>
      </c>
      <c r="N2694">
        <v>27</v>
      </c>
      <c r="O2694" t="b">
        <v>0</v>
      </c>
      <c r="P2694" t="s">
        <v>8272</v>
      </c>
      <c r="Q2694" s="5">
        <f>(E2694/D2694)</f>
        <v>0.1052</v>
      </c>
      <c r="R2694" s="12">
        <f>ROUND((E2694/N2694),2)</f>
        <v>97.41</v>
      </c>
      <c r="S2694" t="str">
        <f>LEFT(P2694,FIND("/",P2694)-1)</f>
        <v>technology</v>
      </c>
      <c r="T2694" t="str">
        <f>RIGHT(P2694,LEN(P2694)-FIND("/",P2694))</f>
        <v>web</v>
      </c>
    </row>
    <row r="2695" spans="1:20" ht="42.75" x14ac:dyDescent="0.4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 s="9">
        <f>(((I2695/60)/60)/24)+DATE(1970,1,1)</f>
        <v>41887.568749999999</v>
      </c>
      <c r="K2695">
        <v>1405181320</v>
      </c>
      <c r="L2695" s="10">
        <f>(((K2695/60)/60)/24)+DATE(1970,1,1)</f>
        <v>41832.672685185185</v>
      </c>
      <c r="M2695" t="b">
        <v>0</v>
      </c>
      <c r="N2695">
        <v>7</v>
      </c>
      <c r="O2695" t="b">
        <v>0</v>
      </c>
      <c r="P2695" t="s">
        <v>8287</v>
      </c>
      <c r="Q2695" s="5">
        <f>(E2695/D2695)</f>
        <v>0.105</v>
      </c>
      <c r="R2695" s="12">
        <f>ROUND((E2695/N2695),2)</f>
        <v>225</v>
      </c>
      <c r="S2695" t="str">
        <f>LEFT(P2695,FIND("/",P2695)-1)</f>
        <v>publishing</v>
      </c>
      <c r="T2695" t="str">
        <f>RIGHT(P2695,LEN(P2695)-FIND("/",P2695))</f>
        <v>translations</v>
      </c>
    </row>
    <row r="2696" spans="1:20" ht="42.75" x14ac:dyDescent="0.4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 s="9">
        <f>(((I2696/60)/60)/24)+DATE(1970,1,1)</f>
        <v>41883.646226851852</v>
      </c>
      <c r="K2696">
        <v>1406907034</v>
      </c>
      <c r="L2696" s="10">
        <f>(((K2696/60)/60)/24)+DATE(1970,1,1)</f>
        <v>41852.646226851852</v>
      </c>
      <c r="M2696" t="b">
        <v>0</v>
      </c>
      <c r="N2696">
        <v>2</v>
      </c>
      <c r="O2696" t="b">
        <v>0</v>
      </c>
      <c r="P2696" t="s">
        <v>8293</v>
      </c>
      <c r="Q2696" s="5">
        <f>(E2696/D2696)</f>
        <v>0.105</v>
      </c>
      <c r="R2696" s="12">
        <f>ROUND((E2696/N2696),2)</f>
        <v>525</v>
      </c>
      <c r="S2696" t="str">
        <f>LEFT(P2696,FIND("/",P2696)-1)</f>
        <v>music</v>
      </c>
      <c r="T2696" t="str">
        <f>RIGHT(P2696,LEN(P2696)-FIND("/",P2696))</f>
        <v>faith</v>
      </c>
    </row>
    <row r="2697" spans="1:20" ht="42.75" x14ac:dyDescent="0.45">
      <c r="A2697">
        <v>2759</v>
      </c>
      <c r="B2697" s="3" t="s">
        <v>2759</v>
      </c>
      <c r="C2697" s="3" t="s">
        <v>6869</v>
      </c>
      <c r="D2697">
        <v>1000</v>
      </c>
      <c r="E2697">
        <v>105</v>
      </c>
      <c r="F2697" t="s">
        <v>8221</v>
      </c>
      <c r="G2697" t="s">
        <v>8226</v>
      </c>
      <c r="H2697" t="s">
        <v>8248</v>
      </c>
      <c r="I2697">
        <v>1468658866</v>
      </c>
      <c r="J2697" s="9">
        <f>(((I2697/60)/60)/24)+DATE(1970,1,1)</f>
        <v>42567.36650462963</v>
      </c>
      <c r="K2697">
        <v>1464943666</v>
      </c>
      <c r="L2697" s="10">
        <f>(((K2697/60)/60)/24)+DATE(1970,1,1)</f>
        <v>42524.36650462963</v>
      </c>
      <c r="M2697" t="b">
        <v>0</v>
      </c>
      <c r="N2697">
        <v>2</v>
      </c>
      <c r="O2697" t="b">
        <v>0</v>
      </c>
      <c r="P2697" t="s">
        <v>8304</v>
      </c>
      <c r="Q2697" s="5">
        <f>(E2697/D2697)</f>
        <v>0.105</v>
      </c>
      <c r="R2697" s="12">
        <f>ROUND((E2697/N2697),2)</f>
        <v>52.5</v>
      </c>
      <c r="S2697" t="str">
        <f>LEFT(P2697,FIND("/",P2697)-1)</f>
        <v>publishing</v>
      </c>
      <c r="T2697" t="str">
        <f>RIGHT(P2697,LEN(P2697)-FIND("/",P2697))</f>
        <v>children's books</v>
      </c>
    </row>
    <row r="2698" spans="1:20" ht="28.5" x14ac:dyDescent="0.45">
      <c r="A2698">
        <v>3146</v>
      </c>
      <c r="B2698" s="3" t="s">
        <v>3146</v>
      </c>
      <c r="C2698" s="3" t="s">
        <v>7256</v>
      </c>
      <c r="D2698">
        <v>50000</v>
      </c>
      <c r="E2698">
        <v>5250</v>
      </c>
      <c r="F2698" t="s">
        <v>8222</v>
      </c>
      <c r="G2698" t="s">
        <v>8238</v>
      </c>
      <c r="H2698" t="s">
        <v>8256</v>
      </c>
      <c r="I2698">
        <v>1492356166</v>
      </c>
      <c r="J2698" s="9">
        <f>(((I2698/60)/60)/24)+DATE(1970,1,1)</f>
        <v>42841.640810185185</v>
      </c>
      <c r="K2698">
        <v>1488471766</v>
      </c>
      <c r="L2698" s="10">
        <f>(((K2698/60)/60)/24)+DATE(1970,1,1)</f>
        <v>42796.682476851856</v>
      </c>
      <c r="M2698" t="b">
        <v>0</v>
      </c>
      <c r="N2698">
        <v>12</v>
      </c>
      <c r="O2698" t="b">
        <v>0</v>
      </c>
      <c r="P2698" t="s">
        <v>8271</v>
      </c>
      <c r="Q2698" s="5">
        <f>(E2698/D2698)</f>
        <v>0.105</v>
      </c>
      <c r="R2698" s="12">
        <f>ROUND((E2698/N2698),2)</f>
        <v>437.5</v>
      </c>
      <c r="S2698" t="str">
        <f>LEFT(P2698,FIND("/",P2698)-1)</f>
        <v>theater</v>
      </c>
      <c r="T2698" t="str">
        <f>RIGHT(P2698,LEN(P2698)-FIND("/",P2698))</f>
        <v>plays</v>
      </c>
    </row>
    <row r="2699" spans="1:20" ht="42.75" x14ac:dyDescent="0.45">
      <c r="A2699">
        <v>2645</v>
      </c>
      <c r="B2699" s="3" t="s">
        <v>2645</v>
      </c>
      <c r="C2699" s="3" t="s">
        <v>6755</v>
      </c>
      <c r="D2699">
        <v>20000</v>
      </c>
      <c r="E2699">
        <v>2100</v>
      </c>
      <c r="F2699" t="s">
        <v>8220</v>
      </c>
      <c r="G2699" t="s">
        <v>8226</v>
      </c>
      <c r="H2699" t="s">
        <v>8248</v>
      </c>
      <c r="I2699">
        <v>1415481203</v>
      </c>
      <c r="J2699" s="9">
        <f>(((I2699/60)/60)/24)+DATE(1970,1,1)</f>
        <v>41951.884293981479</v>
      </c>
      <c r="K2699">
        <v>1412885603</v>
      </c>
      <c r="L2699" s="10">
        <f>(((K2699/60)/60)/24)+DATE(1970,1,1)</f>
        <v>41921.842627314814</v>
      </c>
      <c r="M2699" t="b">
        <v>1</v>
      </c>
      <c r="N2699">
        <v>23</v>
      </c>
      <c r="O2699" t="b">
        <v>0</v>
      </c>
      <c r="P2699" t="s">
        <v>8301</v>
      </c>
      <c r="Q2699" s="5">
        <f>(E2699/D2699)</f>
        <v>0.105</v>
      </c>
      <c r="R2699" s="12">
        <f>ROUND((E2699/N2699),2)</f>
        <v>91.3</v>
      </c>
      <c r="S2699" t="str">
        <f>LEFT(P2699,FIND("/",P2699)-1)</f>
        <v>technology</v>
      </c>
      <c r="T2699" t="str">
        <f>RIGHT(P2699,LEN(P2699)-FIND("/",P2699))</f>
        <v>space exploration</v>
      </c>
    </row>
    <row r="2700" spans="1:20" ht="42.75" x14ac:dyDescent="0.4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 s="9">
        <f>(((I2700/60)/60)/24)+DATE(1970,1,1)</f>
        <v>42783.875</v>
      </c>
      <c r="K2700">
        <v>1483734100</v>
      </c>
      <c r="L2700" s="10">
        <f>(((K2700/60)/60)/24)+DATE(1970,1,1)</f>
        <v>42741.848379629635</v>
      </c>
      <c r="M2700" t="b">
        <v>0</v>
      </c>
      <c r="N2700">
        <v>8</v>
      </c>
      <c r="O2700" t="b">
        <v>0</v>
      </c>
      <c r="P2700" t="s">
        <v>8268</v>
      </c>
      <c r="Q2700" s="5">
        <f>(E2700/D2700)</f>
        <v>0.1048</v>
      </c>
      <c r="R2700" s="12">
        <f>ROUND((E2700/N2700),2)</f>
        <v>32.75</v>
      </c>
      <c r="S2700" t="str">
        <f>LEFT(P2700,FIND("/",P2700)-1)</f>
        <v>film &amp; video</v>
      </c>
      <c r="T2700" t="str">
        <f>RIGHT(P2700,LEN(P2700)-FIND("/",P2700))</f>
        <v>drama</v>
      </c>
    </row>
    <row r="2701" spans="1:20" ht="42.75" x14ac:dyDescent="0.4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 s="9">
        <f>(((I2701/60)/60)/24)+DATE(1970,1,1)</f>
        <v>41650.90047453704</v>
      </c>
      <c r="K2701">
        <v>1386884201</v>
      </c>
      <c r="L2701" s="10">
        <f>(((K2701/60)/60)/24)+DATE(1970,1,1)</f>
        <v>41620.90047453704</v>
      </c>
      <c r="M2701" t="b">
        <v>0</v>
      </c>
      <c r="N2701">
        <v>33</v>
      </c>
      <c r="O2701" t="b">
        <v>0</v>
      </c>
      <c r="P2701" t="s">
        <v>8304</v>
      </c>
      <c r="Q2701" s="5">
        <f>(E2701/D2701)</f>
        <v>0.1048</v>
      </c>
      <c r="R2701" s="12">
        <f>ROUND((E2701/N2701),2)</f>
        <v>31.76</v>
      </c>
      <c r="S2701" t="str">
        <f>LEFT(P2701,FIND("/",P2701)-1)</f>
        <v>publishing</v>
      </c>
      <c r="T2701" t="str">
        <f>RIGHT(P2701,LEN(P2701)-FIND("/",P2701))</f>
        <v>children's books</v>
      </c>
    </row>
    <row r="2702" spans="1:20" ht="42.75" x14ac:dyDescent="0.4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 s="9">
        <f>(((I2702/60)/60)/24)+DATE(1970,1,1)</f>
        <v>40512.208333333336</v>
      </c>
      <c r="K2702">
        <v>1286930435</v>
      </c>
      <c r="L2702" s="10">
        <f>(((K2702/60)/60)/24)+DATE(1970,1,1)</f>
        <v>40464.028182870366</v>
      </c>
      <c r="M2702" t="b">
        <v>0</v>
      </c>
      <c r="N2702">
        <v>5</v>
      </c>
      <c r="O2702" t="b">
        <v>0</v>
      </c>
      <c r="P2702" t="s">
        <v>8282</v>
      </c>
      <c r="Q2702" s="5">
        <f>(E2702/D2702)</f>
        <v>0.10454545454545454</v>
      </c>
      <c r="R2702" s="12">
        <f>ROUND((E2702/N2702),2)</f>
        <v>23</v>
      </c>
      <c r="S2702" t="str">
        <f>LEFT(P2702,FIND("/",P2702)-1)</f>
        <v>games</v>
      </c>
      <c r="T2702" t="str">
        <f>RIGHT(P2702,LEN(P2702)-FIND("/",P2702))</f>
        <v>video games</v>
      </c>
    </row>
    <row r="2703" spans="1:20" ht="42.75" x14ac:dyDescent="0.4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 s="9">
        <f>(((I2703/60)/60)/24)+DATE(1970,1,1)</f>
        <v>41716.663541666669</v>
      </c>
      <c r="K2703">
        <v>1392569730</v>
      </c>
      <c r="L2703" s="10">
        <f>(((K2703/60)/60)/24)+DATE(1970,1,1)</f>
        <v>41686.705208333333</v>
      </c>
      <c r="M2703" t="b">
        <v>0</v>
      </c>
      <c r="N2703">
        <v>33</v>
      </c>
      <c r="O2703" t="b">
        <v>0</v>
      </c>
      <c r="P2703" t="s">
        <v>8304</v>
      </c>
      <c r="Q2703" s="5">
        <f>(E2703/D2703)</f>
        <v>0.1041125</v>
      </c>
      <c r="R2703" s="12">
        <f>ROUND((E2703/N2703),2)</f>
        <v>63.1</v>
      </c>
      <c r="S2703" t="str">
        <f>LEFT(P2703,FIND("/",P2703)-1)</f>
        <v>publishing</v>
      </c>
      <c r="T2703" t="str">
        <f>RIGHT(P2703,LEN(P2703)-FIND("/",P2703))</f>
        <v>children's books</v>
      </c>
    </row>
    <row r="2704" spans="1:20" ht="42.75" x14ac:dyDescent="0.4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 s="9">
        <f>(((I2704/60)/60)/24)+DATE(1970,1,1)</f>
        <v>42400.178472222222</v>
      </c>
      <c r="K2704">
        <v>1451723535</v>
      </c>
      <c r="L2704" s="10">
        <f>(((K2704/60)/60)/24)+DATE(1970,1,1)</f>
        <v>42371.355729166666</v>
      </c>
      <c r="M2704" t="b">
        <v>0</v>
      </c>
      <c r="N2704">
        <v>11</v>
      </c>
      <c r="O2704" t="b">
        <v>0</v>
      </c>
      <c r="P2704" t="s">
        <v>8283</v>
      </c>
      <c r="Q2704" s="5">
        <f>(E2704/D2704)</f>
        <v>0.10314285714285715</v>
      </c>
      <c r="R2704" s="12">
        <f>ROUND((E2704/N2704),2)</f>
        <v>32.82</v>
      </c>
      <c r="S2704" t="str">
        <f>LEFT(P2704,FIND("/",P2704)-1)</f>
        <v>games</v>
      </c>
      <c r="T2704" t="str">
        <f>RIGHT(P2704,LEN(P2704)-FIND("/",P2704))</f>
        <v>mobile games</v>
      </c>
    </row>
    <row r="2705" spans="1:20" ht="42.75" x14ac:dyDescent="0.4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 s="9">
        <f>(((I2705/60)/60)/24)+DATE(1970,1,1)</f>
        <v>41974</v>
      </c>
      <c r="K2705">
        <v>1414511307</v>
      </c>
      <c r="L2705" s="10">
        <f>(((K2705/60)/60)/24)+DATE(1970,1,1)</f>
        <v>41940.658645833333</v>
      </c>
      <c r="M2705" t="b">
        <v>0</v>
      </c>
      <c r="N2705">
        <v>16</v>
      </c>
      <c r="O2705" t="b">
        <v>0</v>
      </c>
      <c r="P2705" t="s">
        <v>8273</v>
      </c>
      <c r="Q2705" s="5">
        <f>(E2705/D2705)</f>
        <v>0.10214285714285715</v>
      </c>
      <c r="R2705" s="12">
        <f>ROUND((E2705/N2705),2)</f>
        <v>44.69</v>
      </c>
      <c r="S2705" t="str">
        <f>LEFT(P2705,FIND("/",P2705)-1)</f>
        <v>technology</v>
      </c>
      <c r="T2705" t="str">
        <f>RIGHT(P2705,LEN(P2705)-FIND("/",P2705))</f>
        <v>wearables</v>
      </c>
    </row>
    <row r="2706" spans="1:20" ht="42.75" x14ac:dyDescent="0.4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 s="9">
        <f>(((I2706/60)/60)/24)+DATE(1970,1,1)</f>
        <v>41875.968159722222</v>
      </c>
      <c r="K2706">
        <v>1406330049</v>
      </c>
      <c r="L2706" s="10">
        <f>(((K2706/60)/60)/24)+DATE(1970,1,1)</f>
        <v>41845.968159722222</v>
      </c>
      <c r="M2706" t="b">
        <v>0</v>
      </c>
      <c r="N2706">
        <v>9</v>
      </c>
      <c r="O2706" t="b">
        <v>0</v>
      </c>
      <c r="P2706" t="s">
        <v>8293</v>
      </c>
      <c r="Q2706" s="5">
        <f>(E2706/D2706)</f>
        <v>0.10181818181818182</v>
      </c>
      <c r="R2706" s="12">
        <f>ROUND((E2706/N2706),2)</f>
        <v>62.22</v>
      </c>
      <c r="S2706" t="str">
        <f>LEFT(P2706,FIND("/",P2706)-1)</f>
        <v>music</v>
      </c>
      <c r="T2706" t="str">
        <f>RIGHT(P2706,LEN(P2706)-FIND("/",P2706))</f>
        <v>faith</v>
      </c>
    </row>
    <row r="2707" spans="1:20" ht="28.5" x14ac:dyDescent="0.4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 s="9">
        <f>(((I2707/60)/60)/24)+DATE(1970,1,1)</f>
        <v>42377.954571759255</v>
      </c>
      <c r="K2707">
        <v>1447109675</v>
      </c>
      <c r="L2707" s="10">
        <f>(((K2707/60)/60)/24)+DATE(1970,1,1)</f>
        <v>42317.954571759255</v>
      </c>
      <c r="M2707" t="b">
        <v>0</v>
      </c>
      <c r="N2707">
        <v>6</v>
      </c>
      <c r="O2707" t="b">
        <v>0</v>
      </c>
      <c r="P2707" t="s">
        <v>8284</v>
      </c>
      <c r="Q2707" s="5">
        <f>(E2707/D2707)</f>
        <v>0.1008</v>
      </c>
      <c r="R2707" s="12">
        <f>ROUND((E2707/N2707),2)</f>
        <v>42</v>
      </c>
      <c r="S2707" t="str">
        <f>LEFT(P2707,FIND("/",P2707)-1)</f>
        <v>food</v>
      </c>
      <c r="T2707" t="str">
        <f>RIGHT(P2707,LEN(P2707)-FIND("/",P2707))</f>
        <v>food trucks</v>
      </c>
    </row>
    <row r="2708" spans="1:20" ht="42.75" x14ac:dyDescent="0.4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 s="9">
        <f>(((I2708/60)/60)/24)+DATE(1970,1,1)</f>
        <v>42050.587349537032</v>
      </c>
      <c r="K2708">
        <v>1421417147</v>
      </c>
      <c r="L2708" s="10">
        <f>(((K2708/60)/60)/24)+DATE(1970,1,1)</f>
        <v>42020.587349537032</v>
      </c>
      <c r="M2708" t="b">
        <v>0</v>
      </c>
      <c r="N2708">
        <v>2</v>
      </c>
      <c r="O2708" t="b">
        <v>0</v>
      </c>
      <c r="P2708" t="s">
        <v>8271</v>
      </c>
      <c r="Q2708" s="5">
        <f>(E2708/D2708)</f>
        <v>0.10050000000000001</v>
      </c>
      <c r="R2708" s="12">
        <f>ROUND((E2708/N2708),2)</f>
        <v>100.5</v>
      </c>
      <c r="S2708" t="str">
        <f>LEFT(P2708,FIND("/",P2708)-1)</f>
        <v>theater</v>
      </c>
      <c r="T2708" t="str">
        <f>RIGHT(P2708,LEN(P2708)-FIND("/",P2708))</f>
        <v>plays</v>
      </c>
    </row>
    <row r="2709" spans="1:20" ht="42.75" x14ac:dyDescent="0.4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 s="9">
        <f>(((I2709/60)/60)/24)+DATE(1970,1,1)</f>
        <v>42672.373414351852</v>
      </c>
      <c r="K2709">
        <v>1474275463</v>
      </c>
      <c r="L2709" s="10">
        <f>(((K2709/60)/60)/24)+DATE(1970,1,1)</f>
        <v>42632.373414351852</v>
      </c>
      <c r="M2709" t="b">
        <v>0</v>
      </c>
      <c r="N2709">
        <v>28</v>
      </c>
      <c r="O2709" t="b">
        <v>0</v>
      </c>
      <c r="P2709" t="s">
        <v>8273</v>
      </c>
      <c r="Q2709" s="5">
        <f>(E2709/D2709)</f>
        <v>0.1002</v>
      </c>
      <c r="R2709" s="12">
        <f>ROUND((E2709/N2709),2)</f>
        <v>178.93</v>
      </c>
      <c r="S2709" t="str">
        <f>LEFT(P2709,FIND("/",P2709)-1)</f>
        <v>technology</v>
      </c>
      <c r="T2709" t="str">
        <f>RIGHT(P2709,LEN(P2709)-FIND("/",P2709))</f>
        <v>wearables</v>
      </c>
    </row>
    <row r="2710" spans="1:20" ht="42.75" x14ac:dyDescent="0.4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 s="9">
        <f>(((I2710/60)/60)/24)+DATE(1970,1,1)</f>
        <v>42095.856053240743</v>
      </c>
      <c r="K2710">
        <v>1425331963</v>
      </c>
      <c r="L2710" s="10">
        <f>(((K2710/60)/60)/24)+DATE(1970,1,1)</f>
        <v>42065.897719907407</v>
      </c>
      <c r="M2710" t="b">
        <v>0</v>
      </c>
      <c r="N2710">
        <v>5</v>
      </c>
      <c r="O2710" t="b">
        <v>0</v>
      </c>
      <c r="P2710" t="s">
        <v>8279</v>
      </c>
      <c r="Q2710" s="5">
        <f>(E2710/D2710)</f>
        <v>0.1</v>
      </c>
      <c r="R2710" s="12">
        <f>ROUND((E2710/N2710),2)</f>
        <v>40</v>
      </c>
      <c r="S2710" t="str">
        <f>LEFT(P2710,FIND("/",P2710)-1)</f>
        <v>music</v>
      </c>
      <c r="T2710" t="str">
        <f>RIGHT(P2710,LEN(P2710)-FIND("/",P2710))</f>
        <v>indie rock</v>
      </c>
    </row>
    <row r="2711" spans="1:20" ht="57" x14ac:dyDescent="0.4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 s="9">
        <f>(((I2711/60)/60)/24)+DATE(1970,1,1)</f>
        <v>40252.290972222225</v>
      </c>
      <c r="K2711">
        <v>1263982307</v>
      </c>
      <c r="L2711" s="10">
        <f>(((K2711/60)/60)/24)+DATE(1970,1,1)</f>
        <v>40198.424849537041</v>
      </c>
      <c r="M2711" t="b">
        <v>0</v>
      </c>
      <c r="N2711">
        <v>5</v>
      </c>
      <c r="O2711" t="b">
        <v>0</v>
      </c>
      <c r="P2711" t="s">
        <v>8282</v>
      </c>
      <c r="Q2711" s="5">
        <f>(E2711/D2711)</f>
        <v>0.1</v>
      </c>
      <c r="R2711" s="12">
        <f>ROUND((E2711/N2711),2)</f>
        <v>10</v>
      </c>
      <c r="S2711" t="str">
        <f>LEFT(P2711,FIND("/",P2711)-1)</f>
        <v>games</v>
      </c>
      <c r="T2711" t="str">
        <f>RIGHT(P2711,LEN(P2711)-FIND("/",P2711))</f>
        <v>video games</v>
      </c>
    </row>
    <row r="2712" spans="1:20" ht="42.75" x14ac:dyDescent="0.4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 s="9">
        <f>(((I2712/60)/60)/24)+DATE(1970,1,1)</f>
        <v>42233.677766203706</v>
      </c>
      <c r="K2712">
        <v>1437236159</v>
      </c>
      <c r="L2712" s="10">
        <f>(((K2712/60)/60)/24)+DATE(1970,1,1)</f>
        <v>42203.677766203706</v>
      </c>
      <c r="M2712" t="b">
        <v>0</v>
      </c>
      <c r="N2712">
        <v>1</v>
      </c>
      <c r="O2712" t="b">
        <v>0</v>
      </c>
      <c r="P2712" t="s">
        <v>8271</v>
      </c>
      <c r="Q2712" s="5">
        <f>(E2712/D2712)</f>
        <v>0.1</v>
      </c>
      <c r="R2712" s="12">
        <f>ROUND((E2712/N2712),2)</f>
        <v>100</v>
      </c>
      <c r="S2712" t="str">
        <f>LEFT(P2712,FIND("/",P2712)-1)</f>
        <v>theater</v>
      </c>
      <c r="T2712" t="str">
        <f>RIGHT(P2712,LEN(P2712)-FIND("/",P2712))</f>
        <v>plays</v>
      </c>
    </row>
    <row r="2713" spans="1:20" ht="42.75" x14ac:dyDescent="0.4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 s="9">
        <f>(((I2713/60)/60)/24)+DATE(1970,1,1)</f>
        <v>41861.697939814818</v>
      </c>
      <c r="K2713">
        <v>1405097102</v>
      </c>
      <c r="L2713" s="10">
        <f>(((K2713/60)/60)/24)+DATE(1970,1,1)</f>
        <v>41831.697939814818</v>
      </c>
      <c r="M2713" t="b">
        <v>0</v>
      </c>
      <c r="N2713">
        <v>1</v>
      </c>
      <c r="O2713" t="b">
        <v>0</v>
      </c>
      <c r="P2713" t="s">
        <v>8271</v>
      </c>
      <c r="Q2713" s="5">
        <f>(E2713/D2713)</f>
        <v>0.1</v>
      </c>
      <c r="R2713" s="12">
        <f>ROUND((E2713/N2713),2)</f>
        <v>10</v>
      </c>
      <c r="S2713" t="str">
        <f>LEFT(P2713,FIND("/",P2713)-1)</f>
        <v>theater</v>
      </c>
      <c r="T2713" t="str">
        <f>RIGHT(P2713,LEN(P2713)-FIND("/",P2713))</f>
        <v>plays</v>
      </c>
    </row>
    <row r="2714" spans="1:20" ht="42.75" x14ac:dyDescent="0.4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 s="9">
        <f>(((I2714/60)/60)/24)+DATE(1970,1,1)</f>
        <v>42338.252881944441</v>
      </c>
      <c r="K2714">
        <v>1446267849</v>
      </c>
      <c r="L2714" s="10">
        <f>(((K2714/60)/60)/24)+DATE(1970,1,1)</f>
        <v>42308.211215277777</v>
      </c>
      <c r="M2714" t="b">
        <v>0</v>
      </c>
      <c r="N2714">
        <v>7</v>
      </c>
      <c r="O2714" t="b">
        <v>0</v>
      </c>
      <c r="P2714" t="s">
        <v>8271</v>
      </c>
      <c r="Q2714" s="5">
        <f>(E2714/D2714)</f>
        <v>0.1</v>
      </c>
      <c r="R2714" s="12">
        <f>ROUND((E2714/N2714),2)</f>
        <v>142.86000000000001</v>
      </c>
      <c r="S2714" t="str">
        <f>LEFT(P2714,FIND("/",P2714)-1)</f>
        <v>theater</v>
      </c>
      <c r="T2714" t="str">
        <f>RIGHT(P2714,LEN(P2714)-FIND("/",P2714))</f>
        <v>plays</v>
      </c>
    </row>
    <row r="2715" spans="1:20" ht="42.75" x14ac:dyDescent="0.4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 s="9">
        <f>(((I2715/60)/60)/24)+DATE(1970,1,1)</f>
        <v>41850.870821759258</v>
      </c>
      <c r="K2715">
        <v>1404161639</v>
      </c>
      <c r="L2715" s="10">
        <f>(((K2715/60)/60)/24)+DATE(1970,1,1)</f>
        <v>41820.870821759258</v>
      </c>
      <c r="M2715" t="b">
        <v>0</v>
      </c>
      <c r="N2715">
        <v>3</v>
      </c>
      <c r="O2715" t="b">
        <v>0</v>
      </c>
      <c r="P2715" t="s">
        <v>8271</v>
      </c>
      <c r="Q2715" s="5">
        <f>(E2715/D2715)</f>
        <v>0.1</v>
      </c>
      <c r="R2715" s="12">
        <f>ROUND((E2715/N2715),2)</f>
        <v>5</v>
      </c>
      <c r="S2715" t="str">
        <f>LEFT(P2715,FIND("/",P2715)-1)</f>
        <v>theater</v>
      </c>
      <c r="T2715" t="str">
        <f>RIGHT(P2715,LEN(P2715)-FIND("/",P2715))</f>
        <v>plays</v>
      </c>
    </row>
    <row r="2716" spans="1:20" ht="42.75" x14ac:dyDescent="0.4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 s="9">
        <f>(((I2716/60)/60)/24)+DATE(1970,1,1)</f>
        <v>42242.772222222222</v>
      </c>
      <c r="K2716">
        <v>1435953566</v>
      </c>
      <c r="L2716" s="10">
        <f>(((K2716/60)/60)/24)+DATE(1970,1,1)</f>
        <v>42188.83293981482</v>
      </c>
      <c r="M2716" t="b">
        <v>0</v>
      </c>
      <c r="N2716">
        <v>6</v>
      </c>
      <c r="O2716" t="b">
        <v>0</v>
      </c>
      <c r="P2716" t="s">
        <v>8271</v>
      </c>
      <c r="Q2716" s="5">
        <f>(E2716/D2716)</f>
        <v>0.1</v>
      </c>
      <c r="R2716" s="12">
        <f>ROUND((E2716/N2716),2)</f>
        <v>16.670000000000002</v>
      </c>
      <c r="S2716" t="str">
        <f>LEFT(P2716,FIND("/",P2716)-1)</f>
        <v>theater</v>
      </c>
      <c r="T2716" t="str">
        <f>RIGHT(P2716,LEN(P2716)-FIND("/",P2716))</f>
        <v>plays</v>
      </c>
    </row>
    <row r="2717" spans="1:20" ht="42.75" x14ac:dyDescent="0.4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 s="9">
        <f>(((I2717/60)/60)/24)+DATE(1970,1,1)</f>
        <v>42163.625</v>
      </c>
      <c r="K2717">
        <v>1431973478</v>
      </c>
      <c r="L2717" s="10">
        <f>(((K2717/60)/60)/24)+DATE(1970,1,1)</f>
        <v>42142.767106481479</v>
      </c>
      <c r="M2717" t="b">
        <v>0</v>
      </c>
      <c r="N2717">
        <v>11</v>
      </c>
      <c r="O2717" t="b">
        <v>0</v>
      </c>
      <c r="P2717" t="s">
        <v>8287</v>
      </c>
      <c r="Q2717" s="5">
        <f>(E2717/D2717)</f>
        <v>9.987804878048781E-2</v>
      </c>
      <c r="R2717" s="12">
        <f>ROUND((E2717/N2717),2)</f>
        <v>744.55</v>
      </c>
      <c r="S2717" t="str">
        <f>LEFT(P2717,FIND("/",P2717)-1)</f>
        <v>publishing</v>
      </c>
      <c r="T2717" t="str">
        <f>RIGHT(P2717,LEN(P2717)-FIND("/",P2717))</f>
        <v>translations</v>
      </c>
    </row>
    <row r="2718" spans="1:20" ht="42.75" x14ac:dyDescent="0.4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 s="9">
        <f>(((I2718/60)/60)/24)+DATE(1970,1,1)</f>
        <v>42656.633703703701</v>
      </c>
      <c r="K2718">
        <v>1473779552</v>
      </c>
      <c r="L2718" s="10">
        <f>(((K2718/60)/60)/24)+DATE(1970,1,1)</f>
        <v>42626.633703703701</v>
      </c>
      <c r="M2718" t="b">
        <v>0</v>
      </c>
      <c r="N2718">
        <v>90</v>
      </c>
      <c r="O2718" t="b">
        <v>0</v>
      </c>
      <c r="P2718" t="s">
        <v>8273</v>
      </c>
      <c r="Q2718" s="5">
        <f>(E2718/D2718)</f>
        <v>9.8400000000000001E-2</v>
      </c>
      <c r="R2718" s="12">
        <f>ROUND((E2718/N2718),2)</f>
        <v>54.67</v>
      </c>
      <c r="S2718" t="str">
        <f>LEFT(P2718,FIND("/",P2718)-1)</f>
        <v>technology</v>
      </c>
      <c r="T2718" t="str">
        <f>RIGHT(P2718,LEN(P2718)-FIND("/",P2718))</f>
        <v>wearables</v>
      </c>
    </row>
    <row r="2719" spans="1:20" ht="42.75" x14ac:dyDescent="0.4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 s="9">
        <f>(((I2719/60)/60)/24)+DATE(1970,1,1)</f>
        <v>42082.760763888888</v>
      </c>
      <c r="K2719">
        <v>1424200530</v>
      </c>
      <c r="L2719" s="10">
        <f>(((K2719/60)/60)/24)+DATE(1970,1,1)</f>
        <v>42052.802430555559</v>
      </c>
      <c r="M2719" t="b">
        <v>0</v>
      </c>
      <c r="N2719">
        <v>33</v>
      </c>
      <c r="O2719" t="b">
        <v>0</v>
      </c>
      <c r="P2719" t="s">
        <v>8299</v>
      </c>
      <c r="Q2719" s="5">
        <f>(E2719/D2719)</f>
        <v>9.8166666666666666E-2</v>
      </c>
      <c r="R2719" s="12">
        <f>ROUND((E2719/N2719),2)</f>
        <v>53.55</v>
      </c>
      <c r="S2719" t="str">
        <f>LEFT(P2719,FIND("/",P2719)-1)</f>
        <v>food</v>
      </c>
      <c r="T2719" t="str">
        <f>RIGHT(P2719,LEN(P2719)-FIND("/",P2719))</f>
        <v>restaurants</v>
      </c>
    </row>
    <row r="2720" spans="1:20" ht="42.75" x14ac:dyDescent="0.4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 s="9">
        <f>(((I2720/60)/60)/24)+DATE(1970,1,1)</f>
        <v>42496.544444444444</v>
      </c>
      <c r="K2720">
        <v>1460034594</v>
      </c>
      <c r="L2720" s="10">
        <f>(((K2720/60)/60)/24)+DATE(1970,1,1)</f>
        <v>42467.548541666663</v>
      </c>
      <c r="M2720" t="b">
        <v>0</v>
      </c>
      <c r="N2720">
        <v>13</v>
      </c>
      <c r="O2720" t="b">
        <v>0</v>
      </c>
      <c r="P2720" t="s">
        <v>8271</v>
      </c>
      <c r="Q2720" s="5">
        <f>(E2720/D2720)</f>
        <v>9.7600000000000006E-2</v>
      </c>
      <c r="R2720" s="12">
        <f>ROUND((E2720/N2720),2)</f>
        <v>37.54</v>
      </c>
      <c r="S2720" t="str">
        <f>LEFT(P2720,FIND("/",P2720)-1)</f>
        <v>theater</v>
      </c>
      <c r="T2720" t="str">
        <f>RIGHT(P2720,LEN(P2720)-FIND("/",P2720))</f>
        <v>plays</v>
      </c>
    </row>
    <row r="2721" spans="1:20" ht="42.75" x14ac:dyDescent="0.4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 s="9">
        <f>(((I2721/60)/60)/24)+DATE(1970,1,1)</f>
        <v>42457.679340277777</v>
      </c>
      <c r="K2721">
        <v>1456593495</v>
      </c>
      <c r="L2721" s="10">
        <f>(((K2721/60)/60)/24)+DATE(1970,1,1)</f>
        <v>42427.721006944441</v>
      </c>
      <c r="M2721" t="b">
        <v>0</v>
      </c>
      <c r="N2721">
        <v>9</v>
      </c>
      <c r="O2721" t="b">
        <v>0</v>
      </c>
      <c r="P2721" t="s">
        <v>8293</v>
      </c>
      <c r="Q2721" s="5">
        <f>(E2721/D2721)</f>
        <v>9.74E-2</v>
      </c>
      <c r="R2721" s="12">
        <f>ROUND((E2721/N2721),2)</f>
        <v>54.11</v>
      </c>
      <c r="S2721" t="str">
        <f>LEFT(P2721,FIND("/",P2721)-1)</f>
        <v>music</v>
      </c>
      <c r="T2721" t="str">
        <f>RIGHT(P2721,LEN(P2721)-FIND("/",P2721))</f>
        <v>faith</v>
      </c>
    </row>
    <row r="2722" spans="1:20" ht="28.5" x14ac:dyDescent="0.4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 s="9">
        <f>(((I2722/60)/60)/24)+DATE(1970,1,1)</f>
        <v>42703.709548611107</v>
      </c>
      <c r="K2722">
        <v>1477843305</v>
      </c>
      <c r="L2722" s="10">
        <f>(((K2722/60)/60)/24)+DATE(1970,1,1)</f>
        <v>42673.66788194445</v>
      </c>
      <c r="M2722" t="b">
        <v>0</v>
      </c>
      <c r="N2722">
        <v>12</v>
      </c>
      <c r="O2722" t="b">
        <v>0</v>
      </c>
      <c r="P2722" t="s">
        <v>8273</v>
      </c>
      <c r="Q2722" s="5">
        <f>(E2722/D2722)</f>
        <v>9.633333333333334E-2</v>
      </c>
      <c r="R2722" s="12">
        <f>ROUND((E2722/N2722),2)</f>
        <v>24.08</v>
      </c>
      <c r="S2722" t="str">
        <f>LEFT(P2722,FIND("/",P2722)-1)</f>
        <v>technology</v>
      </c>
      <c r="T2722" t="str">
        <f>RIGHT(P2722,LEN(P2722)-FIND("/",P2722))</f>
        <v>wearables</v>
      </c>
    </row>
    <row r="2723" spans="1:20" ht="42.75" x14ac:dyDescent="0.4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 s="9">
        <f>(((I2723/60)/60)/24)+DATE(1970,1,1)</f>
        <v>41950.854247685187</v>
      </c>
      <c r="K2723">
        <v>1411500607</v>
      </c>
      <c r="L2723" s="10">
        <f>(((K2723/60)/60)/24)+DATE(1970,1,1)</f>
        <v>41905.812581018516</v>
      </c>
      <c r="M2723" t="b">
        <v>0</v>
      </c>
      <c r="N2723">
        <v>81</v>
      </c>
      <c r="O2723" t="b">
        <v>0</v>
      </c>
      <c r="P2723" t="s">
        <v>8267</v>
      </c>
      <c r="Q2723" s="5">
        <f>(E2723/D2723)</f>
        <v>9.5687499999999995E-2</v>
      </c>
      <c r="R2723" s="12">
        <f>ROUND((E2723/N2723),2)</f>
        <v>94.51</v>
      </c>
      <c r="S2723" t="str">
        <f>LEFT(P2723,FIND("/",P2723)-1)</f>
        <v>film &amp; video</v>
      </c>
      <c r="T2723" t="str">
        <f>RIGHT(P2723,LEN(P2723)-FIND("/",P2723))</f>
        <v>science fiction</v>
      </c>
    </row>
    <row r="2724" spans="1:20" ht="42.75" x14ac:dyDescent="0.4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 s="9">
        <f>(((I2724/60)/60)/24)+DATE(1970,1,1)</f>
        <v>41186.963344907403</v>
      </c>
      <c r="K2724">
        <v>1346800033</v>
      </c>
      <c r="L2724" s="10">
        <f>(((K2724/60)/60)/24)+DATE(1970,1,1)</f>
        <v>41156.963344907403</v>
      </c>
      <c r="M2724" t="b">
        <v>0</v>
      </c>
      <c r="N2724">
        <v>22</v>
      </c>
      <c r="O2724" t="b">
        <v>0</v>
      </c>
      <c r="P2724" t="s">
        <v>8282</v>
      </c>
      <c r="Q2724" s="5">
        <f>(E2724/D2724)</f>
        <v>9.5600000000000004E-2</v>
      </c>
      <c r="R2724" s="12">
        <f>ROUND((E2724/N2724),2)</f>
        <v>21.73</v>
      </c>
      <c r="S2724" t="str">
        <f>LEFT(P2724,FIND("/",P2724)-1)</f>
        <v>games</v>
      </c>
      <c r="T2724" t="str">
        <f>RIGHT(P2724,LEN(P2724)-FIND("/",P2724))</f>
        <v>video games</v>
      </c>
    </row>
    <row r="2725" spans="1:20" ht="57" x14ac:dyDescent="0.4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 s="9">
        <f>(((I2725/60)/60)/24)+DATE(1970,1,1)</f>
        <v>40098.874305555553</v>
      </c>
      <c r="K2725">
        <v>1250630968</v>
      </c>
      <c r="L2725" s="10">
        <f>(((K2725/60)/60)/24)+DATE(1970,1,1)</f>
        <v>40043.895462962959</v>
      </c>
      <c r="M2725" t="b">
        <v>0</v>
      </c>
      <c r="N2725">
        <v>26</v>
      </c>
      <c r="O2725" t="b">
        <v>0</v>
      </c>
      <c r="P2725" t="s">
        <v>8270</v>
      </c>
      <c r="Q2725" s="5">
        <f>(E2725/D2725)</f>
        <v>9.5500000000000002E-2</v>
      </c>
      <c r="R2725" s="12">
        <f>ROUND((E2725/N2725),2)</f>
        <v>73.459999999999994</v>
      </c>
      <c r="S2725" t="str">
        <f>LEFT(P2725,FIND("/",P2725)-1)</f>
        <v>film &amp; video</v>
      </c>
      <c r="T2725" t="str">
        <f>RIGHT(P2725,LEN(P2725)-FIND("/",P2725))</f>
        <v>animation</v>
      </c>
    </row>
    <row r="2726" spans="1:20" ht="42.75" x14ac:dyDescent="0.4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 s="9">
        <f>(((I2726/60)/60)/24)+DATE(1970,1,1)</f>
        <v>42298.726631944446</v>
      </c>
      <c r="K2726">
        <v>1440264381</v>
      </c>
      <c r="L2726" s="10">
        <f>(((K2726/60)/60)/24)+DATE(1970,1,1)</f>
        <v>42238.726631944446</v>
      </c>
      <c r="M2726" t="b">
        <v>0</v>
      </c>
      <c r="N2726">
        <v>8</v>
      </c>
      <c r="O2726" t="b">
        <v>0</v>
      </c>
      <c r="P2726" t="s">
        <v>8270</v>
      </c>
      <c r="Q2726" s="5">
        <f>(E2726/D2726)</f>
        <v>9.5000000000000001E-2</v>
      </c>
      <c r="R2726" s="12">
        <f>ROUND((E2726/N2726),2)</f>
        <v>71.25</v>
      </c>
      <c r="S2726" t="str">
        <f>LEFT(P2726,FIND("/",P2726)-1)</f>
        <v>film &amp; video</v>
      </c>
      <c r="T2726" t="str">
        <f>RIGHT(P2726,LEN(P2726)-FIND("/",P2726))</f>
        <v>animation</v>
      </c>
    </row>
    <row r="2727" spans="1:20" ht="42.75" x14ac:dyDescent="0.4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 s="9">
        <f>(((I2727/60)/60)/24)+DATE(1970,1,1)</f>
        <v>41917.784062500003</v>
      </c>
      <c r="K2727">
        <v>1409942943</v>
      </c>
      <c r="L2727" s="10">
        <f>(((K2727/60)/60)/24)+DATE(1970,1,1)</f>
        <v>41887.784062500003</v>
      </c>
      <c r="M2727" t="b">
        <v>0</v>
      </c>
      <c r="N2727">
        <v>32</v>
      </c>
      <c r="O2727" t="b">
        <v>0</v>
      </c>
      <c r="P2727" t="s">
        <v>8279</v>
      </c>
      <c r="Q2727" s="5">
        <f>(E2727/D2727)</f>
        <v>9.4412800000000005E-2</v>
      </c>
      <c r="R2727" s="12">
        <f>ROUND((E2727/N2727),2)</f>
        <v>73.760000000000005</v>
      </c>
      <c r="S2727" t="str">
        <f>LEFT(P2727,FIND("/",P2727)-1)</f>
        <v>music</v>
      </c>
      <c r="T2727" t="str">
        <f>RIGHT(P2727,LEN(P2727)-FIND("/",P2727))</f>
        <v>indie rock</v>
      </c>
    </row>
    <row r="2728" spans="1:20" ht="42.75" x14ac:dyDescent="0.4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 s="9">
        <f>(((I2728/60)/60)/24)+DATE(1970,1,1)</f>
        <v>42217.041666666672</v>
      </c>
      <c r="K2728">
        <v>1436888066</v>
      </c>
      <c r="L2728" s="10">
        <f>(((K2728/60)/60)/24)+DATE(1970,1,1)</f>
        <v>42199.648912037039</v>
      </c>
      <c r="M2728" t="b">
        <v>0</v>
      </c>
      <c r="N2728">
        <v>7</v>
      </c>
      <c r="O2728" t="b">
        <v>0</v>
      </c>
      <c r="P2728" t="s">
        <v>8271</v>
      </c>
      <c r="Q2728" s="5">
        <f>(E2728/D2728)</f>
        <v>9.4166666666666662E-2</v>
      </c>
      <c r="R2728" s="12">
        <f>ROUND((E2728/N2728),2)</f>
        <v>80.709999999999994</v>
      </c>
      <c r="S2728" t="str">
        <f>LEFT(P2728,FIND("/",P2728)-1)</f>
        <v>theater</v>
      </c>
      <c r="T2728" t="str">
        <f>RIGHT(P2728,LEN(P2728)-FIND("/",P2728))</f>
        <v>plays</v>
      </c>
    </row>
    <row r="2729" spans="1:20" ht="42.75" x14ac:dyDescent="0.4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 s="9">
        <f>(((I2729/60)/60)/24)+DATE(1970,1,1)</f>
        <v>42326.302754629629</v>
      </c>
      <c r="K2729">
        <v>1445235358</v>
      </c>
      <c r="L2729" s="10">
        <f>(((K2729/60)/60)/24)+DATE(1970,1,1)</f>
        <v>42296.261087962965</v>
      </c>
      <c r="M2729" t="b">
        <v>0</v>
      </c>
      <c r="N2729">
        <v>11</v>
      </c>
      <c r="O2729" t="b">
        <v>0</v>
      </c>
      <c r="P2729" t="s">
        <v>8270</v>
      </c>
      <c r="Q2729" s="5">
        <f>(E2729/D2729)</f>
        <v>9.3799999999999994E-2</v>
      </c>
      <c r="R2729" s="12">
        <f>ROUND((E2729/N2729),2)</f>
        <v>170.55</v>
      </c>
      <c r="S2729" t="str">
        <f>LEFT(P2729,FIND("/",P2729)-1)</f>
        <v>film &amp; video</v>
      </c>
      <c r="T2729" t="str">
        <f>RIGHT(P2729,LEN(P2729)-FIND("/",P2729))</f>
        <v>animation</v>
      </c>
    </row>
    <row r="2730" spans="1:20" ht="42.75" x14ac:dyDescent="0.4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 s="9">
        <f>(((I2730/60)/60)/24)+DATE(1970,1,1)</f>
        <v>42834.833333333328</v>
      </c>
      <c r="K2730">
        <v>1489097112</v>
      </c>
      <c r="L2730" s="10">
        <f>(((K2730/60)/60)/24)+DATE(1970,1,1)</f>
        <v>42803.920277777783</v>
      </c>
      <c r="M2730" t="b">
        <v>0</v>
      </c>
      <c r="N2730">
        <v>8</v>
      </c>
      <c r="O2730" t="b">
        <v>0</v>
      </c>
      <c r="P2730" t="s">
        <v>8293</v>
      </c>
      <c r="Q2730" s="5">
        <f>(E2730/D2730)</f>
        <v>9.3333333333333338E-2</v>
      </c>
      <c r="R2730" s="12">
        <f>ROUND((E2730/N2730),2)</f>
        <v>35</v>
      </c>
      <c r="S2730" t="str">
        <f>LEFT(P2730,FIND("/",P2730)-1)</f>
        <v>music</v>
      </c>
      <c r="T2730" t="str">
        <f>RIGHT(P2730,LEN(P2730)-FIND("/",P2730))</f>
        <v>faith</v>
      </c>
    </row>
    <row r="2731" spans="1:20" ht="42.75" x14ac:dyDescent="0.4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 s="9">
        <f>(((I2731/60)/60)/24)+DATE(1970,1,1)</f>
        <v>42235.171018518522</v>
      </c>
      <c r="K2731">
        <v>1437365176</v>
      </c>
      <c r="L2731" s="10">
        <f>(((K2731/60)/60)/24)+DATE(1970,1,1)</f>
        <v>42205.171018518522</v>
      </c>
      <c r="M2731" t="b">
        <v>0</v>
      </c>
      <c r="N2731">
        <v>31</v>
      </c>
      <c r="O2731" t="b">
        <v>0</v>
      </c>
      <c r="P2731" t="s">
        <v>8271</v>
      </c>
      <c r="Q2731" s="5">
        <f>(E2731/D2731)</f>
        <v>9.3100000000000002E-2</v>
      </c>
      <c r="R2731" s="12">
        <f>ROUND((E2731/N2731),2)</f>
        <v>60.06</v>
      </c>
      <c r="S2731" t="str">
        <f>LEFT(P2731,FIND("/",P2731)-1)</f>
        <v>theater</v>
      </c>
      <c r="T2731" t="str">
        <f>RIGHT(P2731,LEN(P2731)-FIND("/",P2731))</f>
        <v>plays</v>
      </c>
    </row>
    <row r="2732" spans="1:20" ht="28.5" x14ac:dyDescent="0.4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 s="9">
        <f>(((I2732/60)/60)/24)+DATE(1970,1,1)</f>
        <v>42303.888888888891</v>
      </c>
      <c r="K2732">
        <v>1440961053</v>
      </c>
      <c r="L2732" s="10">
        <f>(((K2732/60)/60)/24)+DATE(1970,1,1)</f>
        <v>42246.789965277778</v>
      </c>
      <c r="M2732" t="b">
        <v>0</v>
      </c>
      <c r="N2732">
        <v>3</v>
      </c>
      <c r="O2732" t="b">
        <v>0</v>
      </c>
      <c r="P2732" t="s">
        <v>8291</v>
      </c>
      <c r="Q2732" s="5">
        <f>(E2732/D2732)</f>
        <v>9.2999999999999999E-2</v>
      </c>
      <c r="R2732" s="12">
        <f>ROUND((E2732/N2732),2)</f>
        <v>31</v>
      </c>
      <c r="S2732" t="str">
        <f>LEFT(P2732,FIND("/",P2732)-1)</f>
        <v>photography</v>
      </c>
      <c r="T2732" t="str">
        <f>RIGHT(P2732,LEN(P2732)-FIND("/",P2732))</f>
        <v>places</v>
      </c>
    </row>
    <row r="2733" spans="1:20" ht="42.75" x14ac:dyDescent="0.4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 s="9">
        <f>(((I2733/60)/60)/24)+DATE(1970,1,1)</f>
        <v>41770.138113425928</v>
      </c>
      <c r="K2733">
        <v>1397186333</v>
      </c>
      <c r="L2733" s="10">
        <f>(((K2733/60)/60)/24)+DATE(1970,1,1)</f>
        <v>41740.138113425928</v>
      </c>
      <c r="M2733" t="b">
        <v>0</v>
      </c>
      <c r="N2733">
        <v>98</v>
      </c>
      <c r="O2733" t="b">
        <v>0</v>
      </c>
      <c r="P2733" t="s">
        <v>8282</v>
      </c>
      <c r="Q2733" s="5">
        <f>(E2733/D2733)</f>
        <v>9.1050000000000006E-2</v>
      </c>
      <c r="R2733" s="12">
        <f>ROUND((E2733/N2733),2)</f>
        <v>18.579999999999998</v>
      </c>
      <c r="S2733" t="str">
        <f>LEFT(P2733,FIND("/",P2733)-1)</f>
        <v>games</v>
      </c>
      <c r="T2733" t="str">
        <f>RIGHT(P2733,LEN(P2733)-FIND("/",P2733))</f>
        <v>video games</v>
      </c>
    </row>
    <row r="2734" spans="1:20" ht="42.75" x14ac:dyDescent="0.4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 s="9">
        <f>(((I2734/60)/60)/24)+DATE(1970,1,1)</f>
        <v>41876.875</v>
      </c>
      <c r="K2734">
        <v>1408381704</v>
      </c>
      <c r="L2734" s="10">
        <f>(((K2734/60)/60)/24)+DATE(1970,1,1)</f>
        <v>41869.714166666665</v>
      </c>
      <c r="M2734" t="b">
        <v>0</v>
      </c>
      <c r="N2734">
        <v>17</v>
      </c>
      <c r="O2734" t="b">
        <v>0</v>
      </c>
      <c r="P2734" t="s">
        <v>8271</v>
      </c>
      <c r="Q2734" s="5">
        <f>(E2734/D2734)</f>
        <v>9.0909090909090912E-2</v>
      </c>
      <c r="R2734" s="12">
        <f>ROUND((E2734/N2734),2)</f>
        <v>29.41</v>
      </c>
      <c r="S2734" t="str">
        <f>LEFT(P2734,FIND("/",P2734)-1)</f>
        <v>theater</v>
      </c>
      <c r="T2734" t="str">
        <f>RIGHT(P2734,LEN(P2734)-FIND("/",P2734))</f>
        <v>plays</v>
      </c>
    </row>
    <row r="2735" spans="1:20" ht="71.25" x14ac:dyDescent="0.4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 s="9">
        <f>(((I2735/60)/60)/24)+DATE(1970,1,1)</f>
        <v>42110.757326388892</v>
      </c>
      <c r="K2735">
        <v>1426615833</v>
      </c>
      <c r="L2735" s="10">
        <f>(((K2735/60)/60)/24)+DATE(1970,1,1)</f>
        <v>42080.757326388892</v>
      </c>
      <c r="M2735" t="b">
        <v>0</v>
      </c>
      <c r="N2735">
        <v>7</v>
      </c>
      <c r="O2735" t="b">
        <v>0</v>
      </c>
      <c r="P2735" t="s">
        <v>8272</v>
      </c>
      <c r="Q2735" s="5">
        <f>(E2735/D2735)</f>
        <v>9.0833333333333335E-2</v>
      </c>
      <c r="R2735" s="12">
        <f>ROUND((E2735/N2735),2)</f>
        <v>389.29</v>
      </c>
      <c r="S2735" t="str">
        <f>LEFT(P2735,FIND("/",P2735)-1)</f>
        <v>technology</v>
      </c>
      <c r="T2735" t="str">
        <f>RIGHT(P2735,LEN(P2735)-FIND("/",P2735))</f>
        <v>web</v>
      </c>
    </row>
    <row r="2736" spans="1:20" ht="42.75" x14ac:dyDescent="0.4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 s="9">
        <f>(((I2736/60)/60)/24)+DATE(1970,1,1)</f>
        <v>41944.165972222225</v>
      </c>
      <c r="K2736">
        <v>1413519073</v>
      </c>
      <c r="L2736" s="10">
        <f>(((K2736/60)/60)/24)+DATE(1970,1,1)</f>
        <v>41929.174456018518</v>
      </c>
      <c r="M2736" t="b">
        <v>0</v>
      </c>
      <c r="N2736">
        <v>2</v>
      </c>
      <c r="O2736" t="b">
        <v>0</v>
      </c>
      <c r="P2736" t="s">
        <v>8294</v>
      </c>
      <c r="Q2736" s="5">
        <f>(E2736/D2736)</f>
        <v>9.0090090090090086E-2</v>
      </c>
      <c r="R2736" s="12">
        <f>ROUND((E2736/N2736),2)</f>
        <v>30</v>
      </c>
      <c r="S2736" t="str">
        <f>LEFT(P2736,FIND("/",P2736)-1)</f>
        <v>technology</v>
      </c>
      <c r="T2736" t="str">
        <f>RIGHT(P2736,LEN(P2736)-FIND("/",P2736))</f>
        <v>gadgets</v>
      </c>
    </row>
    <row r="2737" spans="1:20" ht="42.75" x14ac:dyDescent="0.4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 s="9">
        <f>(((I2737/60)/60)/24)+DATE(1970,1,1)</f>
        <v>41462.228043981479</v>
      </c>
      <c r="K2737">
        <v>1369286903</v>
      </c>
      <c r="L2737" s="10">
        <f>(((K2737/60)/60)/24)+DATE(1970,1,1)</f>
        <v>41417.228043981479</v>
      </c>
      <c r="M2737" t="b">
        <v>0</v>
      </c>
      <c r="N2737">
        <v>123</v>
      </c>
      <c r="O2737" t="b">
        <v>0</v>
      </c>
      <c r="P2737" t="s">
        <v>8282</v>
      </c>
      <c r="Q2737" s="5">
        <f>(E2737/D2737)</f>
        <v>8.9744444444444446E-2</v>
      </c>
      <c r="R2737" s="12">
        <f>ROUND((E2737/N2737),2)</f>
        <v>65.67</v>
      </c>
      <c r="S2737" t="str">
        <f>LEFT(P2737,FIND("/",P2737)-1)</f>
        <v>games</v>
      </c>
      <c r="T2737" t="str">
        <f>RIGHT(P2737,LEN(P2737)-FIND("/",P2737))</f>
        <v>video games</v>
      </c>
    </row>
    <row r="2738" spans="1:20" ht="42.75" x14ac:dyDescent="0.4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 s="9">
        <f>(((I2738/60)/60)/24)+DATE(1970,1,1)</f>
        <v>42418.843287037031</v>
      </c>
      <c r="K2738">
        <v>1452716060</v>
      </c>
      <c r="L2738" s="10">
        <f>(((K2738/60)/60)/24)+DATE(1970,1,1)</f>
        <v>42382.843287037031</v>
      </c>
      <c r="M2738" t="b">
        <v>0</v>
      </c>
      <c r="N2738">
        <v>16</v>
      </c>
      <c r="O2738" t="b">
        <v>0</v>
      </c>
      <c r="P2738" t="s">
        <v>8273</v>
      </c>
      <c r="Q2738" s="5">
        <f>(E2738/D2738)</f>
        <v>8.9066666666666669E-2</v>
      </c>
      <c r="R2738" s="12">
        <f>ROUND((E2738/N2738),2)</f>
        <v>41.75</v>
      </c>
      <c r="S2738" t="str">
        <f>LEFT(P2738,FIND("/",P2738)-1)</f>
        <v>technology</v>
      </c>
      <c r="T2738" t="str">
        <f>RIGHT(P2738,LEN(P2738)-FIND("/",P2738))</f>
        <v>wearables</v>
      </c>
    </row>
    <row r="2739" spans="1:20" ht="42.75" x14ac:dyDescent="0.4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 s="9">
        <f>(((I2739/60)/60)/24)+DATE(1970,1,1)</f>
        <v>42097.651388888888</v>
      </c>
      <c r="K2739">
        <v>1425489613</v>
      </c>
      <c r="L2739" s="10">
        <f>(((K2739/60)/60)/24)+DATE(1970,1,1)</f>
        <v>42067.722372685181</v>
      </c>
      <c r="M2739" t="b">
        <v>0</v>
      </c>
      <c r="N2739">
        <v>11</v>
      </c>
      <c r="O2739" t="b">
        <v>0</v>
      </c>
      <c r="P2739" t="s">
        <v>8275</v>
      </c>
      <c r="Q2739" s="5">
        <f>(E2739/D2739)</f>
        <v>8.8999999999999996E-2</v>
      </c>
      <c r="R2739" s="12">
        <f>ROUND((E2739/N2739),2)</f>
        <v>40.450000000000003</v>
      </c>
      <c r="S2739" t="str">
        <f>LEFT(P2739,FIND("/",P2739)-1)</f>
        <v>publishing</v>
      </c>
      <c r="T2739" t="str">
        <f>RIGHT(P2739,LEN(P2739)-FIND("/",P2739))</f>
        <v>fiction</v>
      </c>
    </row>
    <row r="2740" spans="1:20" ht="42.75" x14ac:dyDescent="0.4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 s="9">
        <f>(((I2740/60)/60)/24)+DATE(1970,1,1)</f>
        <v>42725.7105787037</v>
      </c>
      <c r="K2740">
        <v>1479747794</v>
      </c>
      <c r="L2740" s="10">
        <f>(((K2740/60)/60)/24)+DATE(1970,1,1)</f>
        <v>42695.7105787037</v>
      </c>
      <c r="M2740" t="b">
        <v>0</v>
      </c>
      <c r="N2740">
        <v>6</v>
      </c>
      <c r="O2740" t="b">
        <v>0</v>
      </c>
      <c r="P2740" t="s">
        <v>8271</v>
      </c>
      <c r="Q2740" s="5">
        <f>(E2740/D2740)</f>
        <v>8.8999999999999996E-2</v>
      </c>
      <c r="R2740" s="12">
        <f>ROUND((E2740/N2740),2)</f>
        <v>222.5</v>
      </c>
      <c r="S2740" t="str">
        <f>LEFT(P2740,FIND("/",P2740)-1)</f>
        <v>theater</v>
      </c>
      <c r="T2740" t="str">
        <f>RIGHT(P2740,LEN(P2740)-FIND("/",P2740))</f>
        <v>plays</v>
      </c>
    </row>
    <row r="2741" spans="1:20" ht="42.75" x14ac:dyDescent="0.4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 s="9">
        <f>(((I2741/60)/60)/24)+DATE(1970,1,1)</f>
        <v>42486.288194444445</v>
      </c>
      <c r="K2741">
        <v>1458665146</v>
      </c>
      <c r="L2741" s="10">
        <f>(((K2741/60)/60)/24)+DATE(1970,1,1)</f>
        <v>42451.698449074072</v>
      </c>
      <c r="M2741" t="b">
        <v>0</v>
      </c>
      <c r="N2741">
        <v>44</v>
      </c>
      <c r="O2741" t="b">
        <v>0</v>
      </c>
      <c r="P2741" t="s">
        <v>8273</v>
      </c>
      <c r="Q2741" s="5">
        <f>(E2741/D2741)</f>
        <v>8.8800000000000004E-2</v>
      </c>
      <c r="R2741" s="12">
        <f>ROUND((E2741/N2741),2)</f>
        <v>30.27</v>
      </c>
      <c r="S2741" t="str">
        <f>LEFT(P2741,FIND("/",P2741)-1)</f>
        <v>technology</v>
      </c>
      <c r="T2741" t="str">
        <f>RIGHT(P2741,LEN(P2741)-FIND("/",P2741))</f>
        <v>wearables</v>
      </c>
    </row>
    <row r="2742" spans="1:20" ht="42.75" x14ac:dyDescent="0.4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 s="9">
        <f>(((I2742/60)/60)/24)+DATE(1970,1,1)</f>
        <v>41761.9533912037</v>
      </c>
      <c r="K2742">
        <v>1395787973</v>
      </c>
      <c r="L2742" s="10">
        <f>(((K2742/60)/60)/24)+DATE(1970,1,1)</f>
        <v>41723.9533912037</v>
      </c>
      <c r="M2742" t="b">
        <v>0</v>
      </c>
      <c r="N2742">
        <v>12</v>
      </c>
      <c r="O2742" t="b">
        <v>0</v>
      </c>
      <c r="P2742" t="s">
        <v>8284</v>
      </c>
      <c r="Q2742" s="5">
        <f>(E2742/D2742)</f>
        <v>8.8333333333333333E-2</v>
      </c>
      <c r="R2742" s="12">
        <f>ROUND((E2742/N2742),2)</f>
        <v>44.17</v>
      </c>
      <c r="S2742" t="str">
        <f>LEFT(P2742,FIND("/",P2742)-1)</f>
        <v>food</v>
      </c>
      <c r="T2742" t="str">
        <f>RIGHT(P2742,LEN(P2742)-FIND("/",P2742))</f>
        <v>food trucks</v>
      </c>
    </row>
    <row r="2743" spans="1:20" ht="42.75" x14ac:dyDescent="0.4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 s="9">
        <f>(((I2743/60)/60)/24)+DATE(1970,1,1)</f>
        <v>41840.785729166666</v>
      </c>
      <c r="K2743">
        <v>1400698287</v>
      </c>
      <c r="L2743" s="10">
        <f>(((K2743/60)/60)/24)+DATE(1970,1,1)</f>
        <v>41780.785729166666</v>
      </c>
      <c r="M2743" t="b">
        <v>1</v>
      </c>
      <c r="N2743">
        <v>34</v>
      </c>
      <c r="O2743" t="b">
        <v>0</v>
      </c>
      <c r="P2743" t="s">
        <v>8271</v>
      </c>
      <c r="Q2743" s="5">
        <f>(E2743/D2743)</f>
        <v>8.72E-2</v>
      </c>
      <c r="R2743" s="12">
        <f>ROUND((E2743/N2743),2)</f>
        <v>25.65</v>
      </c>
      <c r="S2743" t="str">
        <f>LEFT(P2743,FIND("/",P2743)-1)</f>
        <v>theater</v>
      </c>
      <c r="T2743" t="str">
        <f>RIGHT(P2743,LEN(P2743)-FIND("/",P2743))</f>
        <v>plays</v>
      </c>
    </row>
    <row r="2744" spans="1:20" ht="42.75" x14ac:dyDescent="0.4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 s="9">
        <f>(((I2744/60)/60)/24)+DATE(1970,1,1)</f>
        <v>41849.135370370372</v>
      </c>
      <c r="K2744">
        <v>1405307696</v>
      </c>
      <c r="L2744" s="10">
        <f>(((K2744/60)/60)/24)+DATE(1970,1,1)</f>
        <v>41834.135370370372</v>
      </c>
      <c r="M2744" t="b">
        <v>0</v>
      </c>
      <c r="N2744">
        <v>4</v>
      </c>
      <c r="O2744" t="b">
        <v>0</v>
      </c>
      <c r="P2744" t="s">
        <v>8271</v>
      </c>
      <c r="Q2744" s="5">
        <f>(E2744/D2744)</f>
        <v>8.666666666666667E-2</v>
      </c>
      <c r="R2744" s="12">
        <f>ROUND((E2744/N2744),2)</f>
        <v>16.25</v>
      </c>
      <c r="S2744" t="str">
        <f>LEFT(P2744,FIND("/",P2744)-1)</f>
        <v>theater</v>
      </c>
      <c r="T2744" t="str">
        <f>RIGHT(P2744,LEN(P2744)-FIND("/",P2744))</f>
        <v>plays</v>
      </c>
    </row>
    <row r="2745" spans="1:20" ht="28.5" x14ac:dyDescent="0.4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 s="9">
        <f>(((I2745/60)/60)/24)+DATE(1970,1,1)</f>
        <v>42650.91097222222</v>
      </c>
      <c r="K2745">
        <v>1473285108</v>
      </c>
      <c r="L2745" s="10">
        <f>(((K2745/60)/60)/24)+DATE(1970,1,1)</f>
        <v>42620.91097222222</v>
      </c>
      <c r="M2745" t="b">
        <v>0</v>
      </c>
      <c r="N2745">
        <v>4</v>
      </c>
      <c r="O2745" t="b">
        <v>0</v>
      </c>
      <c r="P2745" t="s">
        <v>8271</v>
      </c>
      <c r="Q2745" s="5">
        <f>(E2745/D2745)</f>
        <v>8.666666666666667E-2</v>
      </c>
      <c r="R2745" s="12">
        <f>ROUND((E2745/N2745),2)</f>
        <v>32.5</v>
      </c>
      <c r="S2745" t="str">
        <f>LEFT(P2745,FIND("/",P2745)-1)</f>
        <v>theater</v>
      </c>
      <c r="T2745" t="str">
        <f>RIGHT(P2745,LEN(P2745)-FIND("/",P2745))</f>
        <v>plays</v>
      </c>
    </row>
    <row r="2746" spans="1:20" ht="42.75" x14ac:dyDescent="0.4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 s="9">
        <f>(((I2746/60)/60)/24)+DATE(1970,1,1)</f>
        <v>42601.102314814809</v>
      </c>
      <c r="K2746">
        <v>1467253640</v>
      </c>
      <c r="L2746" s="10">
        <f>(((K2746/60)/60)/24)+DATE(1970,1,1)</f>
        <v>42551.102314814809</v>
      </c>
      <c r="M2746" t="b">
        <v>0</v>
      </c>
      <c r="N2746">
        <v>20</v>
      </c>
      <c r="O2746" t="b">
        <v>0</v>
      </c>
      <c r="P2746" t="s">
        <v>8303</v>
      </c>
      <c r="Q2746" s="5">
        <f>(E2746/D2746)</f>
        <v>8.6400000000000005E-2</v>
      </c>
      <c r="R2746" s="12">
        <f>ROUND((E2746/N2746),2)</f>
        <v>64.8</v>
      </c>
      <c r="S2746" t="str">
        <f>LEFT(P2746,FIND("/",P2746)-1)</f>
        <v>theater</v>
      </c>
      <c r="T2746" t="str">
        <f>RIGHT(P2746,LEN(P2746)-FIND("/",P2746))</f>
        <v>spaces</v>
      </c>
    </row>
    <row r="2747" spans="1:20" ht="28.5" x14ac:dyDescent="0.4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 s="9">
        <f>(((I2747/60)/60)/24)+DATE(1970,1,1)</f>
        <v>42316.923842592587</v>
      </c>
      <c r="K2747">
        <v>1444425020</v>
      </c>
      <c r="L2747" s="10">
        <f>(((K2747/60)/60)/24)+DATE(1970,1,1)</f>
        <v>42286.88217592593</v>
      </c>
      <c r="M2747" t="b">
        <v>0</v>
      </c>
      <c r="N2747">
        <v>1</v>
      </c>
      <c r="O2747" t="b">
        <v>0</v>
      </c>
      <c r="P2747" t="s">
        <v>8289</v>
      </c>
      <c r="Q2747" s="5">
        <f>(E2747/D2747)</f>
        <v>8.5714285714285715E-2</v>
      </c>
      <c r="R2747" s="12">
        <f>ROUND((E2747/N2747),2)</f>
        <v>60</v>
      </c>
      <c r="S2747" t="str">
        <f>LEFT(P2747,FIND("/",P2747)-1)</f>
        <v>photography</v>
      </c>
      <c r="T2747" t="str">
        <f>RIGHT(P2747,LEN(P2747)-FIND("/",P2747))</f>
        <v>nature</v>
      </c>
    </row>
    <row r="2748" spans="1:20" ht="42.75" x14ac:dyDescent="0.4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 s="9">
        <f>(((I2748/60)/60)/24)+DATE(1970,1,1)</f>
        <v>42144.252951388888</v>
      </c>
      <c r="K2748">
        <v>1429509855</v>
      </c>
      <c r="L2748" s="10">
        <f>(((K2748/60)/60)/24)+DATE(1970,1,1)</f>
        <v>42114.252951388888</v>
      </c>
      <c r="M2748" t="b">
        <v>0</v>
      </c>
      <c r="N2748">
        <v>292</v>
      </c>
      <c r="O2748" t="b">
        <v>0</v>
      </c>
      <c r="P2748" t="s">
        <v>8281</v>
      </c>
      <c r="Q2748" s="5">
        <f>(E2748/D2748)</f>
        <v>8.5370000000000001E-2</v>
      </c>
      <c r="R2748" s="12">
        <f>ROUND((E2748/N2748),2)</f>
        <v>29.24</v>
      </c>
      <c r="S2748" t="str">
        <f>LEFT(P2748,FIND("/",P2748)-1)</f>
        <v>journalism</v>
      </c>
      <c r="T2748" t="str">
        <f>RIGHT(P2748,LEN(P2748)-FIND("/",P2748))</f>
        <v>audio</v>
      </c>
    </row>
    <row r="2749" spans="1:20" ht="42.75" x14ac:dyDescent="0.4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 s="9">
        <f>(((I2749/60)/60)/24)+DATE(1970,1,1)</f>
        <v>42006.676111111112</v>
      </c>
      <c r="K2749">
        <v>1417536816</v>
      </c>
      <c r="L2749" s="10">
        <f>(((K2749/60)/60)/24)+DATE(1970,1,1)</f>
        <v>41975.676111111112</v>
      </c>
      <c r="M2749" t="b">
        <v>0</v>
      </c>
      <c r="N2749">
        <v>9</v>
      </c>
      <c r="O2749" t="b">
        <v>0</v>
      </c>
      <c r="P2749" t="s">
        <v>8305</v>
      </c>
      <c r="Q2749" s="5">
        <f>(E2749/D2749)</f>
        <v>8.5199999999999998E-2</v>
      </c>
      <c r="R2749" s="12">
        <f>ROUND((E2749/N2749),2)</f>
        <v>47.33</v>
      </c>
      <c r="S2749" t="str">
        <f>LEFT(P2749,FIND("/",P2749)-1)</f>
        <v>theater</v>
      </c>
      <c r="T2749" t="str">
        <f>RIGHT(P2749,LEN(P2749)-FIND("/",P2749))</f>
        <v>musical</v>
      </c>
    </row>
    <row r="2750" spans="1:20" ht="42.75" x14ac:dyDescent="0.4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 s="9">
        <f>(((I2750/60)/60)/24)+DATE(1970,1,1)</f>
        <v>41856.61954861111</v>
      </c>
      <c r="K2750">
        <v>1404658329</v>
      </c>
      <c r="L2750" s="10">
        <f>(((K2750/60)/60)/24)+DATE(1970,1,1)</f>
        <v>41826.61954861111</v>
      </c>
      <c r="M2750" t="b">
        <v>0</v>
      </c>
      <c r="N2750">
        <v>6</v>
      </c>
      <c r="O2750" t="b">
        <v>0</v>
      </c>
      <c r="P2750" t="s">
        <v>8271</v>
      </c>
      <c r="Q2750" s="5">
        <f>(E2750/D2750)</f>
        <v>8.5000000000000006E-2</v>
      </c>
      <c r="R2750" s="12">
        <f>ROUND((E2750/N2750),2)</f>
        <v>8.5</v>
      </c>
      <c r="S2750" t="str">
        <f>LEFT(P2750,FIND("/",P2750)-1)</f>
        <v>theater</v>
      </c>
      <c r="T2750" t="str">
        <f>RIGHT(P2750,LEN(P2750)-FIND("/",P2750))</f>
        <v>plays</v>
      </c>
    </row>
    <row r="2751" spans="1:20" ht="42.75" x14ac:dyDescent="0.4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 s="9">
        <f>(((I2751/60)/60)/24)+DATE(1970,1,1)</f>
        <v>42256.313298611116</v>
      </c>
      <c r="K2751">
        <v>1439191869</v>
      </c>
      <c r="L2751" s="10">
        <f>(((K2751/60)/60)/24)+DATE(1970,1,1)</f>
        <v>42226.313298611116</v>
      </c>
      <c r="M2751" t="b">
        <v>1</v>
      </c>
      <c r="N2751">
        <v>535</v>
      </c>
      <c r="O2751" t="b">
        <v>0</v>
      </c>
      <c r="P2751" t="s">
        <v>8301</v>
      </c>
      <c r="Q2751" s="5">
        <f>(E2751/D2751)</f>
        <v>8.4172839999999999E-2</v>
      </c>
      <c r="R2751" s="12">
        <f>ROUND((E2751/N2751),2)</f>
        <v>78.67</v>
      </c>
      <c r="S2751" t="str">
        <f>LEFT(P2751,FIND("/",P2751)-1)</f>
        <v>technology</v>
      </c>
      <c r="T2751" t="str">
        <f>RIGHT(P2751,LEN(P2751)-FIND("/",P2751))</f>
        <v>space exploration</v>
      </c>
    </row>
    <row r="2752" spans="1:20" ht="42.75" x14ac:dyDescent="0.4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 s="9">
        <f>(((I2752/60)/60)/24)+DATE(1970,1,1)</f>
        <v>42631.851678240739</v>
      </c>
      <c r="K2752">
        <v>1471638385</v>
      </c>
      <c r="L2752" s="10">
        <f>(((K2752/60)/60)/24)+DATE(1970,1,1)</f>
        <v>42601.851678240739</v>
      </c>
      <c r="M2752" t="b">
        <v>0</v>
      </c>
      <c r="N2752">
        <v>4</v>
      </c>
      <c r="O2752" t="b">
        <v>0</v>
      </c>
      <c r="P2752" t="s">
        <v>8287</v>
      </c>
      <c r="Q2752" s="5">
        <f>(E2752/D2752)</f>
        <v>8.3799999999999999E-2</v>
      </c>
      <c r="R2752" s="12">
        <f>ROUND((E2752/N2752),2)</f>
        <v>104.75</v>
      </c>
      <c r="S2752" t="str">
        <f>LEFT(P2752,FIND("/",P2752)-1)</f>
        <v>publishing</v>
      </c>
      <c r="T2752" t="str">
        <f>RIGHT(P2752,LEN(P2752)-FIND("/",P2752))</f>
        <v>translations</v>
      </c>
    </row>
    <row r="2753" spans="1:20" ht="42.75" x14ac:dyDescent="0.4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 s="9">
        <f>(((I2753/60)/60)/24)+DATE(1970,1,1)</f>
        <v>42050.651388888888</v>
      </c>
      <c r="K2753">
        <v>1418922443</v>
      </c>
      <c r="L2753" s="10">
        <f>(((K2753/60)/60)/24)+DATE(1970,1,1)</f>
        <v>41991.713460648149</v>
      </c>
      <c r="M2753" t="b">
        <v>0</v>
      </c>
      <c r="N2753">
        <v>1</v>
      </c>
      <c r="O2753" t="b">
        <v>0</v>
      </c>
      <c r="P2753" t="s">
        <v>8275</v>
      </c>
      <c r="Q2753" s="5">
        <f>(E2753/D2753)</f>
        <v>8.3333333333333329E-2</v>
      </c>
      <c r="R2753" s="12">
        <f>ROUND((E2753/N2753),2)</f>
        <v>100</v>
      </c>
      <c r="S2753" t="str">
        <f>LEFT(P2753,FIND("/",P2753)-1)</f>
        <v>publishing</v>
      </c>
      <c r="T2753" t="str">
        <f>RIGHT(P2753,LEN(P2753)-FIND("/",P2753))</f>
        <v>fiction</v>
      </c>
    </row>
    <row r="2754" spans="1:20" ht="42.75" x14ac:dyDescent="0.4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 s="9">
        <f>(((I2754/60)/60)/24)+DATE(1970,1,1)</f>
        <v>42363.598530092597</v>
      </c>
      <c r="K2754">
        <v>1448461313</v>
      </c>
      <c r="L2754" s="10">
        <f>(((K2754/60)/60)/24)+DATE(1970,1,1)</f>
        <v>42333.598530092597</v>
      </c>
      <c r="M2754" t="b">
        <v>0</v>
      </c>
      <c r="N2754">
        <v>8</v>
      </c>
      <c r="O2754" t="b">
        <v>0</v>
      </c>
      <c r="P2754" t="s">
        <v>8282</v>
      </c>
      <c r="Q2754" s="5">
        <f>(E2754/D2754)</f>
        <v>8.3000000000000004E-2</v>
      </c>
      <c r="R2754" s="12">
        <f>ROUND((E2754/N2754),2)</f>
        <v>10.38</v>
      </c>
      <c r="S2754" t="str">
        <f>LEFT(P2754,FIND("/",P2754)-1)</f>
        <v>games</v>
      </c>
      <c r="T2754" t="str">
        <f>RIGHT(P2754,LEN(P2754)-FIND("/",P2754))</f>
        <v>video games</v>
      </c>
    </row>
    <row r="2755" spans="1:20" ht="42.75" x14ac:dyDescent="0.4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 s="9">
        <f>(((I2755/60)/60)/24)+DATE(1970,1,1)</f>
        <v>41934.650578703702</v>
      </c>
      <c r="K2755">
        <v>1411400210</v>
      </c>
      <c r="L2755" s="10">
        <f>(((K2755/60)/60)/24)+DATE(1970,1,1)</f>
        <v>41904.650578703702</v>
      </c>
      <c r="M2755" t="b">
        <v>0</v>
      </c>
      <c r="N2755">
        <v>12</v>
      </c>
      <c r="O2755" t="b">
        <v>0</v>
      </c>
      <c r="P2755" t="s">
        <v>8271</v>
      </c>
      <c r="Q2755" s="5">
        <f>(E2755/D2755)</f>
        <v>8.2142857142857142E-2</v>
      </c>
      <c r="R2755" s="12">
        <f>ROUND((E2755/N2755),2)</f>
        <v>38.33</v>
      </c>
      <c r="S2755" t="str">
        <f>LEFT(P2755,FIND("/",P2755)-1)</f>
        <v>theater</v>
      </c>
      <c r="T2755" t="str">
        <f>RIGHT(P2755,LEN(P2755)-FIND("/",P2755))</f>
        <v>plays</v>
      </c>
    </row>
    <row r="2756" spans="1:20" ht="42.75" x14ac:dyDescent="0.4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 s="9">
        <f>(((I2756/60)/60)/24)+DATE(1970,1,1)</f>
        <v>41408.69976851852</v>
      </c>
      <c r="K2756">
        <v>1365958060</v>
      </c>
      <c r="L2756" s="10">
        <f>(((K2756/60)/60)/24)+DATE(1970,1,1)</f>
        <v>41378.69976851852</v>
      </c>
      <c r="M2756" t="b">
        <v>0</v>
      </c>
      <c r="N2756">
        <v>49</v>
      </c>
      <c r="O2756" t="b">
        <v>0</v>
      </c>
      <c r="P2756" t="s">
        <v>8270</v>
      </c>
      <c r="Q2756" s="5">
        <f>(E2756/D2756)</f>
        <v>8.2100000000000006E-2</v>
      </c>
      <c r="R2756" s="12">
        <f>ROUND((E2756/N2756),2)</f>
        <v>16.760000000000002</v>
      </c>
      <c r="S2756" t="str">
        <f>LEFT(P2756,FIND("/",P2756)-1)</f>
        <v>film &amp; video</v>
      </c>
      <c r="T2756" t="str">
        <f>RIGHT(P2756,LEN(P2756)-FIND("/",P2756))</f>
        <v>animation</v>
      </c>
    </row>
    <row r="2757" spans="1:20" ht="42.75" x14ac:dyDescent="0.4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 s="9">
        <f>(((I2757/60)/60)/24)+DATE(1970,1,1)</f>
        <v>42065.958333333328</v>
      </c>
      <c r="K2757">
        <v>1421432810</v>
      </c>
      <c r="L2757" s="10">
        <f>(((K2757/60)/60)/24)+DATE(1970,1,1)</f>
        <v>42020.768634259264</v>
      </c>
      <c r="M2757" t="b">
        <v>0</v>
      </c>
      <c r="N2757">
        <v>6</v>
      </c>
      <c r="O2757" t="b">
        <v>0</v>
      </c>
      <c r="P2757" t="s">
        <v>8271</v>
      </c>
      <c r="Q2757" s="5">
        <f>(E2757/D2757)</f>
        <v>8.1333333333333327E-2</v>
      </c>
      <c r="R2757" s="12">
        <f>ROUND((E2757/N2757),2)</f>
        <v>10.17</v>
      </c>
      <c r="S2757" t="str">
        <f>LEFT(P2757,FIND("/",P2757)-1)</f>
        <v>theater</v>
      </c>
      <c r="T2757" t="str">
        <f>RIGHT(P2757,LEN(P2757)-FIND("/",P2757))</f>
        <v>plays</v>
      </c>
    </row>
    <row r="2758" spans="1:20" ht="42.75" x14ac:dyDescent="0.4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 s="9">
        <f>(((I2758/60)/60)/24)+DATE(1970,1,1)</f>
        <v>42802.3125</v>
      </c>
      <c r="K2758">
        <v>1484912974</v>
      </c>
      <c r="L2758" s="10">
        <f>(((K2758/60)/60)/24)+DATE(1970,1,1)</f>
        <v>42755.492754629624</v>
      </c>
      <c r="M2758" t="b">
        <v>0</v>
      </c>
      <c r="N2758">
        <v>16</v>
      </c>
      <c r="O2758" t="b">
        <v>0</v>
      </c>
      <c r="P2758" t="s">
        <v>8283</v>
      </c>
      <c r="Q2758" s="5">
        <f>(E2758/D2758)</f>
        <v>8.0833333333333326E-2</v>
      </c>
      <c r="R2758" s="12">
        <f>ROUND((E2758/N2758),2)</f>
        <v>90.94</v>
      </c>
      <c r="S2758" t="str">
        <f>LEFT(P2758,FIND("/",P2758)-1)</f>
        <v>games</v>
      </c>
      <c r="T2758" t="str">
        <f>RIGHT(P2758,LEN(P2758)-FIND("/",P2758))</f>
        <v>mobile games</v>
      </c>
    </row>
    <row r="2759" spans="1:20" ht="42.75" x14ac:dyDescent="0.4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 s="9">
        <f>(((I2759/60)/60)/24)+DATE(1970,1,1)</f>
        <v>41992.813518518517</v>
      </c>
      <c r="K2759">
        <v>1416339088</v>
      </c>
      <c r="L2759" s="10">
        <f>(((K2759/60)/60)/24)+DATE(1970,1,1)</f>
        <v>41961.813518518517</v>
      </c>
      <c r="M2759" t="b">
        <v>0</v>
      </c>
      <c r="N2759">
        <v>5</v>
      </c>
      <c r="O2759" t="b">
        <v>0</v>
      </c>
      <c r="P2759" t="s">
        <v>8287</v>
      </c>
      <c r="Q2759" s="5">
        <f>(E2759/D2759)</f>
        <v>8.0600000000000005E-2</v>
      </c>
      <c r="R2759" s="12">
        <f>ROUND((E2759/N2759),2)</f>
        <v>80.599999999999994</v>
      </c>
      <c r="S2759" t="str">
        <f>LEFT(P2759,FIND("/",P2759)-1)</f>
        <v>publishing</v>
      </c>
      <c r="T2759" t="str">
        <f>RIGHT(P2759,LEN(P2759)-FIND("/",P2759))</f>
        <v>translations</v>
      </c>
    </row>
    <row r="2760" spans="1:20" ht="42.75" x14ac:dyDescent="0.4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 s="9">
        <f>(((I2760/60)/60)/24)+DATE(1970,1,1)</f>
        <v>42660.166666666672</v>
      </c>
      <c r="K2760">
        <v>1473957239</v>
      </c>
      <c r="L2760" s="10">
        <f>(((K2760/60)/60)/24)+DATE(1970,1,1)</f>
        <v>42628.690266203703</v>
      </c>
      <c r="M2760" t="b">
        <v>0</v>
      </c>
      <c r="N2760">
        <v>8</v>
      </c>
      <c r="O2760" t="b">
        <v>0</v>
      </c>
      <c r="P2760" t="s">
        <v>8303</v>
      </c>
      <c r="Q2760" s="5">
        <f>(E2760/D2760)</f>
        <v>8.0250000000000002E-2</v>
      </c>
      <c r="R2760" s="12">
        <f>ROUND((E2760/N2760),2)</f>
        <v>200.63</v>
      </c>
      <c r="S2760" t="str">
        <f>LEFT(P2760,FIND("/",P2760)-1)</f>
        <v>theater</v>
      </c>
      <c r="T2760" t="str">
        <f>RIGHT(P2760,LEN(P2760)-FIND("/",P2760))</f>
        <v>spaces</v>
      </c>
    </row>
    <row r="2761" spans="1:20" ht="42.75" x14ac:dyDescent="0.4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 s="9">
        <f>(((I2761/60)/60)/24)+DATE(1970,1,1)</f>
        <v>42823.980682870373</v>
      </c>
      <c r="K2761">
        <v>1488241931</v>
      </c>
      <c r="L2761" s="10">
        <f>(((K2761/60)/60)/24)+DATE(1970,1,1)</f>
        <v>42794.022349537037</v>
      </c>
      <c r="M2761" t="b">
        <v>0</v>
      </c>
      <c r="N2761">
        <v>7</v>
      </c>
      <c r="O2761" t="b">
        <v>0</v>
      </c>
      <c r="P2761" t="s">
        <v>8298</v>
      </c>
      <c r="Q2761" s="5">
        <f>(E2761/D2761)</f>
        <v>0.08</v>
      </c>
      <c r="R2761" s="12">
        <f>ROUND((E2761/N2761),2)</f>
        <v>11.43</v>
      </c>
      <c r="S2761" t="str">
        <f>LEFT(P2761,FIND("/",P2761)-1)</f>
        <v>food</v>
      </c>
      <c r="T2761" t="str">
        <f>RIGHT(P2761,LEN(P2761)-FIND("/",P2761))</f>
        <v>small batch</v>
      </c>
    </row>
    <row r="2762" spans="1:20" ht="57" x14ac:dyDescent="0.4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 s="9">
        <f>(((I2762/60)/60)/24)+DATE(1970,1,1)</f>
        <v>42167.297175925924</v>
      </c>
      <c r="K2762">
        <v>1431414476</v>
      </c>
      <c r="L2762" s="10">
        <f>(((K2762/60)/60)/24)+DATE(1970,1,1)</f>
        <v>42136.297175925924</v>
      </c>
      <c r="M2762" t="b">
        <v>0</v>
      </c>
      <c r="N2762">
        <v>36</v>
      </c>
      <c r="O2762" t="b">
        <v>0</v>
      </c>
      <c r="P2762" t="s">
        <v>8304</v>
      </c>
      <c r="Q2762" s="5">
        <f>(E2762/D2762)</f>
        <v>7.8809523809523815E-2</v>
      </c>
      <c r="R2762" s="12">
        <f>ROUND((E2762/N2762),2)</f>
        <v>45.97</v>
      </c>
      <c r="S2762" t="str">
        <f>LEFT(P2762,FIND("/",P2762)-1)</f>
        <v>publishing</v>
      </c>
      <c r="T2762" t="str">
        <f>RIGHT(P2762,LEN(P2762)-FIND("/",P2762))</f>
        <v>children's books</v>
      </c>
    </row>
    <row r="2763" spans="1:20" ht="42.75" x14ac:dyDescent="0.4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 s="9">
        <f>(((I2763/60)/60)/24)+DATE(1970,1,1)</f>
        <v>42125.918530092589</v>
      </c>
      <c r="K2763">
        <v>1427925761</v>
      </c>
      <c r="L2763" s="10">
        <f>(((K2763/60)/60)/24)+DATE(1970,1,1)</f>
        <v>42095.918530092589</v>
      </c>
      <c r="M2763" t="b">
        <v>0</v>
      </c>
      <c r="N2763">
        <v>17</v>
      </c>
      <c r="O2763" t="b">
        <v>0</v>
      </c>
      <c r="P2763" t="s">
        <v>8293</v>
      </c>
      <c r="Q2763" s="5">
        <f>(E2763/D2763)</f>
        <v>7.868E-2</v>
      </c>
      <c r="R2763" s="12">
        <f>ROUND((E2763/N2763),2)</f>
        <v>115.71</v>
      </c>
      <c r="S2763" t="str">
        <f>LEFT(P2763,FIND("/",P2763)-1)</f>
        <v>music</v>
      </c>
      <c r="T2763" t="str">
        <f>RIGHT(P2763,LEN(P2763)-FIND("/",P2763))</f>
        <v>faith</v>
      </c>
    </row>
    <row r="2764" spans="1:20" ht="42.75" x14ac:dyDescent="0.4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 s="9">
        <f>(((I2764/60)/60)/24)+DATE(1970,1,1)</f>
        <v>41778.476724537039</v>
      </c>
      <c r="K2764">
        <v>1398511589</v>
      </c>
      <c r="L2764" s="10">
        <f>(((K2764/60)/60)/24)+DATE(1970,1,1)</f>
        <v>41755.476724537039</v>
      </c>
      <c r="M2764" t="b">
        <v>0</v>
      </c>
      <c r="N2764">
        <v>7</v>
      </c>
      <c r="O2764" t="b">
        <v>0</v>
      </c>
      <c r="P2764" t="s">
        <v>8271</v>
      </c>
      <c r="Q2764" s="5">
        <f>(E2764/D2764)</f>
        <v>7.8378378378378383E-2</v>
      </c>
      <c r="R2764" s="12">
        <f>ROUND((E2764/N2764),2)</f>
        <v>20.71</v>
      </c>
      <c r="S2764" t="str">
        <f>LEFT(P2764,FIND("/",P2764)-1)</f>
        <v>theater</v>
      </c>
      <c r="T2764" t="str">
        <f>RIGHT(P2764,LEN(P2764)-FIND("/",P2764))</f>
        <v>plays</v>
      </c>
    </row>
    <row r="2765" spans="1:20" ht="28.5" x14ac:dyDescent="0.4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 s="9">
        <f>(((I2765/60)/60)/24)+DATE(1970,1,1)</f>
        <v>42181.189525462964</v>
      </c>
      <c r="K2765">
        <v>1432701175</v>
      </c>
      <c r="L2765" s="10">
        <f>(((K2765/60)/60)/24)+DATE(1970,1,1)</f>
        <v>42151.189525462964</v>
      </c>
      <c r="M2765" t="b">
        <v>0</v>
      </c>
      <c r="N2765">
        <v>49</v>
      </c>
      <c r="O2765" t="b">
        <v>0</v>
      </c>
      <c r="P2765" t="s">
        <v>8282</v>
      </c>
      <c r="Q2765" s="5">
        <f>(E2765/D2765)</f>
        <v>7.8266666666666665E-2</v>
      </c>
      <c r="R2765" s="12">
        <f>ROUND((E2765/N2765),2)</f>
        <v>23.96</v>
      </c>
      <c r="S2765" t="str">
        <f>LEFT(P2765,FIND("/",P2765)-1)</f>
        <v>games</v>
      </c>
      <c r="T2765" t="str">
        <f>RIGHT(P2765,LEN(P2765)-FIND("/",P2765))</f>
        <v>video games</v>
      </c>
    </row>
    <row r="2766" spans="1:20" ht="42.75" x14ac:dyDescent="0.4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 s="9">
        <f>(((I2766/60)/60)/24)+DATE(1970,1,1)</f>
        <v>42201.902037037042</v>
      </c>
      <c r="K2766">
        <v>1435354736</v>
      </c>
      <c r="L2766" s="10">
        <f>(((K2766/60)/60)/24)+DATE(1970,1,1)</f>
        <v>42181.902037037042</v>
      </c>
      <c r="M2766" t="b">
        <v>0</v>
      </c>
      <c r="N2766">
        <v>3</v>
      </c>
      <c r="O2766" t="b">
        <v>0</v>
      </c>
      <c r="P2766" t="s">
        <v>8296</v>
      </c>
      <c r="Q2766" s="5">
        <f>(E2766/D2766)</f>
        <v>7.8E-2</v>
      </c>
      <c r="R2766" s="12">
        <f>ROUND((E2766/N2766),2)</f>
        <v>26</v>
      </c>
      <c r="S2766" t="str">
        <f>LEFT(P2766,FIND("/",P2766)-1)</f>
        <v>photography</v>
      </c>
      <c r="T2766" t="str">
        <f>RIGHT(P2766,LEN(P2766)-FIND("/",P2766))</f>
        <v>people</v>
      </c>
    </row>
    <row r="2767" spans="1:20" ht="42.75" x14ac:dyDescent="0.4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 s="9">
        <f>(((I2767/60)/60)/24)+DATE(1970,1,1)</f>
        <v>41956.334722222222</v>
      </c>
      <c r="K2767">
        <v>1413270690</v>
      </c>
      <c r="L2767" s="10">
        <f>(((K2767/60)/60)/24)+DATE(1970,1,1)</f>
        <v>41926.29965277778</v>
      </c>
      <c r="M2767" t="b">
        <v>0</v>
      </c>
      <c r="N2767">
        <v>40</v>
      </c>
      <c r="O2767" t="b">
        <v>0</v>
      </c>
      <c r="P2767" t="s">
        <v>8273</v>
      </c>
      <c r="Q2767" s="5">
        <f>(E2767/D2767)</f>
        <v>7.7886666666666673E-2</v>
      </c>
      <c r="R2767" s="12">
        <f>ROUND((E2767/N2767),2)</f>
        <v>292.08</v>
      </c>
      <c r="S2767" t="str">
        <f>LEFT(P2767,FIND("/",P2767)-1)</f>
        <v>technology</v>
      </c>
      <c r="T2767" t="str">
        <f>RIGHT(P2767,LEN(P2767)-FIND("/",P2767))</f>
        <v>wearables</v>
      </c>
    </row>
    <row r="2768" spans="1:20" ht="42.75" x14ac:dyDescent="0.4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 s="9">
        <f>(((I2768/60)/60)/24)+DATE(1970,1,1)</f>
        <v>42032.54488425926</v>
      </c>
      <c r="K2768">
        <v>1419858278</v>
      </c>
      <c r="L2768" s="10">
        <f>(((K2768/60)/60)/24)+DATE(1970,1,1)</f>
        <v>42002.54488425926</v>
      </c>
      <c r="M2768" t="b">
        <v>0</v>
      </c>
      <c r="N2768">
        <v>4</v>
      </c>
      <c r="O2768" t="b">
        <v>0</v>
      </c>
      <c r="P2768" t="s">
        <v>8271</v>
      </c>
      <c r="Q2768" s="5">
        <f>(E2768/D2768)</f>
        <v>7.5999999999999998E-2</v>
      </c>
      <c r="R2768" s="12">
        <f>ROUND((E2768/N2768),2)</f>
        <v>4.75</v>
      </c>
      <c r="S2768" t="str">
        <f>LEFT(P2768,FIND("/",P2768)-1)</f>
        <v>theater</v>
      </c>
      <c r="T2768" t="str">
        <f>RIGHT(P2768,LEN(P2768)-FIND("/",P2768))</f>
        <v>plays</v>
      </c>
    </row>
    <row r="2769" spans="1:20" ht="42.75" x14ac:dyDescent="0.4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 s="9">
        <f>(((I2769/60)/60)/24)+DATE(1970,1,1)</f>
        <v>41953.899178240739</v>
      </c>
      <c r="K2769">
        <v>1413059689</v>
      </c>
      <c r="L2769" s="10">
        <f>(((K2769/60)/60)/24)+DATE(1970,1,1)</f>
        <v>41923.857511574075</v>
      </c>
      <c r="M2769" t="b">
        <v>1</v>
      </c>
      <c r="N2769">
        <v>29</v>
      </c>
      <c r="O2769" t="b">
        <v>0</v>
      </c>
      <c r="P2769" t="s">
        <v>8302</v>
      </c>
      <c r="Q2769" s="5">
        <f>(E2769/D2769)</f>
        <v>7.5880000000000003E-2</v>
      </c>
      <c r="R2769" s="12">
        <f>ROUND((E2769/N2769),2)</f>
        <v>65.41</v>
      </c>
      <c r="S2769" t="str">
        <f>LEFT(P2769,FIND("/",P2769)-1)</f>
        <v>technology</v>
      </c>
      <c r="T2769" t="str">
        <f>RIGHT(P2769,LEN(P2769)-FIND("/",P2769))</f>
        <v>makerspaces</v>
      </c>
    </row>
    <row r="2770" spans="1:20" ht="42.75" x14ac:dyDescent="0.4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 s="9">
        <f>(((I2770/60)/60)/24)+DATE(1970,1,1)</f>
        <v>42107.666377314818</v>
      </c>
      <c r="K2770">
        <v>1426348775</v>
      </c>
      <c r="L2770" s="10">
        <f>(((K2770/60)/60)/24)+DATE(1970,1,1)</f>
        <v>42077.666377314818</v>
      </c>
      <c r="M2770" t="b">
        <v>0</v>
      </c>
      <c r="N2770">
        <v>29</v>
      </c>
      <c r="O2770" t="b">
        <v>0</v>
      </c>
      <c r="P2770" t="s">
        <v>8273</v>
      </c>
      <c r="Q2770" s="5">
        <f>(E2770/D2770)</f>
        <v>7.5333333333333335E-2</v>
      </c>
      <c r="R2770" s="12">
        <f>ROUND((E2770/N2770),2)</f>
        <v>31.17</v>
      </c>
      <c r="S2770" t="str">
        <f>LEFT(P2770,FIND("/",P2770)-1)</f>
        <v>technology</v>
      </c>
      <c r="T2770" t="str">
        <f>RIGHT(P2770,LEN(P2770)-FIND("/",P2770))</f>
        <v>wearables</v>
      </c>
    </row>
    <row r="2771" spans="1:20" ht="42.75" x14ac:dyDescent="0.4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 s="9">
        <f>(((I2771/60)/60)/24)+DATE(1970,1,1)</f>
        <v>42227.542268518519</v>
      </c>
      <c r="K2771">
        <v>1436965252</v>
      </c>
      <c r="L2771" s="10">
        <f>(((K2771/60)/60)/24)+DATE(1970,1,1)</f>
        <v>42200.542268518519</v>
      </c>
      <c r="M2771" t="b">
        <v>0</v>
      </c>
      <c r="N2771">
        <v>9</v>
      </c>
      <c r="O2771" t="b">
        <v>0</v>
      </c>
      <c r="P2771" t="s">
        <v>8267</v>
      </c>
      <c r="Q2771" s="5">
        <f>(E2771/D2771)</f>
        <v>7.5111111111111115E-2</v>
      </c>
      <c r="R2771" s="12">
        <f>ROUND((E2771/N2771),2)</f>
        <v>37.56</v>
      </c>
      <c r="S2771" t="str">
        <f>LEFT(P2771,FIND("/",P2771)-1)</f>
        <v>film &amp; video</v>
      </c>
      <c r="T2771" t="str">
        <f>RIGHT(P2771,LEN(P2771)-FIND("/",P2771))</f>
        <v>science fiction</v>
      </c>
    </row>
    <row r="2772" spans="1:20" ht="42.75" x14ac:dyDescent="0.4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 s="9">
        <f>(((I2772/60)/60)/24)+DATE(1970,1,1)</f>
        <v>40746.195844907408</v>
      </c>
      <c r="K2772">
        <v>1307421721</v>
      </c>
      <c r="L2772" s="10">
        <f>(((K2772/60)/60)/24)+DATE(1970,1,1)</f>
        <v>40701.195844907408</v>
      </c>
      <c r="M2772" t="b">
        <v>0</v>
      </c>
      <c r="N2772">
        <v>5</v>
      </c>
      <c r="O2772" t="b">
        <v>0</v>
      </c>
      <c r="P2772" t="s">
        <v>8282</v>
      </c>
      <c r="Q2772" s="5">
        <f>(E2772/D2772)</f>
        <v>7.4999999999999997E-2</v>
      </c>
      <c r="R2772" s="12">
        <f>ROUND((E2772/N2772),2)</f>
        <v>9</v>
      </c>
      <c r="S2772" t="str">
        <f>LEFT(P2772,FIND("/",P2772)-1)</f>
        <v>games</v>
      </c>
      <c r="T2772" t="str">
        <f>RIGHT(P2772,LEN(P2772)-FIND("/",P2772))</f>
        <v>video games</v>
      </c>
    </row>
    <row r="2773" spans="1:20" ht="42.75" x14ac:dyDescent="0.4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 s="9">
        <f>(((I2773/60)/60)/24)+DATE(1970,1,1)</f>
        <v>42713.619201388887</v>
      </c>
      <c r="K2773">
        <v>1477835499</v>
      </c>
      <c r="L2773" s="10">
        <f>(((K2773/60)/60)/24)+DATE(1970,1,1)</f>
        <v>42673.577534722222</v>
      </c>
      <c r="M2773" t="b">
        <v>0</v>
      </c>
      <c r="N2773">
        <v>3</v>
      </c>
      <c r="O2773" t="b">
        <v>0</v>
      </c>
      <c r="P2773" t="s">
        <v>8293</v>
      </c>
      <c r="Q2773" s="5">
        <f>(E2773/D2773)</f>
        <v>7.4999999999999997E-2</v>
      </c>
      <c r="R2773" s="12">
        <f>ROUND((E2773/N2773),2)</f>
        <v>50</v>
      </c>
      <c r="S2773" t="str">
        <f>LEFT(P2773,FIND("/",P2773)-1)</f>
        <v>music</v>
      </c>
      <c r="T2773" t="str">
        <f>RIGHT(P2773,LEN(P2773)-FIND("/",P2773))</f>
        <v>faith</v>
      </c>
    </row>
    <row r="2774" spans="1:20" ht="28.5" x14ac:dyDescent="0.4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 s="9">
        <f>(((I2774/60)/60)/24)+DATE(1970,1,1)</f>
        <v>41845.125</v>
      </c>
      <c r="K2774">
        <v>1403176891</v>
      </c>
      <c r="L2774" s="10">
        <f>(((K2774/60)/60)/24)+DATE(1970,1,1)</f>
        <v>41809.473275462966</v>
      </c>
      <c r="M2774" t="b">
        <v>0</v>
      </c>
      <c r="N2774">
        <v>135</v>
      </c>
      <c r="O2774" t="b">
        <v>0</v>
      </c>
      <c r="P2774" t="s">
        <v>8273</v>
      </c>
      <c r="Q2774" s="5">
        <f>(E2774/D2774)</f>
        <v>7.4837500000000001E-2</v>
      </c>
      <c r="R2774" s="12">
        <f>ROUND((E2774/N2774),2)</f>
        <v>177.39</v>
      </c>
      <c r="S2774" t="str">
        <f>LEFT(P2774,FIND("/",P2774)-1)</f>
        <v>technology</v>
      </c>
      <c r="T2774" t="str">
        <f>RIGHT(P2774,LEN(P2774)-FIND("/",P2774))</f>
        <v>wearables</v>
      </c>
    </row>
    <row r="2775" spans="1:20" ht="42.75" x14ac:dyDescent="0.4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 s="9">
        <f>(((I2775/60)/60)/24)+DATE(1970,1,1)</f>
        <v>42611.163194444445</v>
      </c>
      <c r="K2775">
        <v>1471638646</v>
      </c>
      <c r="L2775" s="10">
        <f>(((K2775/60)/60)/24)+DATE(1970,1,1)</f>
        <v>42601.854699074072</v>
      </c>
      <c r="M2775" t="b">
        <v>0</v>
      </c>
      <c r="N2775">
        <v>6</v>
      </c>
      <c r="O2775" t="b">
        <v>0</v>
      </c>
      <c r="P2775" t="s">
        <v>8271</v>
      </c>
      <c r="Q2775" s="5">
        <f>(E2775/D2775)</f>
        <v>7.4690265486725665E-2</v>
      </c>
      <c r="R2775" s="12">
        <f>ROUND((E2775/N2775),2)</f>
        <v>35.17</v>
      </c>
      <c r="S2775" t="str">
        <f>LEFT(P2775,FIND("/",P2775)-1)</f>
        <v>theater</v>
      </c>
      <c r="T2775" t="str">
        <f>RIGHT(P2775,LEN(P2775)-FIND("/",P2775))</f>
        <v>plays</v>
      </c>
    </row>
    <row r="2776" spans="1:20" ht="42.75" x14ac:dyDescent="0.4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 s="9">
        <f>(((I2776/60)/60)/24)+DATE(1970,1,1)</f>
        <v>41835.21597222222</v>
      </c>
      <c r="K2776">
        <v>1401585752</v>
      </c>
      <c r="L2776" s="10">
        <f>(((K2776/60)/60)/24)+DATE(1970,1,1)</f>
        <v>41791.057314814818</v>
      </c>
      <c r="M2776" t="b">
        <v>0</v>
      </c>
      <c r="N2776">
        <v>9</v>
      </c>
      <c r="O2776" t="b">
        <v>0</v>
      </c>
      <c r="P2776" t="s">
        <v>8291</v>
      </c>
      <c r="Q2776" s="5">
        <f>(E2776/D2776)</f>
        <v>7.3400000000000007E-2</v>
      </c>
      <c r="R2776" s="12">
        <f>ROUND((E2776/N2776),2)</f>
        <v>40.78</v>
      </c>
      <c r="S2776" t="str">
        <f>LEFT(P2776,FIND("/",P2776)-1)</f>
        <v>photography</v>
      </c>
      <c r="T2776" t="str">
        <f>RIGHT(P2776,LEN(P2776)-FIND("/",P2776))</f>
        <v>places</v>
      </c>
    </row>
    <row r="2777" spans="1:20" ht="42.75" x14ac:dyDescent="0.4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 s="9">
        <f>(((I2777/60)/60)/24)+DATE(1970,1,1)</f>
        <v>42067.083564814813</v>
      </c>
      <c r="K2777">
        <v>1422842420</v>
      </c>
      <c r="L2777" s="10">
        <f>(((K2777/60)/60)/24)+DATE(1970,1,1)</f>
        <v>42037.083564814813</v>
      </c>
      <c r="M2777" t="b">
        <v>0</v>
      </c>
      <c r="N2777">
        <v>16</v>
      </c>
      <c r="O2777" t="b">
        <v>0</v>
      </c>
      <c r="P2777" t="s">
        <v>8270</v>
      </c>
      <c r="Q2777" s="5">
        <f>(E2777/D2777)</f>
        <v>7.2952380952380949E-2</v>
      </c>
      <c r="R2777" s="12">
        <f>ROUND((E2777/N2777),2)</f>
        <v>47.88</v>
      </c>
      <c r="S2777" t="str">
        <f>LEFT(P2777,FIND("/",P2777)-1)</f>
        <v>film &amp; video</v>
      </c>
      <c r="T2777" t="str">
        <f>RIGHT(P2777,LEN(P2777)-FIND("/",P2777))</f>
        <v>animation</v>
      </c>
    </row>
    <row r="2778" spans="1:20" ht="42.75" x14ac:dyDescent="0.4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 s="9">
        <f>(((I2778/60)/60)/24)+DATE(1970,1,1)</f>
        <v>41972.666666666672</v>
      </c>
      <c r="K2778">
        <v>1415140480</v>
      </c>
      <c r="L2778" s="10">
        <f>(((K2778/60)/60)/24)+DATE(1970,1,1)</f>
        <v>41947.940740740742</v>
      </c>
      <c r="M2778" t="b">
        <v>0</v>
      </c>
      <c r="N2778">
        <v>9</v>
      </c>
      <c r="O2778" t="b">
        <v>0</v>
      </c>
      <c r="P2778" t="s">
        <v>8273</v>
      </c>
      <c r="Q2778" s="5">
        <f>(E2778/D2778)</f>
        <v>7.2599999999999998E-2</v>
      </c>
      <c r="R2778" s="12">
        <f>ROUND((E2778/N2778),2)</f>
        <v>80.67</v>
      </c>
      <c r="S2778" t="str">
        <f>LEFT(P2778,FIND("/",P2778)-1)</f>
        <v>technology</v>
      </c>
      <c r="T2778" t="str">
        <f>RIGHT(P2778,LEN(P2778)-FIND("/",P2778))</f>
        <v>wearables</v>
      </c>
    </row>
    <row r="2779" spans="1:20" ht="42.75" x14ac:dyDescent="0.4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 s="9">
        <f>(((I2779/60)/60)/24)+DATE(1970,1,1)</f>
        <v>42086.16333333333</v>
      </c>
      <c r="K2779">
        <v>1423198512</v>
      </c>
      <c r="L2779" s="10">
        <f>(((K2779/60)/60)/24)+DATE(1970,1,1)</f>
        <v>42041.205000000002</v>
      </c>
      <c r="M2779" t="b">
        <v>0</v>
      </c>
      <c r="N2779">
        <v>5</v>
      </c>
      <c r="O2779" t="b">
        <v>0</v>
      </c>
      <c r="P2779" t="s">
        <v>8271</v>
      </c>
      <c r="Q2779" s="5">
        <f>(E2779/D2779)</f>
        <v>7.2400000000000006E-2</v>
      </c>
      <c r="R2779" s="12">
        <f>ROUND((E2779/N2779),2)</f>
        <v>72.400000000000006</v>
      </c>
      <c r="S2779" t="str">
        <f>LEFT(P2779,FIND("/",P2779)-1)</f>
        <v>theater</v>
      </c>
      <c r="T2779" t="str">
        <f>RIGHT(P2779,LEN(P2779)-FIND("/",P2779))</f>
        <v>plays</v>
      </c>
    </row>
    <row r="2780" spans="1:20" ht="28.5" x14ac:dyDescent="0.4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 s="9">
        <f>(((I2780/60)/60)/24)+DATE(1970,1,1)</f>
        <v>41742.762673611112</v>
      </c>
      <c r="K2780">
        <v>1394821095</v>
      </c>
      <c r="L2780" s="10">
        <f>(((K2780/60)/60)/24)+DATE(1970,1,1)</f>
        <v>41712.762673611112</v>
      </c>
      <c r="M2780" t="b">
        <v>0</v>
      </c>
      <c r="N2780">
        <v>22</v>
      </c>
      <c r="O2780" t="b">
        <v>0</v>
      </c>
      <c r="P2780" t="s">
        <v>8282</v>
      </c>
      <c r="Q2780" s="5">
        <f>(E2780/D2780)</f>
        <v>7.2120000000000004E-2</v>
      </c>
      <c r="R2780" s="12">
        <f>ROUND((E2780/N2780),2)</f>
        <v>81.95</v>
      </c>
      <c r="S2780" t="str">
        <f>LEFT(P2780,FIND("/",P2780)-1)</f>
        <v>games</v>
      </c>
      <c r="T2780" t="str">
        <f>RIGHT(P2780,LEN(P2780)-FIND("/",P2780))</f>
        <v>video games</v>
      </c>
    </row>
    <row r="2781" spans="1:20" ht="57" x14ac:dyDescent="0.4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 s="9">
        <f>(((I2781/60)/60)/24)+DATE(1970,1,1)</f>
        <v>40787.25</v>
      </c>
      <c r="K2781">
        <v>1311789885</v>
      </c>
      <c r="L2781" s="10">
        <f>(((K2781/60)/60)/24)+DATE(1970,1,1)</f>
        <v>40751.753298611111</v>
      </c>
      <c r="M2781" t="b">
        <v>0</v>
      </c>
      <c r="N2781">
        <v>4</v>
      </c>
      <c r="O2781" t="b">
        <v>0</v>
      </c>
      <c r="P2781" t="s">
        <v>8279</v>
      </c>
      <c r="Q2781" s="5">
        <f>(E2781/D2781)</f>
        <v>7.1999999999999995E-2</v>
      </c>
      <c r="R2781" s="12">
        <f>ROUND((E2781/N2781),2)</f>
        <v>18</v>
      </c>
      <c r="S2781" t="str">
        <f>LEFT(P2781,FIND("/",P2781)-1)</f>
        <v>music</v>
      </c>
      <c r="T2781" t="str">
        <f>RIGHT(P2781,LEN(P2781)-FIND("/",P2781))</f>
        <v>indie rock</v>
      </c>
    </row>
    <row r="2782" spans="1:20" ht="42.75" x14ac:dyDescent="0.4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 s="9">
        <f>(((I2782/60)/60)/24)+DATE(1970,1,1)</f>
        <v>42321.913842592592</v>
      </c>
      <c r="K2782">
        <v>1444856156</v>
      </c>
      <c r="L2782" s="10">
        <f>(((K2782/60)/60)/24)+DATE(1970,1,1)</f>
        <v>42291.872175925921</v>
      </c>
      <c r="M2782" t="b">
        <v>0</v>
      </c>
      <c r="N2782">
        <v>6</v>
      </c>
      <c r="O2782" t="b">
        <v>0</v>
      </c>
      <c r="P2782" t="s">
        <v>8287</v>
      </c>
      <c r="Q2782" s="5">
        <f>(E2782/D2782)</f>
        <v>7.1999999999999995E-2</v>
      </c>
      <c r="R2782" s="12">
        <f>ROUND((E2782/N2782),2)</f>
        <v>12</v>
      </c>
      <c r="S2782" t="str">
        <f>LEFT(P2782,FIND("/",P2782)-1)</f>
        <v>publishing</v>
      </c>
      <c r="T2782" t="str">
        <f>RIGHT(P2782,LEN(P2782)-FIND("/",P2782))</f>
        <v>translations</v>
      </c>
    </row>
    <row r="2783" spans="1:20" ht="42.75" x14ac:dyDescent="0.4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 s="9">
        <f>(((I2783/60)/60)/24)+DATE(1970,1,1)</f>
        <v>42789.041666666672</v>
      </c>
      <c r="K2783">
        <v>1486077481</v>
      </c>
      <c r="L2783" s="10">
        <f>(((K2783/60)/60)/24)+DATE(1970,1,1)</f>
        <v>42768.97084490741</v>
      </c>
      <c r="M2783" t="b">
        <v>0</v>
      </c>
      <c r="N2783">
        <v>7</v>
      </c>
      <c r="O2783" t="b">
        <v>0</v>
      </c>
      <c r="P2783" t="s">
        <v>8271</v>
      </c>
      <c r="Q2783" s="5">
        <f>(E2783/D2783)</f>
        <v>7.166666666666667E-2</v>
      </c>
      <c r="R2783" s="12">
        <f>ROUND((E2783/N2783),2)</f>
        <v>30.71</v>
      </c>
      <c r="S2783" t="str">
        <f>LEFT(P2783,FIND("/",P2783)-1)</f>
        <v>theater</v>
      </c>
      <c r="T2783" t="str">
        <f>RIGHT(P2783,LEN(P2783)-FIND("/",P2783))</f>
        <v>plays</v>
      </c>
    </row>
    <row r="2784" spans="1:20" ht="28.5" x14ac:dyDescent="0.4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 s="9">
        <f>(((I2784/60)/60)/24)+DATE(1970,1,1)</f>
        <v>41796.549791666665</v>
      </c>
      <c r="K2784">
        <v>1396876302</v>
      </c>
      <c r="L2784" s="10">
        <f>(((K2784/60)/60)/24)+DATE(1970,1,1)</f>
        <v>41736.549791666665</v>
      </c>
      <c r="M2784" t="b">
        <v>0</v>
      </c>
      <c r="N2784">
        <v>18</v>
      </c>
      <c r="O2784" t="b">
        <v>0</v>
      </c>
      <c r="P2784" t="s">
        <v>8286</v>
      </c>
      <c r="Q2784" s="5">
        <f>(E2784/D2784)</f>
        <v>7.0666666666666669E-2</v>
      </c>
      <c r="R2784" s="12">
        <f>ROUND((E2784/N2784),2)</f>
        <v>58.89</v>
      </c>
      <c r="S2784" t="str">
        <f>LEFT(P2784,FIND("/",P2784)-1)</f>
        <v>music</v>
      </c>
      <c r="T2784" t="str">
        <f>RIGHT(P2784,LEN(P2784)-FIND("/",P2784))</f>
        <v>world music</v>
      </c>
    </row>
    <row r="2785" spans="1:20" ht="42.75" x14ac:dyDescent="0.4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 s="9">
        <f>(((I2785/60)/60)/24)+DATE(1970,1,1)</f>
        <v>42652.456238425926</v>
      </c>
      <c r="K2785">
        <v>1473418619</v>
      </c>
      <c r="L2785" s="10">
        <f>(((K2785/60)/60)/24)+DATE(1970,1,1)</f>
        <v>42622.456238425926</v>
      </c>
      <c r="M2785" t="b">
        <v>0</v>
      </c>
      <c r="N2785">
        <v>10</v>
      </c>
      <c r="O2785" t="b">
        <v>0</v>
      </c>
      <c r="P2785" t="s">
        <v>8287</v>
      </c>
      <c r="Q2785" s="5">
        <f>(E2785/D2785)</f>
        <v>7.0634920634920634E-2</v>
      </c>
      <c r="R2785" s="12">
        <f>ROUND((E2785/N2785),2)</f>
        <v>44.5</v>
      </c>
      <c r="S2785" t="str">
        <f>LEFT(P2785,FIND("/",P2785)-1)</f>
        <v>publishing</v>
      </c>
      <c r="T2785" t="str">
        <f>RIGHT(P2785,LEN(P2785)-FIND("/",P2785))</f>
        <v>translations</v>
      </c>
    </row>
    <row r="2786" spans="1:20" ht="42.75" x14ac:dyDescent="0.4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 s="9">
        <f>(((I2786/60)/60)/24)+DATE(1970,1,1)</f>
        <v>42166.767175925925</v>
      </c>
      <c r="K2786">
        <v>1431455084</v>
      </c>
      <c r="L2786" s="10">
        <f>(((K2786/60)/60)/24)+DATE(1970,1,1)</f>
        <v>42136.767175925925</v>
      </c>
      <c r="M2786" t="b">
        <v>1</v>
      </c>
      <c r="N2786">
        <v>28</v>
      </c>
      <c r="O2786" t="b">
        <v>0</v>
      </c>
      <c r="P2786" t="s">
        <v>8271</v>
      </c>
      <c r="Q2786" s="5">
        <f>(E2786/D2786)</f>
        <v>7.0433333333333334E-2</v>
      </c>
      <c r="R2786" s="12">
        <f>ROUND((E2786/N2786),2)</f>
        <v>75.459999999999994</v>
      </c>
      <c r="S2786" t="str">
        <f>LEFT(P2786,FIND("/",P2786)-1)</f>
        <v>theater</v>
      </c>
      <c r="T2786" t="str">
        <f>RIGHT(P2786,LEN(P2786)-FIND("/",P2786))</f>
        <v>plays</v>
      </c>
    </row>
    <row r="2787" spans="1:20" ht="28.5" x14ac:dyDescent="0.4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 s="9">
        <f>(((I2787/60)/60)/24)+DATE(1970,1,1)</f>
        <v>42188.89335648148</v>
      </c>
      <c r="K2787">
        <v>1434144386</v>
      </c>
      <c r="L2787" s="10">
        <f>(((K2787/60)/60)/24)+DATE(1970,1,1)</f>
        <v>42167.89335648148</v>
      </c>
      <c r="M2787" t="b">
        <v>0</v>
      </c>
      <c r="N2787">
        <v>3</v>
      </c>
      <c r="O2787" t="b">
        <v>0</v>
      </c>
      <c r="P2787" t="s">
        <v>8296</v>
      </c>
      <c r="Q2787" s="5">
        <f>(E2787/D2787)</f>
        <v>7.0000000000000007E-2</v>
      </c>
      <c r="R2787" s="12">
        <f>ROUND((E2787/N2787),2)</f>
        <v>46.67</v>
      </c>
      <c r="S2787" t="str">
        <f>LEFT(P2787,FIND("/",P2787)-1)</f>
        <v>photography</v>
      </c>
      <c r="T2787" t="str">
        <f>RIGHT(P2787,LEN(P2787)-FIND("/",P2787))</f>
        <v>people</v>
      </c>
    </row>
    <row r="2788" spans="1:20" ht="42.75" x14ac:dyDescent="0.4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 s="9">
        <f>(((I2788/60)/60)/24)+DATE(1970,1,1)</f>
        <v>42730.010520833333</v>
      </c>
      <c r="K2788">
        <v>1479860109</v>
      </c>
      <c r="L2788" s="10">
        <f>(((K2788/60)/60)/24)+DATE(1970,1,1)</f>
        <v>42697.010520833333</v>
      </c>
      <c r="M2788" t="b">
        <v>0</v>
      </c>
      <c r="N2788">
        <v>6</v>
      </c>
      <c r="O2788" t="b">
        <v>0</v>
      </c>
      <c r="P2788" t="s">
        <v>8271</v>
      </c>
      <c r="Q2788" s="5">
        <f>(E2788/D2788)</f>
        <v>6.9696969696969702E-2</v>
      </c>
      <c r="R2788" s="12">
        <f>ROUND((E2788/N2788),2)</f>
        <v>383.33</v>
      </c>
      <c r="S2788" t="str">
        <f>LEFT(P2788,FIND("/",P2788)-1)</f>
        <v>theater</v>
      </c>
      <c r="T2788" t="str">
        <f>RIGHT(P2788,LEN(P2788)-FIND("/",P2788))</f>
        <v>plays</v>
      </c>
    </row>
    <row r="2789" spans="1:20" ht="28.5" x14ac:dyDescent="0.4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 s="9">
        <f>(((I2789/60)/60)/24)+DATE(1970,1,1)</f>
        <v>42454.858796296292</v>
      </c>
      <c r="K2789">
        <v>1453757800</v>
      </c>
      <c r="L2789" s="10">
        <f>(((K2789/60)/60)/24)+DATE(1970,1,1)</f>
        <v>42394.900462962964</v>
      </c>
      <c r="M2789" t="b">
        <v>0</v>
      </c>
      <c r="N2789">
        <v>30</v>
      </c>
      <c r="O2789" t="b">
        <v>0</v>
      </c>
      <c r="P2789" t="s">
        <v>8284</v>
      </c>
      <c r="Q2789" s="5">
        <f>(E2789/D2789)</f>
        <v>6.9320000000000007E-2</v>
      </c>
      <c r="R2789" s="12">
        <f>ROUND((E2789/N2789),2)</f>
        <v>115.53</v>
      </c>
      <c r="S2789" t="str">
        <f>LEFT(P2789,FIND("/",P2789)-1)</f>
        <v>food</v>
      </c>
      <c r="T2789" t="str">
        <f>RIGHT(P2789,LEN(P2789)-FIND("/",P2789))</f>
        <v>food trucks</v>
      </c>
    </row>
    <row r="2790" spans="1:20" ht="42.75" x14ac:dyDescent="0.4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 s="9">
        <f>(((I2790/60)/60)/24)+DATE(1970,1,1)</f>
        <v>42353.85087962963</v>
      </c>
      <c r="K2790">
        <v>1445023516</v>
      </c>
      <c r="L2790" s="10">
        <f>(((K2790/60)/60)/24)+DATE(1970,1,1)</f>
        <v>42293.809212962966</v>
      </c>
      <c r="M2790" t="b">
        <v>0</v>
      </c>
      <c r="N2790">
        <v>7</v>
      </c>
      <c r="O2790" t="b">
        <v>0</v>
      </c>
      <c r="P2790" t="s">
        <v>8271</v>
      </c>
      <c r="Q2790" s="5">
        <f>(E2790/D2790)</f>
        <v>6.8287037037037035E-2</v>
      </c>
      <c r="R2790" s="12">
        <f>ROUND((E2790/N2790),2)</f>
        <v>59</v>
      </c>
      <c r="S2790" t="str">
        <f>LEFT(P2790,FIND("/",P2790)-1)</f>
        <v>theater</v>
      </c>
      <c r="T2790" t="str">
        <f>RIGHT(P2790,LEN(P2790)-FIND("/",P2790))</f>
        <v>plays</v>
      </c>
    </row>
    <row r="2791" spans="1:20" ht="42.75" x14ac:dyDescent="0.4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 s="9">
        <f>(((I2791/60)/60)/24)+DATE(1970,1,1)</f>
        <v>40994.334479166668</v>
      </c>
      <c r="K2791">
        <v>1327568499</v>
      </c>
      <c r="L2791" s="10">
        <f>(((K2791/60)/60)/24)+DATE(1970,1,1)</f>
        <v>40934.376145833332</v>
      </c>
      <c r="M2791" t="b">
        <v>0</v>
      </c>
      <c r="N2791">
        <v>5</v>
      </c>
      <c r="O2791" t="b">
        <v>0</v>
      </c>
      <c r="P2791" t="s">
        <v>8270</v>
      </c>
      <c r="Q2791" s="5">
        <f>(E2791/D2791)</f>
        <v>6.7966666666666675E-2</v>
      </c>
      <c r="R2791" s="12">
        <f>ROUND((E2791/N2791),2)</f>
        <v>40.78</v>
      </c>
      <c r="S2791" t="str">
        <f>LEFT(P2791,FIND("/",P2791)-1)</f>
        <v>film &amp; video</v>
      </c>
      <c r="T2791" t="str">
        <f>RIGHT(P2791,LEN(P2791)-FIND("/",P2791))</f>
        <v>animation</v>
      </c>
    </row>
    <row r="2792" spans="1:20" ht="42.75" x14ac:dyDescent="0.4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 s="9">
        <f>(((I2792/60)/60)/24)+DATE(1970,1,1)</f>
        <v>42714.458333333328</v>
      </c>
      <c r="K2792">
        <v>1477839675</v>
      </c>
      <c r="L2792" s="10">
        <f>(((K2792/60)/60)/24)+DATE(1970,1,1)</f>
        <v>42673.625868055555</v>
      </c>
      <c r="M2792" t="b">
        <v>0</v>
      </c>
      <c r="N2792">
        <v>10</v>
      </c>
      <c r="O2792" t="b">
        <v>0</v>
      </c>
      <c r="P2792" t="s">
        <v>8287</v>
      </c>
      <c r="Q2792" s="5">
        <f>(E2792/D2792)</f>
        <v>6.7083333333333328E-2</v>
      </c>
      <c r="R2792" s="12">
        <f>ROUND((E2792/N2792),2)</f>
        <v>80.5</v>
      </c>
      <c r="S2792" t="str">
        <f>LEFT(P2792,FIND("/",P2792)-1)</f>
        <v>publishing</v>
      </c>
      <c r="T2792" t="str">
        <f>RIGHT(P2792,LEN(P2792)-FIND("/",P2792))</f>
        <v>translations</v>
      </c>
    </row>
    <row r="2793" spans="1:20" ht="42.75" x14ac:dyDescent="0.4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 s="9">
        <f>(((I2793/60)/60)/24)+DATE(1970,1,1)</f>
        <v>41941.95684027778</v>
      </c>
      <c r="K2793">
        <v>1411513071</v>
      </c>
      <c r="L2793" s="10">
        <f>(((K2793/60)/60)/24)+DATE(1970,1,1)</f>
        <v>41905.95684027778</v>
      </c>
      <c r="M2793" t="b">
        <v>1</v>
      </c>
      <c r="N2793">
        <v>4</v>
      </c>
      <c r="O2793" t="b">
        <v>0</v>
      </c>
      <c r="P2793" t="s">
        <v>8285</v>
      </c>
      <c r="Q2793" s="5">
        <f>(E2793/D2793)</f>
        <v>6.7000000000000004E-2</v>
      </c>
      <c r="R2793" s="12">
        <f>ROUND((E2793/N2793),2)</f>
        <v>83.75</v>
      </c>
      <c r="S2793" t="str">
        <f>LEFT(P2793,FIND("/",P2793)-1)</f>
        <v>photography</v>
      </c>
      <c r="T2793" t="str">
        <f>RIGHT(P2793,LEN(P2793)-FIND("/",P2793))</f>
        <v>photobooks</v>
      </c>
    </row>
    <row r="2794" spans="1:20" ht="42.75" x14ac:dyDescent="0.4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 s="9">
        <f>(((I2794/60)/60)/24)+DATE(1970,1,1)</f>
        <v>42540.800648148142</v>
      </c>
      <c r="K2794">
        <v>1461179576</v>
      </c>
      <c r="L2794" s="10">
        <f>(((K2794/60)/60)/24)+DATE(1970,1,1)</f>
        <v>42480.800648148142</v>
      </c>
      <c r="M2794" t="b">
        <v>0</v>
      </c>
      <c r="N2794">
        <v>9</v>
      </c>
      <c r="O2794" t="b">
        <v>0</v>
      </c>
      <c r="P2794" t="s">
        <v>8271</v>
      </c>
      <c r="Q2794" s="5">
        <f>(E2794/D2794)</f>
        <v>6.6500000000000004E-2</v>
      </c>
      <c r="R2794" s="12">
        <f>ROUND((E2794/N2794),2)</f>
        <v>29.56</v>
      </c>
      <c r="S2794" t="str">
        <f>LEFT(P2794,FIND("/",P2794)-1)</f>
        <v>theater</v>
      </c>
      <c r="T2794" t="str">
        <f>RIGHT(P2794,LEN(P2794)-FIND("/",P2794))</f>
        <v>plays</v>
      </c>
    </row>
    <row r="2795" spans="1:20" ht="28.5" x14ac:dyDescent="0.4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 s="9">
        <f>(((I2795/60)/60)/24)+DATE(1970,1,1)</f>
        <v>41981.688831018517</v>
      </c>
      <c r="K2795">
        <v>1414164715</v>
      </c>
      <c r="L2795" s="10">
        <f>(((K2795/60)/60)/24)+DATE(1970,1,1)</f>
        <v>41936.647164351853</v>
      </c>
      <c r="M2795" t="b">
        <v>0</v>
      </c>
      <c r="N2795">
        <v>37</v>
      </c>
      <c r="O2795" t="b">
        <v>0</v>
      </c>
      <c r="P2795" t="s">
        <v>8273</v>
      </c>
      <c r="Q2795" s="5">
        <f>(E2795/D2795)</f>
        <v>6.6339999999999996E-2</v>
      </c>
      <c r="R2795" s="12">
        <f>ROUND((E2795/N2795),2)</f>
        <v>89.65</v>
      </c>
      <c r="S2795" t="str">
        <f>LEFT(P2795,FIND("/",P2795)-1)</f>
        <v>technology</v>
      </c>
      <c r="T2795" t="str">
        <f>RIGHT(P2795,LEN(P2795)-FIND("/",P2795))</f>
        <v>wearables</v>
      </c>
    </row>
    <row r="2796" spans="1:20" ht="42.75" x14ac:dyDescent="0.4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 s="9">
        <f>(((I2796/60)/60)/24)+DATE(1970,1,1)</f>
        <v>41034.139108796298</v>
      </c>
      <c r="K2796">
        <v>1333596019</v>
      </c>
      <c r="L2796" s="10">
        <f>(((K2796/60)/60)/24)+DATE(1970,1,1)</f>
        <v>41004.139108796298</v>
      </c>
      <c r="M2796" t="b">
        <v>0</v>
      </c>
      <c r="N2796">
        <v>24</v>
      </c>
      <c r="O2796" t="b">
        <v>0</v>
      </c>
      <c r="P2796" t="s">
        <v>8278</v>
      </c>
      <c r="Q2796" s="5">
        <f>(E2796/D2796)</f>
        <v>6.6066666666666662E-2</v>
      </c>
      <c r="R2796" s="12">
        <f>ROUND((E2796/N2796),2)</f>
        <v>82.58</v>
      </c>
      <c r="S2796" t="str">
        <f>LEFT(P2796,FIND("/",P2796)-1)</f>
        <v>music</v>
      </c>
      <c r="T2796" t="str">
        <f>RIGHT(P2796,LEN(P2796)-FIND("/",P2796))</f>
        <v>jazz</v>
      </c>
    </row>
    <row r="2797" spans="1:20" ht="42.75" x14ac:dyDescent="0.4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 s="9">
        <f>(((I2797/60)/60)/24)+DATE(1970,1,1)</f>
        <v>42070.829872685179</v>
      </c>
      <c r="K2797">
        <v>1423166101</v>
      </c>
      <c r="L2797" s="10">
        <f>(((K2797/60)/60)/24)+DATE(1970,1,1)</f>
        <v>42040.829872685179</v>
      </c>
      <c r="M2797" t="b">
        <v>0</v>
      </c>
      <c r="N2797">
        <v>6</v>
      </c>
      <c r="O2797" t="b">
        <v>0</v>
      </c>
      <c r="P2797" t="s">
        <v>8287</v>
      </c>
      <c r="Q2797" s="5">
        <f>(E2797/D2797)</f>
        <v>6.6055045871559637E-2</v>
      </c>
      <c r="R2797" s="12">
        <f>ROUND((E2797/N2797),2)</f>
        <v>30</v>
      </c>
      <c r="S2797" t="str">
        <f>LEFT(P2797,FIND("/",P2797)-1)</f>
        <v>publishing</v>
      </c>
      <c r="T2797" t="str">
        <f>RIGHT(P2797,LEN(P2797)-FIND("/",P2797))</f>
        <v>translations</v>
      </c>
    </row>
    <row r="2798" spans="1:20" ht="42.75" x14ac:dyDescent="0.4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 s="9">
        <f>(((I2798/60)/60)/24)+DATE(1970,1,1)</f>
        <v>41309.853865740741</v>
      </c>
      <c r="K2798">
        <v>1356121774</v>
      </c>
      <c r="L2798" s="10">
        <f>(((K2798/60)/60)/24)+DATE(1970,1,1)</f>
        <v>41264.853865740741</v>
      </c>
      <c r="M2798" t="b">
        <v>0</v>
      </c>
      <c r="N2798">
        <v>311</v>
      </c>
      <c r="O2798" t="b">
        <v>0</v>
      </c>
      <c r="P2798" t="s">
        <v>8282</v>
      </c>
      <c r="Q2798" s="5">
        <f>(E2798/D2798)</f>
        <v>6.5900366666666668E-2</v>
      </c>
      <c r="R2798" s="12">
        <f>ROUND((E2798/N2798),2)</f>
        <v>63.57</v>
      </c>
      <c r="S2798" t="str">
        <f>LEFT(P2798,FIND("/",P2798)-1)</f>
        <v>games</v>
      </c>
      <c r="T2798" t="str">
        <f>RIGHT(P2798,LEN(P2798)-FIND("/",P2798))</f>
        <v>video games</v>
      </c>
    </row>
    <row r="2799" spans="1:20" ht="42.75" x14ac:dyDescent="0.4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 s="9">
        <f>(((I2799/60)/60)/24)+DATE(1970,1,1)</f>
        <v>42095.042708333334</v>
      </c>
      <c r="K2799">
        <v>1425261690</v>
      </c>
      <c r="L2799" s="10">
        <f>(((K2799/60)/60)/24)+DATE(1970,1,1)</f>
        <v>42065.084375000006</v>
      </c>
      <c r="M2799" t="b">
        <v>0</v>
      </c>
      <c r="N2799">
        <v>8</v>
      </c>
      <c r="O2799" t="b">
        <v>0</v>
      </c>
      <c r="P2799" t="s">
        <v>8285</v>
      </c>
      <c r="Q2799" s="5">
        <f>(E2799/D2799)</f>
        <v>6.565384615384616E-2</v>
      </c>
      <c r="R2799" s="12">
        <f>ROUND((E2799/N2799),2)</f>
        <v>213.38</v>
      </c>
      <c r="S2799" t="str">
        <f>LEFT(P2799,FIND("/",P2799)-1)</f>
        <v>photography</v>
      </c>
      <c r="T2799" t="str">
        <f>RIGHT(P2799,LEN(P2799)-FIND("/",P2799))</f>
        <v>photobooks</v>
      </c>
    </row>
    <row r="2800" spans="1:20" ht="42.75" x14ac:dyDescent="0.4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 s="9">
        <f>(((I2800/60)/60)/24)+DATE(1970,1,1)</f>
        <v>41714.916666666664</v>
      </c>
      <c r="K2800">
        <v>1392021502</v>
      </c>
      <c r="L2800" s="10">
        <f>(((K2800/60)/60)/24)+DATE(1970,1,1)</f>
        <v>41680.359976851854</v>
      </c>
      <c r="M2800" t="b">
        <v>0</v>
      </c>
      <c r="N2800">
        <v>7</v>
      </c>
      <c r="O2800" t="b">
        <v>0</v>
      </c>
      <c r="P2800" t="s">
        <v>8278</v>
      </c>
      <c r="Q2800" s="5">
        <f>(E2800/D2800)</f>
        <v>6.5500000000000003E-2</v>
      </c>
      <c r="R2800" s="12">
        <f>ROUND((E2800/N2800),2)</f>
        <v>18.71</v>
      </c>
      <c r="S2800" t="str">
        <f>LEFT(P2800,FIND("/",P2800)-1)</f>
        <v>music</v>
      </c>
      <c r="T2800" t="str">
        <f>RIGHT(P2800,LEN(P2800)-FIND("/",P2800))</f>
        <v>jazz</v>
      </c>
    </row>
    <row r="2801" spans="1:20" ht="28.5" x14ac:dyDescent="0.4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 s="9">
        <f>(((I2801/60)/60)/24)+DATE(1970,1,1)</f>
        <v>42113.631157407406</v>
      </c>
      <c r="K2801">
        <v>1424275732</v>
      </c>
      <c r="L2801" s="10">
        <f>(((K2801/60)/60)/24)+DATE(1970,1,1)</f>
        <v>42053.672824074078</v>
      </c>
      <c r="M2801" t="b">
        <v>0</v>
      </c>
      <c r="N2801">
        <v>2</v>
      </c>
      <c r="O2801" t="b">
        <v>0</v>
      </c>
      <c r="P2801" t="s">
        <v>8305</v>
      </c>
      <c r="Q2801" s="5">
        <f>(E2801/D2801)</f>
        <v>6.545454545454546E-2</v>
      </c>
      <c r="R2801" s="12">
        <f>ROUND((E2801/N2801),2)</f>
        <v>108</v>
      </c>
      <c r="S2801" t="str">
        <f>LEFT(P2801,FIND("/",P2801)-1)</f>
        <v>theater</v>
      </c>
      <c r="T2801" t="str">
        <f>RIGHT(P2801,LEN(P2801)-FIND("/",P2801))</f>
        <v>musical</v>
      </c>
    </row>
    <row r="2802" spans="1:20" ht="42.75" x14ac:dyDescent="0.4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 s="9">
        <f>(((I2802/60)/60)/24)+DATE(1970,1,1)</f>
        <v>42726.37572916667</v>
      </c>
      <c r="K2802">
        <v>1479805263</v>
      </c>
      <c r="L2802" s="10">
        <f>(((K2802/60)/60)/24)+DATE(1970,1,1)</f>
        <v>42696.37572916667</v>
      </c>
      <c r="M2802" t="b">
        <v>0</v>
      </c>
      <c r="N2802">
        <v>201</v>
      </c>
      <c r="O2802" t="b">
        <v>0</v>
      </c>
      <c r="P2802" t="s">
        <v>8273</v>
      </c>
      <c r="Q2802" s="5">
        <f>(E2802/D2802)</f>
        <v>6.5299999999999997E-2</v>
      </c>
      <c r="R2802" s="12">
        <f>ROUND((E2802/N2802),2)</f>
        <v>6.5</v>
      </c>
      <c r="S2802" t="str">
        <f>LEFT(P2802,FIND("/",P2802)-1)</f>
        <v>technology</v>
      </c>
      <c r="T2802" t="str">
        <f>RIGHT(P2802,LEN(P2802)-FIND("/",P2802))</f>
        <v>wearables</v>
      </c>
    </row>
    <row r="2803" spans="1:20" ht="42.75" x14ac:dyDescent="0.4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 s="9">
        <f>(((I2803/60)/60)/24)+DATE(1970,1,1)</f>
        <v>42253.108865740738</v>
      </c>
      <c r="K2803">
        <v>1438915006</v>
      </c>
      <c r="L2803" s="10">
        <f>(((K2803/60)/60)/24)+DATE(1970,1,1)</f>
        <v>42223.108865740738</v>
      </c>
      <c r="M2803" t="b">
        <v>0</v>
      </c>
      <c r="N2803">
        <v>3</v>
      </c>
      <c r="O2803" t="b">
        <v>0</v>
      </c>
      <c r="P2803" t="s">
        <v>8284</v>
      </c>
      <c r="Q2803" s="5">
        <f>(E2803/D2803)</f>
        <v>6.5000000000000002E-2</v>
      </c>
      <c r="R2803" s="12">
        <f>ROUND((E2803/N2803),2)</f>
        <v>108.33</v>
      </c>
      <c r="S2803" t="str">
        <f>LEFT(P2803,FIND("/",P2803)-1)</f>
        <v>food</v>
      </c>
      <c r="T2803" t="str">
        <f>RIGHT(P2803,LEN(P2803)-FIND("/",P2803))</f>
        <v>food trucks</v>
      </c>
    </row>
    <row r="2804" spans="1:20" ht="42.75" x14ac:dyDescent="0.4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 s="9">
        <f>(((I2804/60)/60)/24)+DATE(1970,1,1)</f>
        <v>42186.25</v>
      </c>
      <c r="K2804">
        <v>1430855315</v>
      </c>
      <c r="L2804" s="10">
        <f>(((K2804/60)/60)/24)+DATE(1970,1,1)</f>
        <v>42129.82540509259</v>
      </c>
      <c r="M2804" t="b">
        <v>0</v>
      </c>
      <c r="N2804">
        <v>3</v>
      </c>
      <c r="O2804" t="b">
        <v>0</v>
      </c>
      <c r="P2804" t="s">
        <v>8293</v>
      </c>
      <c r="Q2804" s="5">
        <f>(E2804/D2804)</f>
        <v>6.5000000000000002E-2</v>
      </c>
      <c r="R2804" s="12">
        <f>ROUND((E2804/N2804),2)</f>
        <v>216.67</v>
      </c>
      <c r="S2804" t="str">
        <f>LEFT(P2804,FIND("/",P2804)-1)</f>
        <v>music</v>
      </c>
      <c r="T2804" t="str">
        <f>RIGHT(P2804,LEN(P2804)-FIND("/",P2804))</f>
        <v>faith</v>
      </c>
    </row>
    <row r="2805" spans="1:20" ht="42.75" x14ac:dyDescent="0.4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 s="9">
        <f>(((I2805/60)/60)/24)+DATE(1970,1,1)</f>
        <v>41880.777905092589</v>
      </c>
      <c r="K2805">
        <v>1407177611</v>
      </c>
      <c r="L2805" s="10">
        <f>(((K2805/60)/60)/24)+DATE(1970,1,1)</f>
        <v>41855.777905092589</v>
      </c>
      <c r="M2805" t="b">
        <v>0</v>
      </c>
      <c r="N2805">
        <v>26</v>
      </c>
      <c r="O2805" t="b">
        <v>0</v>
      </c>
      <c r="P2805" t="s">
        <v>8268</v>
      </c>
      <c r="Q2805" s="5">
        <f>(E2805/D2805)</f>
        <v>6.4850000000000005E-2</v>
      </c>
      <c r="R2805" s="12">
        <f>ROUND((E2805/N2805),2)</f>
        <v>49.88</v>
      </c>
      <c r="S2805" t="str">
        <f>LEFT(P2805,FIND("/",P2805)-1)</f>
        <v>film &amp; video</v>
      </c>
      <c r="T2805" t="str">
        <f>RIGHT(P2805,LEN(P2805)-FIND("/",P2805))</f>
        <v>drama</v>
      </c>
    </row>
    <row r="2806" spans="1:20" ht="42.75" x14ac:dyDescent="0.4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 s="9">
        <f>(((I2806/60)/60)/24)+DATE(1970,1,1)</f>
        <v>42357.671631944439</v>
      </c>
      <c r="K2806">
        <v>1447949229</v>
      </c>
      <c r="L2806" s="10">
        <f>(((K2806/60)/60)/24)+DATE(1970,1,1)</f>
        <v>42327.671631944439</v>
      </c>
      <c r="M2806" t="b">
        <v>0</v>
      </c>
      <c r="N2806">
        <v>6</v>
      </c>
      <c r="O2806" t="b">
        <v>0</v>
      </c>
      <c r="P2806" t="s">
        <v>8283</v>
      </c>
      <c r="Q2806" s="5">
        <f>(E2806/D2806)</f>
        <v>6.4439140811455853E-2</v>
      </c>
      <c r="R2806" s="12">
        <f>ROUND((E2806/N2806),2)</f>
        <v>45</v>
      </c>
      <c r="S2806" t="str">
        <f>LEFT(P2806,FIND("/",P2806)-1)</f>
        <v>games</v>
      </c>
      <c r="T2806" t="str">
        <f>RIGHT(P2806,LEN(P2806)-FIND("/",P2806))</f>
        <v>mobile games</v>
      </c>
    </row>
    <row r="2807" spans="1:20" ht="42.75" x14ac:dyDescent="0.4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 s="9">
        <f>(((I2807/60)/60)/24)+DATE(1970,1,1)</f>
        <v>41849.020601851851</v>
      </c>
      <c r="K2807">
        <v>1404174580</v>
      </c>
      <c r="L2807" s="10">
        <f>(((K2807/60)/60)/24)+DATE(1970,1,1)</f>
        <v>41821.020601851851</v>
      </c>
      <c r="M2807" t="b">
        <v>1</v>
      </c>
      <c r="N2807">
        <v>60</v>
      </c>
      <c r="O2807" t="b">
        <v>0</v>
      </c>
      <c r="P2807" t="s">
        <v>8302</v>
      </c>
      <c r="Q2807" s="5">
        <f>(E2807/D2807)</f>
        <v>6.4158609339642042E-2</v>
      </c>
      <c r="R2807" s="12">
        <f>ROUND((E2807/N2807),2)</f>
        <v>41.58</v>
      </c>
      <c r="S2807" t="str">
        <f>LEFT(P2807,FIND("/",P2807)-1)</f>
        <v>technology</v>
      </c>
      <c r="T2807" t="str">
        <f>RIGHT(P2807,LEN(P2807)-FIND("/",P2807))</f>
        <v>makerspaces</v>
      </c>
    </row>
    <row r="2808" spans="1:20" ht="42.75" x14ac:dyDescent="0.4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 s="9">
        <f>(((I2808/60)/60)/24)+DATE(1970,1,1)</f>
        <v>41951</v>
      </c>
      <c r="K2808">
        <v>1412809644</v>
      </c>
      <c r="L2808" s="10">
        <f>(((K2808/60)/60)/24)+DATE(1970,1,1)</f>
        <v>41920.963472222218</v>
      </c>
      <c r="M2808" t="b">
        <v>0</v>
      </c>
      <c r="N2808">
        <v>10</v>
      </c>
      <c r="O2808" t="b">
        <v>0</v>
      </c>
      <c r="P2808" t="s">
        <v>8271</v>
      </c>
      <c r="Q2808" s="5">
        <f>(E2808/D2808)</f>
        <v>6.3333333333333339E-2</v>
      </c>
      <c r="R2808" s="12">
        <f>ROUND((E2808/N2808),2)</f>
        <v>9.5</v>
      </c>
      <c r="S2808" t="str">
        <f>LEFT(P2808,FIND("/",P2808)-1)</f>
        <v>theater</v>
      </c>
      <c r="T2808" t="str">
        <f>RIGHT(P2808,LEN(P2808)-FIND("/",P2808))</f>
        <v>plays</v>
      </c>
    </row>
    <row r="2809" spans="1:20" ht="42.75" x14ac:dyDescent="0.4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 s="9">
        <f>(((I2809/60)/60)/24)+DATE(1970,1,1)</f>
        <v>41643.172974537039</v>
      </c>
      <c r="K2809">
        <v>1386216545</v>
      </c>
      <c r="L2809" s="10">
        <f>(((K2809/60)/60)/24)+DATE(1970,1,1)</f>
        <v>41613.172974537039</v>
      </c>
      <c r="M2809" t="b">
        <v>0</v>
      </c>
      <c r="N2809">
        <v>30</v>
      </c>
      <c r="O2809" t="b">
        <v>0</v>
      </c>
      <c r="P2809" t="s">
        <v>8282</v>
      </c>
      <c r="Q2809" s="5">
        <f>(E2809/D2809)</f>
        <v>6.3092592592592589E-2</v>
      </c>
      <c r="R2809" s="12">
        <f>ROUND((E2809/N2809),2)</f>
        <v>113.57</v>
      </c>
      <c r="S2809" t="str">
        <f>LEFT(P2809,FIND("/",P2809)-1)</f>
        <v>games</v>
      </c>
      <c r="T2809" t="str">
        <f>RIGHT(P2809,LEN(P2809)-FIND("/",P2809))</f>
        <v>video games</v>
      </c>
    </row>
    <row r="2810" spans="1:20" ht="42.75" x14ac:dyDescent="0.4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 s="9">
        <f>(((I2810/60)/60)/24)+DATE(1970,1,1)</f>
        <v>42113.680393518516</v>
      </c>
      <c r="K2810">
        <v>1424279986</v>
      </c>
      <c r="L2810" s="10">
        <f>(((K2810/60)/60)/24)+DATE(1970,1,1)</f>
        <v>42053.722060185188</v>
      </c>
      <c r="M2810" t="b">
        <v>0</v>
      </c>
      <c r="N2810">
        <v>3</v>
      </c>
      <c r="O2810" t="b">
        <v>0</v>
      </c>
      <c r="P2810" t="s">
        <v>8271</v>
      </c>
      <c r="Q2810" s="5">
        <f>(E2810/D2810)</f>
        <v>6.3E-2</v>
      </c>
      <c r="R2810" s="12">
        <f>ROUND((E2810/N2810),2)</f>
        <v>42</v>
      </c>
      <c r="S2810" t="str">
        <f>LEFT(P2810,FIND("/",P2810)-1)</f>
        <v>theater</v>
      </c>
      <c r="T2810" t="str">
        <f>RIGHT(P2810,LEN(P2810)-FIND("/",P2810))</f>
        <v>plays</v>
      </c>
    </row>
    <row r="2811" spans="1:20" ht="42.75" x14ac:dyDescent="0.4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 s="9">
        <f>(((I2811/60)/60)/24)+DATE(1970,1,1)</f>
        <v>42369.958333333328</v>
      </c>
      <c r="K2811">
        <v>1449011610</v>
      </c>
      <c r="L2811" s="10">
        <f>(((K2811/60)/60)/24)+DATE(1970,1,1)</f>
        <v>42339.967708333337</v>
      </c>
      <c r="M2811" t="b">
        <v>0</v>
      </c>
      <c r="N2811">
        <v>23</v>
      </c>
      <c r="O2811" t="b">
        <v>0</v>
      </c>
      <c r="P2811" t="s">
        <v>8273</v>
      </c>
      <c r="Q2811" s="5">
        <f>(E2811/D2811)</f>
        <v>6.2933333333333327E-2</v>
      </c>
      <c r="R2811" s="12">
        <f>ROUND((E2811/N2811),2)</f>
        <v>82.09</v>
      </c>
      <c r="S2811" t="str">
        <f>LEFT(P2811,FIND("/",P2811)-1)</f>
        <v>technology</v>
      </c>
      <c r="T2811" t="str">
        <f>RIGHT(P2811,LEN(P2811)-FIND("/",P2811))</f>
        <v>wearables</v>
      </c>
    </row>
    <row r="2812" spans="1:20" ht="42.75" x14ac:dyDescent="0.4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 s="9">
        <f>(((I2812/60)/60)/24)+DATE(1970,1,1)</f>
        <v>42023.760393518518</v>
      </c>
      <c r="K2812">
        <v>1417803298</v>
      </c>
      <c r="L2812" s="10">
        <f>(((K2812/60)/60)/24)+DATE(1970,1,1)</f>
        <v>41978.760393518518</v>
      </c>
      <c r="M2812" t="b">
        <v>1</v>
      </c>
      <c r="N2812">
        <v>19</v>
      </c>
      <c r="O2812" t="b">
        <v>0</v>
      </c>
      <c r="P2812" t="s">
        <v>8285</v>
      </c>
      <c r="Q2812" s="5">
        <f>(E2812/D2812)</f>
        <v>6.2566666666666673E-2</v>
      </c>
      <c r="R2812" s="12">
        <f>ROUND((E2812/N2812),2)</f>
        <v>98.79</v>
      </c>
      <c r="S2812" t="str">
        <f>LEFT(P2812,FIND("/",P2812)-1)</f>
        <v>photography</v>
      </c>
      <c r="T2812" t="str">
        <f>RIGHT(P2812,LEN(P2812)-FIND("/",P2812))</f>
        <v>photobooks</v>
      </c>
    </row>
    <row r="2813" spans="1:20" ht="42.75" x14ac:dyDescent="0.4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 s="9">
        <f>(((I2813/60)/60)/24)+DATE(1970,1,1)</f>
        <v>41192.672326388885</v>
      </c>
      <c r="K2813">
        <v>1347293289</v>
      </c>
      <c r="L2813" s="10">
        <f>(((K2813/60)/60)/24)+DATE(1970,1,1)</f>
        <v>41162.672326388885</v>
      </c>
      <c r="M2813" t="b">
        <v>0</v>
      </c>
      <c r="N2813">
        <v>21</v>
      </c>
      <c r="O2813" t="b">
        <v>0</v>
      </c>
      <c r="P2813" t="s">
        <v>8270</v>
      </c>
      <c r="Q2813" s="5">
        <f>(E2813/D2813)</f>
        <v>6.0999999999999999E-2</v>
      </c>
      <c r="R2813" s="12">
        <f>ROUND((E2813/N2813),2)</f>
        <v>87.14</v>
      </c>
      <c r="S2813" t="str">
        <f>LEFT(P2813,FIND("/",P2813)-1)</f>
        <v>film &amp; video</v>
      </c>
      <c r="T2813" t="str">
        <f>RIGHT(P2813,LEN(P2813)-FIND("/",P2813))</f>
        <v>animation</v>
      </c>
    </row>
    <row r="2814" spans="1:20" ht="42.75" x14ac:dyDescent="0.4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 s="9">
        <f>(((I2814/60)/60)/24)+DATE(1970,1,1)</f>
        <v>42830.820763888885</v>
      </c>
      <c r="K2814">
        <v>1487709714</v>
      </c>
      <c r="L2814" s="10">
        <f>(((K2814/60)/60)/24)+DATE(1970,1,1)</f>
        <v>42787.862430555557</v>
      </c>
      <c r="M2814" t="b">
        <v>0</v>
      </c>
      <c r="N2814">
        <v>7</v>
      </c>
      <c r="O2814" t="b">
        <v>0</v>
      </c>
      <c r="P2814" t="s">
        <v>8303</v>
      </c>
      <c r="Q2814" s="5">
        <f>(E2814/D2814)</f>
        <v>6.0263157894736845E-2</v>
      </c>
      <c r="R2814" s="12">
        <f>ROUND((E2814/N2814),2)</f>
        <v>163.57</v>
      </c>
      <c r="S2814" t="str">
        <f>LEFT(P2814,FIND("/",P2814)-1)</f>
        <v>theater</v>
      </c>
      <c r="T2814" t="str">
        <f>RIGHT(P2814,LEN(P2814)-FIND("/",P2814))</f>
        <v>spaces</v>
      </c>
    </row>
    <row r="2815" spans="1:20" ht="42.75" x14ac:dyDescent="0.4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 s="9">
        <f>(((I2815/60)/60)/24)+DATE(1970,1,1)</f>
        <v>41771.169085648151</v>
      </c>
      <c r="K2815">
        <v>1394683409</v>
      </c>
      <c r="L2815" s="10">
        <f>(((K2815/60)/60)/24)+DATE(1970,1,1)</f>
        <v>41711.169085648151</v>
      </c>
      <c r="M2815" t="b">
        <v>0</v>
      </c>
      <c r="N2815">
        <v>2</v>
      </c>
      <c r="O2815" t="b">
        <v>0</v>
      </c>
      <c r="P2815" t="s">
        <v>8278</v>
      </c>
      <c r="Q2815" s="5">
        <f>(E2815/D2815)</f>
        <v>0.06</v>
      </c>
      <c r="R2815" s="12">
        <f>ROUND((E2815/N2815),2)</f>
        <v>60</v>
      </c>
      <c r="S2815" t="str">
        <f>LEFT(P2815,FIND("/",P2815)-1)</f>
        <v>music</v>
      </c>
      <c r="T2815" t="str">
        <f>RIGHT(P2815,LEN(P2815)-FIND("/",P2815))</f>
        <v>jazz</v>
      </c>
    </row>
    <row r="2816" spans="1:20" ht="42.75" x14ac:dyDescent="0.4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 s="9">
        <f>(((I2816/60)/60)/24)+DATE(1970,1,1)</f>
        <v>42643.749155092592</v>
      </c>
      <c r="K2816">
        <v>1471370327</v>
      </c>
      <c r="L2816" s="10">
        <f>(((K2816/60)/60)/24)+DATE(1970,1,1)</f>
        <v>42598.749155092592</v>
      </c>
      <c r="M2816" t="b">
        <v>0</v>
      </c>
      <c r="N2816">
        <v>2</v>
      </c>
      <c r="O2816" t="b">
        <v>0</v>
      </c>
      <c r="P2816" t="s">
        <v>8305</v>
      </c>
      <c r="Q2816" s="5">
        <f>(E2816/D2816)</f>
        <v>0.06</v>
      </c>
      <c r="R2816" s="12">
        <f>ROUND((E2816/N2816),2)</f>
        <v>15</v>
      </c>
      <c r="S2816" t="str">
        <f>LEFT(P2816,FIND("/",P2816)-1)</f>
        <v>theater</v>
      </c>
      <c r="T2816" t="str">
        <f>RIGHT(P2816,LEN(P2816)-FIND("/",P2816))</f>
        <v>musical</v>
      </c>
    </row>
    <row r="2817" spans="1:20" ht="42.75" x14ac:dyDescent="0.4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 s="9">
        <f>(((I2817/60)/60)/24)+DATE(1970,1,1)</f>
        <v>42207.964201388888</v>
      </c>
      <c r="K2817">
        <v>1435014507</v>
      </c>
      <c r="L2817" s="10">
        <f>(((K2817/60)/60)/24)+DATE(1970,1,1)</f>
        <v>42177.964201388888</v>
      </c>
      <c r="M2817" t="b">
        <v>0</v>
      </c>
      <c r="N2817">
        <v>4</v>
      </c>
      <c r="O2817" t="b">
        <v>0</v>
      </c>
      <c r="P2817" t="s">
        <v>8271</v>
      </c>
      <c r="Q2817" s="5">
        <f>(E2817/D2817)</f>
        <v>0.06</v>
      </c>
      <c r="R2817" s="12">
        <f>ROUND((E2817/N2817),2)</f>
        <v>15</v>
      </c>
      <c r="S2817" t="str">
        <f>LEFT(P2817,FIND("/",P2817)-1)</f>
        <v>theater</v>
      </c>
      <c r="T2817" t="str">
        <f>RIGHT(P2817,LEN(P2817)-FIND("/",P2817))</f>
        <v>plays</v>
      </c>
    </row>
    <row r="2818" spans="1:20" ht="42.75" x14ac:dyDescent="0.4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 s="9">
        <f>(((I2818/60)/60)/24)+DATE(1970,1,1)</f>
        <v>42498.84174768519</v>
      </c>
      <c r="K2818">
        <v>1460146327</v>
      </c>
      <c r="L2818" s="10">
        <f>(((K2818/60)/60)/24)+DATE(1970,1,1)</f>
        <v>42468.84174768519</v>
      </c>
      <c r="M2818" t="b">
        <v>0</v>
      </c>
      <c r="N2818">
        <v>19</v>
      </c>
      <c r="O2818" t="b">
        <v>0</v>
      </c>
      <c r="P2818" t="s">
        <v>8284</v>
      </c>
      <c r="Q2818" s="5">
        <f>(E2818/D2818)</f>
        <v>5.906666666666667E-2</v>
      </c>
      <c r="R2818" s="12">
        <f>ROUND((E2818/N2818),2)</f>
        <v>46.63</v>
      </c>
      <c r="S2818" t="str">
        <f>LEFT(P2818,FIND("/",P2818)-1)</f>
        <v>food</v>
      </c>
      <c r="T2818" t="str">
        <f>RIGHT(P2818,LEN(P2818)-FIND("/",P2818))</f>
        <v>food trucks</v>
      </c>
    </row>
    <row r="2819" spans="1:20" ht="42.75" x14ac:dyDescent="0.4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 s="9">
        <f>(((I2819/60)/60)/24)+DATE(1970,1,1)</f>
        <v>41985.299305555556</v>
      </c>
      <c r="K2819">
        <v>1417654672</v>
      </c>
      <c r="L2819" s="10">
        <f>(((K2819/60)/60)/24)+DATE(1970,1,1)</f>
        <v>41977.040185185186</v>
      </c>
      <c r="M2819" t="b">
        <v>0</v>
      </c>
      <c r="N2819">
        <v>8</v>
      </c>
      <c r="O2819" t="b">
        <v>0</v>
      </c>
      <c r="P2819" t="s">
        <v>8273</v>
      </c>
      <c r="Q2819" s="5">
        <f>(E2819/D2819)</f>
        <v>5.8500000000000003E-2</v>
      </c>
      <c r="R2819" s="12">
        <f>ROUND((E2819/N2819),2)</f>
        <v>29.25</v>
      </c>
      <c r="S2819" t="str">
        <f>LEFT(P2819,FIND("/",P2819)-1)</f>
        <v>technology</v>
      </c>
      <c r="T2819" t="str">
        <f>RIGHT(P2819,LEN(P2819)-FIND("/",P2819))</f>
        <v>wearables</v>
      </c>
    </row>
    <row r="2820" spans="1:20" ht="42.75" x14ac:dyDescent="0.4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 s="9">
        <f>(((I2820/60)/60)/24)+DATE(1970,1,1)</f>
        <v>40969.207638888889</v>
      </c>
      <c r="K2820">
        <v>1327853914</v>
      </c>
      <c r="L2820" s="10">
        <f>(((K2820/60)/60)/24)+DATE(1970,1,1)</f>
        <v>40937.679560185185</v>
      </c>
      <c r="M2820" t="b">
        <v>0</v>
      </c>
      <c r="N2820">
        <v>9</v>
      </c>
      <c r="O2820" t="b">
        <v>0</v>
      </c>
      <c r="P2820" t="s">
        <v>8278</v>
      </c>
      <c r="Q2820" s="5">
        <f>(E2820/D2820)</f>
        <v>5.7692307692307696E-2</v>
      </c>
      <c r="R2820" s="12">
        <f>ROUND((E2820/N2820),2)</f>
        <v>41.67</v>
      </c>
      <c r="S2820" t="str">
        <f>LEFT(P2820,FIND("/",P2820)-1)</f>
        <v>music</v>
      </c>
      <c r="T2820" t="str">
        <f>RIGHT(P2820,LEN(P2820)-FIND("/",P2820))</f>
        <v>jazz</v>
      </c>
    </row>
    <row r="2821" spans="1:20" ht="57" x14ac:dyDescent="0.4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 s="9">
        <f>(((I2821/60)/60)/24)+DATE(1970,1,1)</f>
        <v>42572.583333333328</v>
      </c>
      <c r="K2821">
        <v>1464586746</v>
      </c>
      <c r="L2821" s="10">
        <f>(((K2821/60)/60)/24)+DATE(1970,1,1)</f>
        <v>42520.235486111109</v>
      </c>
      <c r="M2821" t="b">
        <v>0</v>
      </c>
      <c r="N2821">
        <v>19</v>
      </c>
      <c r="O2821" t="b">
        <v>0</v>
      </c>
      <c r="P2821" t="s">
        <v>8273</v>
      </c>
      <c r="Q2821" s="5">
        <f>(E2821/D2821)</f>
        <v>5.7334999999999997E-2</v>
      </c>
      <c r="R2821" s="12">
        <f>ROUND((E2821/N2821),2)</f>
        <v>603.53</v>
      </c>
      <c r="S2821" t="str">
        <f>LEFT(P2821,FIND("/",P2821)-1)</f>
        <v>technology</v>
      </c>
      <c r="T2821" t="str">
        <f>RIGHT(P2821,LEN(P2821)-FIND("/",P2821))</f>
        <v>wearables</v>
      </c>
    </row>
    <row r="2822" spans="1:20" ht="42.75" x14ac:dyDescent="0.4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 s="9">
        <f>(((I2822/60)/60)/24)+DATE(1970,1,1)</f>
        <v>42368.701504629629</v>
      </c>
      <c r="K2822">
        <v>1449075010</v>
      </c>
      <c r="L2822" s="10">
        <f>(((K2822/60)/60)/24)+DATE(1970,1,1)</f>
        <v>42340.701504629629</v>
      </c>
      <c r="M2822" t="b">
        <v>0</v>
      </c>
      <c r="N2822">
        <v>12</v>
      </c>
      <c r="O2822" t="b">
        <v>0</v>
      </c>
      <c r="P2822" t="s">
        <v>8282</v>
      </c>
      <c r="Q2822" s="5">
        <f>(E2822/D2822)</f>
        <v>5.7238095238095241E-2</v>
      </c>
      <c r="R2822" s="12">
        <f>ROUND((E2822/N2822),2)</f>
        <v>50.08</v>
      </c>
      <c r="S2822" t="str">
        <f>LEFT(P2822,FIND("/",P2822)-1)</f>
        <v>games</v>
      </c>
      <c r="T2822" t="str">
        <f>RIGHT(P2822,LEN(P2822)-FIND("/",P2822))</f>
        <v>video games</v>
      </c>
    </row>
    <row r="2823" spans="1:20" x14ac:dyDescent="0.4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 s="9">
        <f>(((I2823/60)/60)/24)+DATE(1970,1,1)</f>
        <v>42139.709629629629</v>
      </c>
      <c r="K2823">
        <v>1429117312</v>
      </c>
      <c r="L2823" s="10">
        <f>(((K2823/60)/60)/24)+DATE(1970,1,1)</f>
        <v>42109.709629629629</v>
      </c>
      <c r="M2823" t="b">
        <v>0</v>
      </c>
      <c r="N2823">
        <v>15</v>
      </c>
      <c r="O2823" t="b">
        <v>0</v>
      </c>
      <c r="P2823" t="s">
        <v>8284</v>
      </c>
      <c r="Q2823" s="5">
        <f>(E2823/D2823)</f>
        <v>5.6937500000000002E-2</v>
      </c>
      <c r="R2823" s="12">
        <f>ROUND((E2823/N2823),2)</f>
        <v>60.73</v>
      </c>
      <c r="S2823" t="str">
        <f>LEFT(P2823,FIND("/",P2823)-1)</f>
        <v>food</v>
      </c>
      <c r="T2823" t="str">
        <f>RIGHT(P2823,LEN(P2823)-FIND("/",P2823))</f>
        <v>food trucks</v>
      </c>
    </row>
    <row r="2824" spans="1:20" ht="42.75" x14ac:dyDescent="0.4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 s="9">
        <f>(((I2824/60)/60)/24)+DATE(1970,1,1)</f>
        <v>42552.774745370371</v>
      </c>
      <c r="K2824">
        <v>1465670138</v>
      </c>
      <c r="L2824" s="10">
        <f>(((K2824/60)/60)/24)+DATE(1970,1,1)</f>
        <v>42532.774745370371</v>
      </c>
      <c r="M2824" t="b">
        <v>0</v>
      </c>
      <c r="N2824">
        <v>9</v>
      </c>
      <c r="O2824" t="b">
        <v>0</v>
      </c>
      <c r="P2824" t="s">
        <v>8272</v>
      </c>
      <c r="Q2824" s="5">
        <f>(E2824/D2824)</f>
        <v>5.6833333333333333E-2</v>
      </c>
      <c r="R2824" s="12">
        <f>ROUND((E2824/N2824),2)</f>
        <v>37.89</v>
      </c>
      <c r="S2824" t="str">
        <f>LEFT(P2824,FIND("/",P2824)-1)</f>
        <v>technology</v>
      </c>
      <c r="T2824" t="str">
        <f>RIGHT(P2824,LEN(P2824)-FIND("/",P2824))</f>
        <v>web</v>
      </c>
    </row>
    <row r="2825" spans="1:20" ht="42.75" x14ac:dyDescent="0.4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 s="9">
        <f>(((I2825/60)/60)/24)+DATE(1970,1,1)</f>
        <v>42635.053993055553</v>
      </c>
      <c r="K2825">
        <v>1471915065</v>
      </c>
      <c r="L2825" s="10">
        <f>(((K2825/60)/60)/24)+DATE(1970,1,1)</f>
        <v>42605.053993055553</v>
      </c>
      <c r="M2825" t="b">
        <v>0</v>
      </c>
      <c r="N2825">
        <v>3</v>
      </c>
      <c r="O2825" t="b">
        <v>0</v>
      </c>
      <c r="P2825" t="s">
        <v>8284</v>
      </c>
      <c r="Q2825" s="5">
        <f>(E2825/D2825)</f>
        <v>5.6666666666666664E-2</v>
      </c>
      <c r="R2825" s="12">
        <f>ROUND((E2825/N2825),2)</f>
        <v>340</v>
      </c>
      <c r="S2825" t="str">
        <f>LEFT(P2825,FIND("/",P2825)-1)</f>
        <v>food</v>
      </c>
      <c r="T2825" t="str">
        <f>RIGHT(P2825,LEN(P2825)-FIND("/",P2825))</f>
        <v>food trucks</v>
      </c>
    </row>
    <row r="2826" spans="1:20" ht="42.75" x14ac:dyDescent="0.4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 s="9">
        <f>(((I2826/60)/60)/24)+DATE(1970,1,1)</f>
        <v>42540.341631944444</v>
      </c>
      <c r="K2826">
        <v>1463731917</v>
      </c>
      <c r="L2826" s="10">
        <f>(((K2826/60)/60)/24)+DATE(1970,1,1)</f>
        <v>42510.341631944444</v>
      </c>
      <c r="M2826" t="b">
        <v>0</v>
      </c>
      <c r="N2826">
        <v>7</v>
      </c>
      <c r="O2826" t="b">
        <v>0</v>
      </c>
      <c r="P2826" t="s">
        <v>8284</v>
      </c>
      <c r="Q2826" s="5">
        <f>(E2826/D2826)</f>
        <v>5.6666666666666664E-2</v>
      </c>
      <c r="R2826" s="12">
        <f>ROUND((E2826/N2826),2)</f>
        <v>12.14</v>
      </c>
      <c r="S2826" t="str">
        <f>LEFT(P2826,FIND("/",P2826)-1)</f>
        <v>food</v>
      </c>
      <c r="T2826" t="str">
        <f>RIGHT(P2826,LEN(P2826)-FIND("/",P2826))</f>
        <v>food trucks</v>
      </c>
    </row>
    <row r="2827" spans="1:20" ht="42.75" x14ac:dyDescent="0.4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 s="9">
        <f>(((I2827/60)/60)/24)+DATE(1970,1,1)</f>
        <v>42626.295138888891</v>
      </c>
      <c r="K2827">
        <v>1470294300</v>
      </c>
      <c r="L2827" s="10">
        <f>(((K2827/60)/60)/24)+DATE(1970,1,1)</f>
        <v>42586.295138888891</v>
      </c>
      <c r="M2827" t="b">
        <v>0</v>
      </c>
      <c r="N2827">
        <v>93</v>
      </c>
      <c r="O2827" t="b">
        <v>0</v>
      </c>
      <c r="P2827" t="s">
        <v>8273</v>
      </c>
      <c r="Q2827" s="5">
        <f>(E2827/D2827)</f>
        <v>5.6613333333333335E-2</v>
      </c>
      <c r="R2827" s="12">
        <f>ROUND((E2827/N2827),2)</f>
        <v>182.62</v>
      </c>
      <c r="S2827" t="str">
        <f>LEFT(P2827,FIND("/",P2827)-1)</f>
        <v>technology</v>
      </c>
      <c r="T2827" t="str">
        <f>RIGHT(P2827,LEN(P2827)-FIND("/",P2827))</f>
        <v>wearables</v>
      </c>
    </row>
    <row r="2828" spans="1:20" ht="42.75" x14ac:dyDescent="0.4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 s="9">
        <f>(((I2828/60)/60)/24)+DATE(1970,1,1)</f>
        <v>41998.844444444447</v>
      </c>
      <c r="K2828">
        <v>1416600960</v>
      </c>
      <c r="L2828" s="10">
        <f>(((K2828/60)/60)/24)+DATE(1970,1,1)</f>
        <v>41964.844444444447</v>
      </c>
      <c r="M2828" t="b">
        <v>0</v>
      </c>
      <c r="N2828">
        <v>38</v>
      </c>
      <c r="O2828" t="b">
        <v>0</v>
      </c>
      <c r="P2828" t="s">
        <v>8284</v>
      </c>
      <c r="Q2828" s="5">
        <f>(E2828/D2828)</f>
        <v>5.6500000000000002E-2</v>
      </c>
      <c r="R2828" s="12">
        <f>ROUND((E2828/N2828),2)</f>
        <v>89.21</v>
      </c>
      <c r="S2828" t="str">
        <f>LEFT(P2828,FIND("/",P2828)-1)</f>
        <v>food</v>
      </c>
      <c r="T2828" t="str">
        <f>RIGHT(P2828,LEN(P2828)-FIND("/",P2828))</f>
        <v>food trucks</v>
      </c>
    </row>
    <row r="2829" spans="1:20" ht="28.5" x14ac:dyDescent="0.4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 s="9">
        <f>(((I2829/60)/60)/24)+DATE(1970,1,1)</f>
        <v>41806.916666666664</v>
      </c>
      <c r="K2829">
        <v>1400523845</v>
      </c>
      <c r="L2829" s="10">
        <f>(((K2829/60)/60)/24)+DATE(1970,1,1)</f>
        <v>41778.766724537039</v>
      </c>
      <c r="M2829" t="b">
        <v>0</v>
      </c>
      <c r="N2829">
        <v>13</v>
      </c>
      <c r="O2829" t="b">
        <v>0</v>
      </c>
      <c r="P2829" t="s">
        <v>8270</v>
      </c>
      <c r="Q2829" s="5">
        <f>(E2829/D2829)</f>
        <v>5.6333333333333332E-2</v>
      </c>
      <c r="R2829" s="12">
        <f>ROUND((E2829/N2829),2)</f>
        <v>52</v>
      </c>
      <c r="S2829" t="str">
        <f>LEFT(P2829,FIND("/",P2829)-1)</f>
        <v>film &amp; video</v>
      </c>
      <c r="T2829" t="str">
        <f>RIGHT(P2829,LEN(P2829)-FIND("/",P2829))</f>
        <v>animation</v>
      </c>
    </row>
    <row r="2830" spans="1:20" ht="42.75" x14ac:dyDescent="0.4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 s="9">
        <f>(((I2830/60)/60)/24)+DATE(1970,1,1)</f>
        <v>41952.824895833335</v>
      </c>
      <c r="K2830">
        <v>1412966871</v>
      </c>
      <c r="L2830" s="10">
        <f>(((K2830/60)/60)/24)+DATE(1970,1,1)</f>
        <v>41922.783229166671</v>
      </c>
      <c r="M2830" t="b">
        <v>0</v>
      </c>
      <c r="N2830">
        <v>8</v>
      </c>
      <c r="O2830" t="b">
        <v>0</v>
      </c>
      <c r="P2830" t="s">
        <v>8293</v>
      </c>
      <c r="Q2830" s="5">
        <f>(E2830/D2830)</f>
        <v>5.6250000000000001E-2</v>
      </c>
      <c r="R2830" s="12">
        <f>ROUND((E2830/N2830),2)</f>
        <v>28.13</v>
      </c>
      <c r="S2830" t="str">
        <f>LEFT(P2830,FIND("/",P2830)-1)</f>
        <v>music</v>
      </c>
      <c r="T2830" t="str">
        <f>RIGHT(P2830,LEN(P2830)-FIND("/",P2830))</f>
        <v>faith</v>
      </c>
    </row>
    <row r="2831" spans="1:20" ht="42.75" x14ac:dyDescent="0.4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 s="9">
        <f>(((I2831/60)/60)/24)+DATE(1970,1,1)</f>
        <v>42766.98055555555</v>
      </c>
      <c r="K2831">
        <v>1481150949</v>
      </c>
      <c r="L2831" s="10">
        <f>(((K2831/60)/60)/24)+DATE(1970,1,1)</f>
        <v>42711.950798611113</v>
      </c>
      <c r="M2831" t="b">
        <v>0</v>
      </c>
      <c r="N2831">
        <v>7</v>
      </c>
      <c r="O2831" t="b">
        <v>0</v>
      </c>
      <c r="P2831" t="s">
        <v>8273</v>
      </c>
      <c r="Q2831" s="5">
        <f>(E2831/D2831)</f>
        <v>5.5800000000000002E-2</v>
      </c>
      <c r="R2831" s="12">
        <f>ROUND((E2831/N2831),2)</f>
        <v>119.57</v>
      </c>
      <c r="S2831" t="str">
        <f>LEFT(P2831,FIND("/",P2831)-1)</f>
        <v>technology</v>
      </c>
      <c r="T2831" t="str">
        <f>RIGHT(P2831,LEN(P2831)-FIND("/",P2831))</f>
        <v>wearables</v>
      </c>
    </row>
    <row r="2832" spans="1:20" ht="42.75" x14ac:dyDescent="0.4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 s="9">
        <f>(((I2832/60)/60)/24)+DATE(1970,1,1)</f>
        <v>42166.083333333328</v>
      </c>
      <c r="K2832">
        <v>1431353337</v>
      </c>
      <c r="L2832" s="10">
        <f>(((K2832/60)/60)/24)+DATE(1970,1,1)</f>
        <v>42135.589548611111</v>
      </c>
      <c r="M2832" t="b">
        <v>0</v>
      </c>
      <c r="N2832">
        <v>13</v>
      </c>
      <c r="O2832" t="b">
        <v>0</v>
      </c>
      <c r="P2832" t="s">
        <v>8267</v>
      </c>
      <c r="Q2832" s="5">
        <f>(E2832/D2832)</f>
        <v>5.5480000000000002E-2</v>
      </c>
      <c r="R2832" s="12">
        <f>ROUND((E2832/N2832),2)</f>
        <v>106.69</v>
      </c>
      <c r="S2832" t="str">
        <f>LEFT(P2832,FIND("/",P2832)-1)</f>
        <v>film &amp; video</v>
      </c>
      <c r="T2832" t="str">
        <f>RIGHT(P2832,LEN(P2832)-FIND("/",P2832))</f>
        <v>science fiction</v>
      </c>
    </row>
    <row r="2833" spans="1:20" x14ac:dyDescent="0.4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 s="9">
        <f>(((I2833/60)/60)/24)+DATE(1970,1,1)</f>
        <v>42600.91133101852</v>
      </c>
      <c r="K2833">
        <v>1468965139</v>
      </c>
      <c r="L2833" s="10">
        <f>(((K2833/60)/60)/24)+DATE(1970,1,1)</f>
        <v>42570.91133101852</v>
      </c>
      <c r="M2833" t="b">
        <v>0</v>
      </c>
      <c r="N2833">
        <v>10</v>
      </c>
      <c r="O2833" t="b">
        <v>0</v>
      </c>
      <c r="P2833" t="s">
        <v>8268</v>
      </c>
      <c r="Q2833" s="5">
        <f>(E2833/D2833)</f>
        <v>5.5E-2</v>
      </c>
      <c r="R2833" s="12">
        <f>ROUND((E2833/N2833),2)</f>
        <v>220</v>
      </c>
      <c r="S2833" t="str">
        <f>LEFT(P2833,FIND("/",P2833)-1)</f>
        <v>film &amp; video</v>
      </c>
      <c r="T2833" t="str">
        <f>RIGHT(P2833,LEN(P2833)-FIND("/",P2833))</f>
        <v>drama</v>
      </c>
    </row>
    <row r="2834" spans="1:20" ht="71.25" x14ac:dyDescent="0.4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 s="9">
        <f>(((I2834/60)/60)/24)+DATE(1970,1,1)</f>
        <v>42134.781597222223</v>
      </c>
      <c r="K2834">
        <v>1428691530</v>
      </c>
      <c r="L2834" s="10">
        <f>(((K2834/60)/60)/24)+DATE(1970,1,1)</f>
        <v>42104.781597222223</v>
      </c>
      <c r="M2834" t="b">
        <v>0</v>
      </c>
      <c r="N2834">
        <v>3</v>
      </c>
      <c r="O2834" t="b">
        <v>0</v>
      </c>
      <c r="P2834" t="s">
        <v>8305</v>
      </c>
      <c r="Q2834" s="5">
        <f>(E2834/D2834)</f>
        <v>5.5E-2</v>
      </c>
      <c r="R2834" s="12">
        <f>ROUND((E2834/N2834),2)</f>
        <v>18.329999999999998</v>
      </c>
      <c r="S2834" t="str">
        <f>LEFT(P2834,FIND("/",P2834)-1)</f>
        <v>theater</v>
      </c>
      <c r="T2834" t="str">
        <f>RIGHT(P2834,LEN(P2834)-FIND("/",P2834))</f>
        <v>musical</v>
      </c>
    </row>
    <row r="2835" spans="1:20" ht="42.75" x14ac:dyDescent="0.4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 s="9">
        <f>(((I2835/60)/60)/24)+DATE(1970,1,1)</f>
        <v>42739.546064814815</v>
      </c>
      <c r="K2835">
        <v>1480943180</v>
      </c>
      <c r="L2835" s="10">
        <f>(((K2835/60)/60)/24)+DATE(1970,1,1)</f>
        <v>42709.546064814815</v>
      </c>
      <c r="M2835" t="b">
        <v>0</v>
      </c>
      <c r="N2835">
        <v>1</v>
      </c>
      <c r="O2835" t="b">
        <v>0</v>
      </c>
      <c r="P2835" t="s">
        <v>8271</v>
      </c>
      <c r="Q2835" s="5">
        <f>(E2835/D2835)</f>
        <v>5.4545454545454543E-2</v>
      </c>
      <c r="R2835" s="12">
        <f>ROUND((E2835/N2835),2)</f>
        <v>30</v>
      </c>
      <c r="S2835" t="str">
        <f>LEFT(P2835,FIND("/",P2835)-1)</f>
        <v>theater</v>
      </c>
      <c r="T2835" t="str">
        <f>RIGHT(P2835,LEN(P2835)-FIND("/",P2835))</f>
        <v>plays</v>
      </c>
    </row>
    <row r="2836" spans="1:20" ht="42.75" x14ac:dyDescent="0.4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 s="9">
        <f>(((I2836/60)/60)/24)+DATE(1970,1,1)</f>
        <v>42677.750092592592</v>
      </c>
      <c r="K2836">
        <v>1475604008</v>
      </c>
      <c r="L2836" s="10">
        <f>(((K2836/60)/60)/24)+DATE(1970,1,1)</f>
        <v>42647.750092592592</v>
      </c>
      <c r="M2836" t="b">
        <v>0</v>
      </c>
      <c r="N2836">
        <v>56</v>
      </c>
      <c r="O2836" t="b">
        <v>0</v>
      </c>
      <c r="P2836" t="s">
        <v>8282</v>
      </c>
      <c r="Q2836" s="5">
        <f>(E2836/D2836)</f>
        <v>5.4199999999999998E-2</v>
      </c>
      <c r="R2836" s="12">
        <f>ROUND((E2836/N2836),2)</f>
        <v>29.04</v>
      </c>
      <c r="S2836" t="str">
        <f>LEFT(P2836,FIND("/",P2836)-1)</f>
        <v>games</v>
      </c>
      <c r="T2836" t="str">
        <f>RIGHT(P2836,LEN(P2836)-FIND("/",P2836))</f>
        <v>video games</v>
      </c>
    </row>
    <row r="2837" spans="1:20" ht="42.75" x14ac:dyDescent="0.4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 s="9">
        <f>(((I2837/60)/60)/24)+DATE(1970,1,1)</f>
        <v>42752.84474537037</v>
      </c>
      <c r="K2837">
        <v>1482092186</v>
      </c>
      <c r="L2837" s="10">
        <f>(((K2837/60)/60)/24)+DATE(1970,1,1)</f>
        <v>42722.84474537037</v>
      </c>
      <c r="M2837" t="b">
        <v>0</v>
      </c>
      <c r="N2837">
        <v>3</v>
      </c>
      <c r="O2837" t="b">
        <v>0</v>
      </c>
      <c r="P2837" t="s">
        <v>8271</v>
      </c>
      <c r="Q2837" s="5">
        <f>(E2837/D2837)</f>
        <v>5.4199999999999998E-2</v>
      </c>
      <c r="R2837" s="12">
        <f>ROUND((E2837/N2837),2)</f>
        <v>90.33</v>
      </c>
      <c r="S2837" t="str">
        <f>LEFT(P2837,FIND("/",P2837)-1)</f>
        <v>theater</v>
      </c>
      <c r="T2837" t="str">
        <f>RIGHT(P2837,LEN(P2837)-FIND("/",P2837))</f>
        <v>plays</v>
      </c>
    </row>
    <row r="2838" spans="1:20" ht="42.75" x14ac:dyDescent="0.4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 s="9">
        <f>(((I2838/60)/60)/24)+DATE(1970,1,1)</f>
        <v>41607.602951388886</v>
      </c>
      <c r="K2838">
        <v>1383139695</v>
      </c>
      <c r="L2838" s="10">
        <f>(((K2838/60)/60)/24)+DATE(1970,1,1)</f>
        <v>41577.561284722222</v>
      </c>
      <c r="M2838" t="b">
        <v>0</v>
      </c>
      <c r="N2838">
        <v>12</v>
      </c>
      <c r="O2838" t="b">
        <v>0</v>
      </c>
      <c r="P2838" t="s">
        <v>8278</v>
      </c>
      <c r="Q2838" s="5">
        <f>(E2838/D2838)</f>
        <v>5.4166666666666669E-2</v>
      </c>
      <c r="R2838" s="12">
        <f>ROUND((E2838/N2838),2)</f>
        <v>27.08</v>
      </c>
      <c r="S2838" t="str">
        <f>LEFT(P2838,FIND("/",P2838)-1)</f>
        <v>music</v>
      </c>
      <c r="T2838" t="str">
        <f>RIGHT(P2838,LEN(P2838)-FIND("/",P2838))</f>
        <v>jazz</v>
      </c>
    </row>
    <row r="2839" spans="1:20" ht="42.75" x14ac:dyDescent="0.4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 s="9">
        <f>(((I2839/60)/60)/24)+DATE(1970,1,1)</f>
        <v>42349.982164351852</v>
      </c>
      <c r="K2839">
        <v>1444689259</v>
      </c>
      <c r="L2839" s="10">
        <f>(((K2839/60)/60)/24)+DATE(1970,1,1)</f>
        <v>42289.94049768518</v>
      </c>
      <c r="M2839" t="b">
        <v>0</v>
      </c>
      <c r="N2839">
        <v>9</v>
      </c>
      <c r="O2839" t="b">
        <v>0</v>
      </c>
      <c r="P2839" t="s">
        <v>8271</v>
      </c>
      <c r="Q2839" s="5">
        <f>(E2839/D2839)</f>
        <v>5.4100000000000002E-2</v>
      </c>
      <c r="R2839" s="12">
        <f>ROUND((E2839/N2839),2)</f>
        <v>60.11</v>
      </c>
      <c r="S2839" t="str">
        <f>LEFT(P2839,FIND("/",P2839)-1)</f>
        <v>theater</v>
      </c>
      <c r="T2839" t="str">
        <f>RIGHT(P2839,LEN(P2839)-FIND("/",P2839))</f>
        <v>plays</v>
      </c>
    </row>
    <row r="2840" spans="1:20" ht="42.75" x14ac:dyDescent="0.4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 s="9">
        <f>(((I2840/60)/60)/24)+DATE(1970,1,1)</f>
        <v>42819.189583333333</v>
      </c>
      <c r="K2840">
        <v>1487485760</v>
      </c>
      <c r="L2840" s="10">
        <f>(((K2840/60)/60)/24)+DATE(1970,1,1)</f>
        <v>42785.270370370374</v>
      </c>
      <c r="M2840" t="b">
        <v>0</v>
      </c>
      <c r="N2840">
        <v>6</v>
      </c>
      <c r="O2840" t="b">
        <v>0</v>
      </c>
      <c r="P2840" t="s">
        <v>8271</v>
      </c>
      <c r="Q2840" s="5">
        <f>(E2840/D2840)</f>
        <v>5.3999999999999999E-2</v>
      </c>
      <c r="R2840" s="12">
        <f>ROUND((E2840/N2840),2)</f>
        <v>450</v>
      </c>
      <c r="S2840" t="str">
        <f>LEFT(P2840,FIND("/",P2840)-1)</f>
        <v>theater</v>
      </c>
      <c r="T2840" t="str">
        <f>RIGHT(P2840,LEN(P2840)-FIND("/",P2840))</f>
        <v>plays</v>
      </c>
    </row>
    <row r="2841" spans="1:20" ht="28.5" x14ac:dyDescent="0.4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 s="9">
        <f>(((I2841/60)/60)/24)+DATE(1970,1,1)</f>
        <v>42166.092488425929</v>
      </c>
      <c r="K2841">
        <v>1431396791</v>
      </c>
      <c r="L2841" s="10">
        <f>(((K2841/60)/60)/24)+DATE(1970,1,1)</f>
        <v>42136.092488425929</v>
      </c>
      <c r="M2841" t="b">
        <v>0</v>
      </c>
      <c r="N2841">
        <v>5</v>
      </c>
      <c r="O2841" t="b">
        <v>0</v>
      </c>
      <c r="P2841" t="s">
        <v>8271</v>
      </c>
      <c r="Q2841" s="5">
        <f>(E2841/D2841)</f>
        <v>5.3999999999999999E-2</v>
      </c>
      <c r="R2841" s="12">
        <f>ROUND((E2841/N2841),2)</f>
        <v>27</v>
      </c>
      <c r="S2841" t="str">
        <f>LEFT(P2841,FIND("/",P2841)-1)</f>
        <v>theater</v>
      </c>
      <c r="T2841" t="str">
        <f>RIGHT(P2841,LEN(P2841)-FIND("/",P2841))</f>
        <v>plays</v>
      </c>
    </row>
    <row r="2842" spans="1:20" ht="42.75" x14ac:dyDescent="0.4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 s="9">
        <f>(((I2842/60)/60)/24)+DATE(1970,1,1)</f>
        <v>42687.428935185191</v>
      </c>
      <c r="K2842">
        <v>1476436660</v>
      </c>
      <c r="L2842" s="10">
        <f>(((K2842/60)/60)/24)+DATE(1970,1,1)</f>
        <v>42657.38726851852</v>
      </c>
      <c r="M2842" t="b">
        <v>0</v>
      </c>
      <c r="N2842">
        <v>3</v>
      </c>
      <c r="O2842" t="b">
        <v>0</v>
      </c>
      <c r="P2842" t="s">
        <v>8271</v>
      </c>
      <c r="Q2842" s="5">
        <f>(E2842/D2842)</f>
        <v>5.3999999999999999E-2</v>
      </c>
      <c r="R2842" s="12">
        <f>ROUND((E2842/N2842),2)</f>
        <v>45</v>
      </c>
      <c r="S2842" t="str">
        <f>LEFT(P2842,FIND("/",P2842)-1)</f>
        <v>theater</v>
      </c>
      <c r="T2842" t="str">
        <f>RIGHT(P2842,LEN(P2842)-FIND("/",P2842))</f>
        <v>plays</v>
      </c>
    </row>
    <row r="2843" spans="1:20" ht="42.75" x14ac:dyDescent="0.4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 s="9">
        <f>(((I2843/60)/60)/24)+DATE(1970,1,1)</f>
        <v>42305.720219907409</v>
      </c>
      <c r="K2843">
        <v>1443460627</v>
      </c>
      <c r="L2843" s="10">
        <f>(((K2843/60)/60)/24)+DATE(1970,1,1)</f>
        <v>42275.720219907409</v>
      </c>
      <c r="M2843" t="b">
        <v>0</v>
      </c>
      <c r="N2843">
        <v>5</v>
      </c>
      <c r="O2843" t="b">
        <v>0</v>
      </c>
      <c r="P2843" t="s">
        <v>8284</v>
      </c>
      <c r="Q2843" s="5">
        <f>(E2843/D2843)</f>
        <v>5.3333333333333337E-2</v>
      </c>
      <c r="R2843" s="12">
        <f>ROUND((E2843/N2843),2)</f>
        <v>640</v>
      </c>
      <c r="S2843" t="str">
        <f>LEFT(P2843,FIND("/",P2843)-1)</f>
        <v>food</v>
      </c>
      <c r="T2843" t="str">
        <f>RIGHT(P2843,LEN(P2843)-FIND("/",P2843))</f>
        <v>food trucks</v>
      </c>
    </row>
    <row r="2844" spans="1:20" ht="42.75" x14ac:dyDescent="0.4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 s="9">
        <f>(((I2844/60)/60)/24)+DATE(1970,1,1)</f>
        <v>41617.249305555553</v>
      </c>
      <c r="K2844">
        <v>1383095125</v>
      </c>
      <c r="L2844" s="10">
        <f>(((K2844/60)/60)/24)+DATE(1970,1,1)</f>
        <v>41577.045428240745</v>
      </c>
      <c r="M2844" t="b">
        <v>0</v>
      </c>
      <c r="N2844">
        <v>24</v>
      </c>
      <c r="O2844" t="b">
        <v>0</v>
      </c>
      <c r="P2844" t="s">
        <v>8282</v>
      </c>
      <c r="Q2844" s="5">
        <f>(E2844/D2844)</f>
        <v>5.3124999999999999E-2</v>
      </c>
      <c r="R2844" s="12">
        <f>ROUND((E2844/N2844),2)</f>
        <v>17.71</v>
      </c>
      <c r="S2844" t="str">
        <f>LEFT(P2844,FIND("/",P2844)-1)</f>
        <v>games</v>
      </c>
      <c r="T2844" t="str">
        <f>RIGHT(P2844,LEN(P2844)-FIND("/",P2844))</f>
        <v>video games</v>
      </c>
    </row>
    <row r="2845" spans="1:20" ht="42.75" x14ac:dyDescent="0.4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 s="9">
        <f>(((I2845/60)/60)/24)+DATE(1970,1,1)</f>
        <v>40968.062476851854</v>
      </c>
      <c r="K2845">
        <v>1327886998</v>
      </c>
      <c r="L2845" s="10">
        <f>(((K2845/60)/60)/24)+DATE(1970,1,1)</f>
        <v>40938.062476851854</v>
      </c>
      <c r="M2845" t="b">
        <v>0</v>
      </c>
      <c r="N2845">
        <v>22</v>
      </c>
      <c r="O2845" t="b">
        <v>0</v>
      </c>
      <c r="P2845" t="s">
        <v>8304</v>
      </c>
      <c r="Q2845" s="5">
        <f>(E2845/D2845)</f>
        <v>5.2187499999999998E-2</v>
      </c>
      <c r="R2845" s="12">
        <f>ROUND((E2845/N2845),2)</f>
        <v>37.950000000000003</v>
      </c>
      <c r="S2845" t="str">
        <f>LEFT(P2845,FIND("/",P2845)-1)</f>
        <v>publishing</v>
      </c>
      <c r="T2845" t="str">
        <f>RIGHT(P2845,LEN(P2845)-FIND("/",P2845))</f>
        <v>children's books</v>
      </c>
    </row>
    <row r="2846" spans="1:20" ht="42.75" x14ac:dyDescent="0.4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 s="9">
        <f>(((I2846/60)/60)/24)+DATE(1970,1,1)</f>
        <v>41852.716666666667</v>
      </c>
      <c r="K2846">
        <v>1404927690</v>
      </c>
      <c r="L2846" s="10">
        <f>(((K2846/60)/60)/24)+DATE(1970,1,1)</f>
        <v>41829.73715277778</v>
      </c>
      <c r="M2846" t="b">
        <v>0</v>
      </c>
      <c r="N2846">
        <v>4</v>
      </c>
      <c r="O2846" t="b">
        <v>0</v>
      </c>
      <c r="P2846" t="s">
        <v>8271</v>
      </c>
      <c r="Q2846" s="5">
        <f>(E2846/D2846)</f>
        <v>5.1999999999999998E-2</v>
      </c>
      <c r="R2846" s="12">
        <f>ROUND((E2846/N2846),2)</f>
        <v>65</v>
      </c>
      <c r="S2846" t="str">
        <f>LEFT(P2846,FIND("/",P2846)-1)</f>
        <v>theater</v>
      </c>
      <c r="T2846" t="str">
        <f>RIGHT(P2846,LEN(P2846)-FIND("/",P2846))</f>
        <v>plays</v>
      </c>
    </row>
    <row r="2847" spans="1:20" ht="42.75" x14ac:dyDescent="0.4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 s="9">
        <f>(((I2847/60)/60)/24)+DATE(1970,1,1)</f>
        <v>41854.124953703707</v>
      </c>
      <c r="K2847">
        <v>1401850796</v>
      </c>
      <c r="L2847" s="10">
        <f>(((K2847/60)/60)/24)+DATE(1970,1,1)</f>
        <v>41794.124953703707</v>
      </c>
      <c r="M2847" t="b">
        <v>0</v>
      </c>
      <c r="N2847">
        <v>15</v>
      </c>
      <c r="O2847" t="b">
        <v>0</v>
      </c>
      <c r="P2847" t="s">
        <v>8267</v>
      </c>
      <c r="Q2847" s="5">
        <f>(E2847/D2847)</f>
        <v>5.0999999999999997E-2</v>
      </c>
      <c r="R2847" s="12">
        <f>ROUND((E2847/N2847),2)</f>
        <v>119</v>
      </c>
      <c r="S2847" t="str">
        <f>LEFT(P2847,FIND("/",P2847)-1)</f>
        <v>film &amp; video</v>
      </c>
      <c r="T2847" t="str">
        <f>RIGHT(P2847,LEN(P2847)-FIND("/",P2847))</f>
        <v>science fiction</v>
      </c>
    </row>
    <row r="2848" spans="1:20" ht="42.75" x14ac:dyDescent="0.4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 s="9">
        <f>(((I2848/60)/60)/24)+DATE(1970,1,1)</f>
        <v>42125.777141203704</v>
      </c>
      <c r="K2848">
        <v>1425325145</v>
      </c>
      <c r="L2848" s="10">
        <f>(((K2848/60)/60)/24)+DATE(1970,1,1)</f>
        <v>42065.818807870368</v>
      </c>
      <c r="M2848" t="b">
        <v>0</v>
      </c>
      <c r="N2848">
        <v>9</v>
      </c>
      <c r="O2848" t="b">
        <v>0</v>
      </c>
      <c r="P2848" t="s">
        <v>8303</v>
      </c>
      <c r="Q2848" s="5">
        <f>(E2848/D2848)</f>
        <v>5.080888888888889E-2</v>
      </c>
      <c r="R2848" s="12">
        <f>ROUND((E2848/N2848),2)</f>
        <v>1270.22</v>
      </c>
      <c r="S2848" t="str">
        <f>LEFT(P2848,FIND("/",P2848)-1)</f>
        <v>theater</v>
      </c>
      <c r="T2848" t="str">
        <f>RIGHT(P2848,LEN(P2848)-FIND("/",P2848))</f>
        <v>spaces</v>
      </c>
    </row>
    <row r="2849" spans="1:20" ht="42.75" x14ac:dyDescent="0.4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 s="9">
        <f>(((I2849/60)/60)/24)+DATE(1970,1,1)</f>
        <v>41829.725289351853</v>
      </c>
      <c r="K2849">
        <v>1402334665</v>
      </c>
      <c r="L2849" s="10">
        <f>(((K2849/60)/60)/24)+DATE(1970,1,1)</f>
        <v>41799.725289351853</v>
      </c>
      <c r="M2849" t="b">
        <v>0</v>
      </c>
      <c r="N2849">
        <v>12</v>
      </c>
      <c r="O2849" t="b">
        <v>0</v>
      </c>
      <c r="P2849" t="s">
        <v>8296</v>
      </c>
      <c r="Q2849" s="5">
        <f>(E2849/D2849)</f>
        <v>5.0799999999999998E-2</v>
      </c>
      <c r="R2849" s="12">
        <f>ROUND((E2849/N2849),2)</f>
        <v>31.75</v>
      </c>
      <c r="S2849" t="str">
        <f>LEFT(P2849,FIND("/",P2849)-1)</f>
        <v>photography</v>
      </c>
      <c r="T2849" t="str">
        <f>RIGHT(P2849,LEN(P2849)-FIND("/",P2849))</f>
        <v>people</v>
      </c>
    </row>
    <row r="2850" spans="1:20" ht="42.75" x14ac:dyDescent="0.4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 s="9">
        <f>(((I2850/60)/60)/24)+DATE(1970,1,1)</f>
        <v>42052.927418981482</v>
      </c>
      <c r="K2850">
        <v>1421187329</v>
      </c>
      <c r="L2850" s="10">
        <f>(((K2850/60)/60)/24)+DATE(1970,1,1)</f>
        <v>42017.927418981482</v>
      </c>
      <c r="M2850" t="b">
        <v>0</v>
      </c>
      <c r="N2850">
        <v>6</v>
      </c>
      <c r="O2850" t="b">
        <v>0</v>
      </c>
      <c r="P2850" t="s">
        <v>8290</v>
      </c>
      <c r="Q2850" s="5">
        <f>(E2850/D2850)</f>
        <v>5.0599999999999999E-2</v>
      </c>
      <c r="R2850" s="12">
        <f>ROUND((E2850/N2850),2)</f>
        <v>84.33</v>
      </c>
      <c r="S2850" t="str">
        <f>LEFT(P2850,FIND("/",P2850)-1)</f>
        <v>publishing</v>
      </c>
      <c r="T2850" t="str">
        <f>RIGHT(P2850,LEN(P2850)-FIND("/",P2850))</f>
        <v>art books</v>
      </c>
    </row>
    <row r="2851" spans="1:20" ht="42.75" x14ac:dyDescent="0.4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 s="9">
        <f>(((I2851/60)/60)/24)+DATE(1970,1,1)</f>
        <v>42313.132407407407</v>
      </c>
      <c r="K2851">
        <v>1443233440</v>
      </c>
      <c r="L2851" s="10">
        <f>(((K2851/60)/60)/24)+DATE(1970,1,1)</f>
        <v>42273.090740740736</v>
      </c>
      <c r="M2851" t="b">
        <v>0</v>
      </c>
      <c r="N2851">
        <v>12</v>
      </c>
      <c r="O2851" t="b">
        <v>0</v>
      </c>
      <c r="P2851" t="s">
        <v>8273</v>
      </c>
      <c r="Q2851" s="5">
        <f>(E2851/D2851)</f>
        <v>5.0509090909090906E-2</v>
      </c>
      <c r="R2851" s="12">
        <f>ROUND((E2851/N2851),2)</f>
        <v>115.75</v>
      </c>
      <c r="S2851" t="str">
        <f>LEFT(P2851,FIND("/",P2851)-1)</f>
        <v>technology</v>
      </c>
      <c r="T2851" t="str">
        <f>RIGHT(P2851,LEN(P2851)-FIND("/",P2851))</f>
        <v>wearables</v>
      </c>
    </row>
    <row r="2852" spans="1:20" ht="42.75" x14ac:dyDescent="0.4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 s="9">
        <f>(((I2852/60)/60)/24)+DATE(1970,1,1)</f>
        <v>42217.745138888888</v>
      </c>
      <c r="K2852">
        <v>1434609424</v>
      </c>
      <c r="L2852" s="10">
        <f>(((K2852/60)/60)/24)+DATE(1970,1,1)</f>
        <v>42173.275740740741</v>
      </c>
      <c r="M2852" t="b">
        <v>0</v>
      </c>
      <c r="N2852">
        <v>28</v>
      </c>
      <c r="O2852" t="b">
        <v>0</v>
      </c>
      <c r="P2852" t="s">
        <v>8272</v>
      </c>
      <c r="Q2852" s="5">
        <f>(E2852/D2852)</f>
        <v>5.0413333333333331E-2</v>
      </c>
      <c r="R2852" s="12">
        <f>ROUND((E2852/N2852),2)</f>
        <v>135.04</v>
      </c>
      <c r="S2852" t="str">
        <f>LEFT(P2852,FIND("/",P2852)-1)</f>
        <v>technology</v>
      </c>
      <c r="T2852" t="str">
        <f>RIGHT(P2852,LEN(P2852)-FIND("/",P2852))</f>
        <v>web</v>
      </c>
    </row>
    <row r="2853" spans="1:20" ht="42.75" x14ac:dyDescent="0.4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 s="9">
        <f>(((I2853/60)/60)/24)+DATE(1970,1,1)</f>
        <v>41516.537268518521</v>
      </c>
      <c r="K2853">
        <v>1375275220</v>
      </c>
      <c r="L2853" s="10">
        <f>(((K2853/60)/60)/24)+DATE(1970,1,1)</f>
        <v>41486.537268518521</v>
      </c>
      <c r="M2853" t="b">
        <v>0</v>
      </c>
      <c r="N2853">
        <v>94</v>
      </c>
      <c r="O2853" t="b">
        <v>0</v>
      </c>
      <c r="P2853" t="s">
        <v>8282</v>
      </c>
      <c r="Q2853" s="5">
        <f>(E2853/D2853)</f>
        <v>5.0347999999999997E-2</v>
      </c>
      <c r="R2853" s="12">
        <f>ROUND((E2853/N2853),2)</f>
        <v>267.81</v>
      </c>
      <c r="S2853" t="str">
        <f>LEFT(P2853,FIND("/",P2853)-1)</f>
        <v>games</v>
      </c>
      <c r="T2853" t="str">
        <f>RIGHT(P2853,LEN(P2853)-FIND("/",P2853))</f>
        <v>video games</v>
      </c>
    </row>
    <row r="2854" spans="1:20" ht="42.75" x14ac:dyDescent="0.4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 s="9">
        <f>(((I2854/60)/60)/24)+DATE(1970,1,1)</f>
        <v>41974.957881944443</v>
      </c>
      <c r="K2854">
        <v>1414879161</v>
      </c>
      <c r="L2854" s="10">
        <f>(((K2854/60)/60)/24)+DATE(1970,1,1)</f>
        <v>41944.916215277779</v>
      </c>
      <c r="M2854" t="b">
        <v>0</v>
      </c>
      <c r="N2854">
        <v>10</v>
      </c>
      <c r="O2854" t="b">
        <v>0</v>
      </c>
      <c r="P2854" t="s">
        <v>8278</v>
      </c>
      <c r="Q2854" s="5">
        <f>(E2854/D2854)</f>
        <v>5.0256410256410255E-2</v>
      </c>
      <c r="R2854" s="12">
        <f>ROUND((E2854/N2854),2)</f>
        <v>19.600000000000001</v>
      </c>
      <c r="S2854" t="str">
        <f>LEFT(P2854,FIND("/",P2854)-1)</f>
        <v>music</v>
      </c>
      <c r="T2854" t="str">
        <f>RIGHT(P2854,LEN(P2854)-FIND("/",P2854))</f>
        <v>jazz</v>
      </c>
    </row>
    <row r="2855" spans="1:20" ht="42.75" x14ac:dyDescent="0.4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 s="9">
        <f>(((I2855/60)/60)/24)+DATE(1970,1,1)</f>
        <v>42279.441412037035</v>
      </c>
      <c r="K2855">
        <v>1440326138</v>
      </c>
      <c r="L2855" s="10">
        <f>(((K2855/60)/60)/24)+DATE(1970,1,1)</f>
        <v>42239.441412037035</v>
      </c>
      <c r="M2855" t="b">
        <v>0</v>
      </c>
      <c r="N2855">
        <v>3</v>
      </c>
      <c r="O2855" t="b">
        <v>0</v>
      </c>
      <c r="P2855" t="s">
        <v>8268</v>
      </c>
      <c r="Q2855" s="5">
        <f>(E2855/D2855)</f>
        <v>0.05</v>
      </c>
      <c r="R2855" s="12">
        <f>ROUND((E2855/N2855),2)</f>
        <v>83.33</v>
      </c>
      <c r="S2855" t="str">
        <f>LEFT(P2855,FIND("/",P2855)-1)</f>
        <v>film &amp; video</v>
      </c>
      <c r="T2855" t="str">
        <f>RIGHT(P2855,LEN(P2855)-FIND("/",P2855))</f>
        <v>drama</v>
      </c>
    </row>
    <row r="2856" spans="1:20" ht="42.75" x14ac:dyDescent="0.4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 s="9">
        <f>(((I2856/60)/60)/24)+DATE(1970,1,1)</f>
        <v>41609.876180555555</v>
      </c>
      <c r="K2856">
        <v>1383076902</v>
      </c>
      <c r="L2856" s="10">
        <f>(((K2856/60)/60)/24)+DATE(1970,1,1)</f>
        <v>41576.834513888891</v>
      </c>
      <c r="M2856" t="b">
        <v>0</v>
      </c>
      <c r="N2856">
        <v>2</v>
      </c>
      <c r="O2856" t="b">
        <v>0</v>
      </c>
      <c r="P2856" t="s">
        <v>8270</v>
      </c>
      <c r="Q2856" s="5">
        <f>(E2856/D2856)</f>
        <v>0.05</v>
      </c>
      <c r="R2856" s="12">
        <f>ROUND((E2856/N2856),2)</f>
        <v>62.5</v>
      </c>
      <c r="S2856" t="str">
        <f>LEFT(P2856,FIND("/",P2856)-1)</f>
        <v>film &amp; video</v>
      </c>
      <c r="T2856" t="str">
        <f>RIGHT(P2856,LEN(P2856)-FIND("/",P2856))</f>
        <v>animation</v>
      </c>
    </row>
    <row r="2857" spans="1:20" ht="42.75" x14ac:dyDescent="0.4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 s="9">
        <f>(((I2857/60)/60)/24)+DATE(1970,1,1)</f>
        <v>40954.906956018516</v>
      </c>
      <c r="K2857">
        <v>1324158361</v>
      </c>
      <c r="L2857" s="10">
        <f>(((K2857/60)/60)/24)+DATE(1970,1,1)</f>
        <v>40894.906956018516</v>
      </c>
      <c r="M2857" t="b">
        <v>0</v>
      </c>
      <c r="N2857">
        <v>1</v>
      </c>
      <c r="O2857" t="b">
        <v>0</v>
      </c>
      <c r="P2857" t="s">
        <v>8270</v>
      </c>
      <c r="Q2857" s="5">
        <f>(E2857/D2857)</f>
        <v>0.05</v>
      </c>
      <c r="R2857" s="12">
        <f>ROUND((E2857/N2857),2)</f>
        <v>50</v>
      </c>
      <c r="S2857" t="str">
        <f>LEFT(P2857,FIND("/",P2857)-1)</f>
        <v>film &amp; video</v>
      </c>
      <c r="T2857" t="str">
        <f>RIGHT(P2857,LEN(P2857)-FIND("/",P2857))</f>
        <v>animation</v>
      </c>
    </row>
    <row r="2858" spans="1:20" ht="57" x14ac:dyDescent="0.4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 s="9">
        <f>(((I2858/60)/60)/24)+DATE(1970,1,1)</f>
        <v>42588.989513888882</v>
      </c>
      <c r="K2858">
        <v>1467935094</v>
      </c>
      <c r="L2858" s="10">
        <f>(((K2858/60)/60)/24)+DATE(1970,1,1)</f>
        <v>42558.989513888882</v>
      </c>
      <c r="M2858" t="b">
        <v>0</v>
      </c>
      <c r="N2858">
        <v>1</v>
      </c>
      <c r="O2858" t="b">
        <v>0</v>
      </c>
      <c r="P2858" t="s">
        <v>8283</v>
      </c>
      <c r="Q2858" s="5">
        <f>(E2858/D2858)</f>
        <v>0.05</v>
      </c>
      <c r="R2858" s="12">
        <f>ROUND((E2858/N2858),2)</f>
        <v>50</v>
      </c>
      <c r="S2858" t="str">
        <f>LEFT(P2858,FIND("/",P2858)-1)</f>
        <v>games</v>
      </c>
      <c r="T2858" t="str">
        <f>RIGHT(P2858,LEN(P2858)-FIND("/",P2858))</f>
        <v>mobile games</v>
      </c>
    </row>
    <row r="2859" spans="1:20" ht="57" x14ac:dyDescent="0.4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 s="9">
        <f>(((I2859/60)/60)/24)+DATE(1970,1,1)</f>
        <v>42420.437152777777</v>
      </c>
      <c r="K2859">
        <v>1450780170</v>
      </c>
      <c r="L2859" s="10">
        <f>(((K2859/60)/60)/24)+DATE(1970,1,1)</f>
        <v>42360.437152777777</v>
      </c>
      <c r="M2859" t="b">
        <v>0</v>
      </c>
      <c r="N2859">
        <v>1</v>
      </c>
      <c r="O2859" t="b">
        <v>0</v>
      </c>
      <c r="P2859" t="s">
        <v>8287</v>
      </c>
      <c r="Q2859" s="5">
        <f>(E2859/D2859)</f>
        <v>0.05</v>
      </c>
      <c r="R2859" s="12">
        <f>ROUND((E2859/N2859),2)</f>
        <v>100</v>
      </c>
      <c r="S2859" t="str">
        <f>LEFT(P2859,FIND("/",P2859)-1)</f>
        <v>publishing</v>
      </c>
      <c r="T2859" t="str">
        <f>RIGHT(P2859,LEN(P2859)-FIND("/",P2859))</f>
        <v>translations</v>
      </c>
    </row>
    <row r="2860" spans="1:20" ht="42.75" x14ac:dyDescent="0.4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 s="9">
        <f>(((I2860/60)/60)/24)+DATE(1970,1,1)</f>
        <v>42428.999305555553</v>
      </c>
      <c r="K2860">
        <v>1454546859</v>
      </c>
      <c r="L2860" s="10">
        <f>(((K2860/60)/60)/24)+DATE(1970,1,1)</f>
        <v>42404.033090277779</v>
      </c>
      <c r="M2860" t="b">
        <v>0</v>
      </c>
      <c r="N2860">
        <v>3</v>
      </c>
      <c r="O2860" t="b">
        <v>0</v>
      </c>
      <c r="P2860" t="s">
        <v>8290</v>
      </c>
      <c r="Q2860" s="5">
        <f>(E2860/D2860)</f>
        <v>0.05</v>
      </c>
      <c r="R2860" s="12">
        <f>ROUND((E2860/N2860),2)</f>
        <v>41.67</v>
      </c>
      <c r="S2860" t="str">
        <f>LEFT(P2860,FIND("/",P2860)-1)</f>
        <v>publishing</v>
      </c>
      <c r="T2860" t="str">
        <f>RIGHT(P2860,LEN(P2860)-FIND("/",P2860))</f>
        <v>art books</v>
      </c>
    </row>
    <row r="2861" spans="1:20" ht="42.75" x14ac:dyDescent="0.4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 s="9">
        <f>(((I2861/60)/60)/24)+DATE(1970,1,1)</f>
        <v>42197.207071759258</v>
      </c>
      <c r="K2861">
        <v>1434085091</v>
      </c>
      <c r="L2861" s="10">
        <f>(((K2861/60)/60)/24)+DATE(1970,1,1)</f>
        <v>42167.207071759258</v>
      </c>
      <c r="M2861" t="b">
        <v>0</v>
      </c>
      <c r="N2861">
        <v>3</v>
      </c>
      <c r="O2861" t="b">
        <v>0</v>
      </c>
      <c r="P2861" t="s">
        <v>8282</v>
      </c>
      <c r="Q2861" s="5">
        <f>(E2861/D2861)</f>
        <v>0.05</v>
      </c>
      <c r="R2861" s="12">
        <f>ROUND((E2861/N2861),2)</f>
        <v>8.33</v>
      </c>
      <c r="S2861" t="str">
        <f>LEFT(P2861,FIND("/",P2861)-1)</f>
        <v>games</v>
      </c>
      <c r="T2861" t="str">
        <f>RIGHT(P2861,LEN(P2861)-FIND("/",P2861))</f>
        <v>video games</v>
      </c>
    </row>
    <row r="2862" spans="1:20" ht="42.75" x14ac:dyDescent="0.4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 s="9">
        <f>(((I2862/60)/60)/24)+DATE(1970,1,1)</f>
        <v>42266.165972222225</v>
      </c>
      <c r="K2862">
        <v>1442243484</v>
      </c>
      <c r="L2862" s="10">
        <f>(((K2862/60)/60)/24)+DATE(1970,1,1)</f>
        <v>42261.632916666669</v>
      </c>
      <c r="M2862" t="b">
        <v>0</v>
      </c>
      <c r="N2862">
        <v>1</v>
      </c>
      <c r="O2862" t="b">
        <v>0</v>
      </c>
      <c r="P2862" t="s">
        <v>8271</v>
      </c>
      <c r="Q2862" s="5">
        <f>(E2862/D2862)</f>
        <v>0.05</v>
      </c>
      <c r="R2862" s="12">
        <f>ROUND((E2862/N2862),2)</f>
        <v>10</v>
      </c>
      <c r="S2862" t="str">
        <f>LEFT(P2862,FIND("/",P2862)-1)</f>
        <v>theater</v>
      </c>
      <c r="T2862" t="str">
        <f>RIGHT(P2862,LEN(P2862)-FIND("/",P2862))</f>
        <v>plays</v>
      </c>
    </row>
    <row r="2863" spans="1:20" ht="42.75" x14ac:dyDescent="0.4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 s="9">
        <f>(((I2863/60)/60)/24)+DATE(1970,1,1)</f>
        <v>41952.5</v>
      </c>
      <c r="K2863">
        <v>1414538031</v>
      </c>
      <c r="L2863" s="10">
        <f>(((K2863/60)/60)/24)+DATE(1970,1,1)</f>
        <v>41940.967951388891</v>
      </c>
      <c r="M2863" t="b">
        <v>0</v>
      </c>
      <c r="N2863">
        <v>4</v>
      </c>
      <c r="O2863" t="b">
        <v>0</v>
      </c>
      <c r="P2863" t="s">
        <v>8271</v>
      </c>
      <c r="Q2863" s="5">
        <f>(E2863/D2863)</f>
        <v>0.05</v>
      </c>
      <c r="R2863" s="12">
        <f>ROUND((E2863/N2863),2)</f>
        <v>18.75</v>
      </c>
      <c r="S2863" t="str">
        <f>LEFT(P2863,FIND("/",P2863)-1)</f>
        <v>theater</v>
      </c>
      <c r="T2863" t="str">
        <f>RIGHT(P2863,LEN(P2863)-FIND("/",P2863))</f>
        <v>plays</v>
      </c>
    </row>
    <row r="2864" spans="1:20" x14ac:dyDescent="0.4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 s="9">
        <f>(((I2864/60)/60)/24)+DATE(1970,1,1)</f>
        <v>41955.907638888893</v>
      </c>
      <c r="K2864">
        <v>1412258977</v>
      </c>
      <c r="L2864" s="10">
        <f>(((K2864/60)/60)/24)+DATE(1970,1,1)</f>
        <v>41914.590011574073</v>
      </c>
      <c r="M2864" t="b">
        <v>0</v>
      </c>
      <c r="N2864">
        <v>1</v>
      </c>
      <c r="O2864" t="b">
        <v>0</v>
      </c>
      <c r="P2864" t="s">
        <v>8271</v>
      </c>
      <c r="Q2864" s="5">
        <f>(E2864/D2864)</f>
        <v>0.05</v>
      </c>
      <c r="R2864" s="12">
        <f>ROUND((E2864/N2864),2)</f>
        <v>100</v>
      </c>
      <c r="S2864" t="str">
        <f>LEFT(P2864,FIND("/",P2864)-1)</f>
        <v>theater</v>
      </c>
      <c r="T2864" t="str">
        <f>RIGHT(P2864,LEN(P2864)-FIND("/",P2864))</f>
        <v>plays</v>
      </c>
    </row>
    <row r="2865" spans="1:20" ht="28.5" x14ac:dyDescent="0.4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 s="9">
        <f>(((I2865/60)/60)/24)+DATE(1970,1,1)</f>
        <v>42786.018506944441</v>
      </c>
      <c r="K2865">
        <v>1484958399</v>
      </c>
      <c r="L2865" s="10">
        <f>(((K2865/60)/60)/24)+DATE(1970,1,1)</f>
        <v>42756.018506944441</v>
      </c>
      <c r="M2865" t="b">
        <v>0</v>
      </c>
      <c r="N2865">
        <v>1</v>
      </c>
      <c r="O2865" t="b">
        <v>0</v>
      </c>
      <c r="P2865" t="s">
        <v>8305</v>
      </c>
      <c r="Q2865" s="5">
        <f>(E2865/D2865)</f>
        <v>0.05</v>
      </c>
      <c r="R2865" s="12">
        <f>ROUND((E2865/N2865),2)</f>
        <v>25</v>
      </c>
      <c r="S2865" t="str">
        <f>LEFT(P2865,FIND("/",P2865)-1)</f>
        <v>theater</v>
      </c>
      <c r="T2865" t="str">
        <f>RIGHT(P2865,LEN(P2865)-FIND("/",P2865))</f>
        <v>musical</v>
      </c>
    </row>
    <row r="2866" spans="1:20" ht="42.75" x14ac:dyDescent="0.4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 s="9">
        <f>(((I2866/60)/60)/24)+DATE(1970,1,1)</f>
        <v>42063.250208333338</v>
      </c>
      <c r="K2866">
        <v>1422424818</v>
      </c>
      <c r="L2866" s="10">
        <f>(((K2866/60)/60)/24)+DATE(1970,1,1)</f>
        <v>42032.250208333338</v>
      </c>
      <c r="M2866" t="b">
        <v>0</v>
      </c>
      <c r="N2866">
        <v>1</v>
      </c>
      <c r="O2866" t="b">
        <v>0</v>
      </c>
      <c r="P2866" t="s">
        <v>8271</v>
      </c>
      <c r="Q2866" s="5">
        <f>(E2866/D2866)</f>
        <v>0.05</v>
      </c>
      <c r="R2866" s="12">
        <f>ROUND((E2866/N2866),2)</f>
        <v>50</v>
      </c>
      <c r="S2866" t="str">
        <f>LEFT(P2866,FIND("/",P2866)-1)</f>
        <v>theater</v>
      </c>
      <c r="T2866" t="str">
        <f>RIGHT(P2866,LEN(P2866)-FIND("/",P2866))</f>
        <v>plays</v>
      </c>
    </row>
    <row r="2867" spans="1:20" ht="42.75" x14ac:dyDescent="0.4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 s="9">
        <f>(((I2867/60)/60)/24)+DATE(1970,1,1)</f>
        <v>42211.237685185188</v>
      </c>
      <c r="K2867">
        <v>1432705336</v>
      </c>
      <c r="L2867" s="10">
        <f>(((K2867/60)/60)/24)+DATE(1970,1,1)</f>
        <v>42151.237685185188</v>
      </c>
      <c r="M2867" t="b">
        <v>0</v>
      </c>
      <c r="N2867">
        <v>4</v>
      </c>
      <c r="O2867" t="b">
        <v>0</v>
      </c>
      <c r="P2867" t="s">
        <v>8271</v>
      </c>
      <c r="Q2867" s="5">
        <f>(E2867/D2867)</f>
        <v>0.05</v>
      </c>
      <c r="R2867" s="12">
        <f>ROUND((E2867/N2867),2)</f>
        <v>62.5</v>
      </c>
      <c r="S2867" t="str">
        <f>LEFT(P2867,FIND("/",P2867)-1)</f>
        <v>theater</v>
      </c>
      <c r="T2867" t="str">
        <f>RIGHT(P2867,LEN(P2867)-FIND("/",P2867))</f>
        <v>plays</v>
      </c>
    </row>
    <row r="2868" spans="1:20" ht="42.75" x14ac:dyDescent="0.4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 s="9">
        <f>(((I2868/60)/60)/24)+DATE(1970,1,1)</f>
        <v>42712.67768518519</v>
      </c>
      <c r="K2868">
        <v>1478621752</v>
      </c>
      <c r="L2868" s="10">
        <f>(((K2868/60)/60)/24)+DATE(1970,1,1)</f>
        <v>42682.67768518519</v>
      </c>
      <c r="M2868" t="b">
        <v>0</v>
      </c>
      <c r="N2868">
        <v>14</v>
      </c>
      <c r="O2868" t="b">
        <v>0</v>
      </c>
      <c r="P2868" t="s">
        <v>8305</v>
      </c>
      <c r="Q2868" s="5">
        <f>(E2868/D2868)</f>
        <v>4.9639999999999997E-2</v>
      </c>
      <c r="R2868" s="12">
        <f>ROUND((E2868/N2868),2)</f>
        <v>88.64</v>
      </c>
      <c r="S2868" t="str">
        <f>LEFT(P2868,FIND("/",P2868)-1)</f>
        <v>theater</v>
      </c>
      <c r="T2868" t="str">
        <f>RIGHT(P2868,LEN(P2868)-FIND("/",P2868))</f>
        <v>musical</v>
      </c>
    </row>
    <row r="2869" spans="1:20" ht="42.75" x14ac:dyDescent="0.4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 s="9">
        <f>(((I2869/60)/60)/24)+DATE(1970,1,1)</f>
        <v>42040.674513888895</v>
      </c>
      <c r="K2869">
        <v>1420560678</v>
      </c>
      <c r="L2869" s="10">
        <f>(((K2869/60)/60)/24)+DATE(1970,1,1)</f>
        <v>42010.674513888895</v>
      </c>
      <c r="M2869" t="b">
        <v>1</v>
      </c>
      <c r="N2869">
        <v>15</v>
      </c>
      <c r="O2869" t="b">
        <v>0</v>
      </c>
      <c r="P2869" t="s">
        <v>8285</v>
      </c>
      <c r="Q2869" s="5">
        <f>(E2869/D2869)</f>
        <v>4.9575757575757579E-2</v>
      </c>
      <c r="R2869" s="12">
        <f>ROUND((E2869/N2869),2)</f>
        <v>109.07</v>
      </c>
      <c r="S2869" t="str">
        <f>LEFT(P2869,FIND("/",P2869)-1)</f>
        <v>photography</v>
      </c>
      <c r="T2869" t="str">
        <f>RIGHT(P2869,LEN(P2869)-FIND("/",P2869))</f>
        <v>photobooks</v>
      </c>
    </row>
    <row r="2870" spans="1:20" ht="42.75" x14ac:dyDescent="0.4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 s="9">
        <f>(((I2870/60)/60)/24)+DATE(1970,1,1)</f>
        <v>41801.40996527778</v>
      </c>
      <c r="K2870">
        <v>1399888221</v>
      </c>
      <c r="L2870" s="10">
        <f>(((K2870/60)/60)/24)+DATE(1970,1,1)</f>
        <v>41771.40996527778</v>
      </c>
      <c r="M2870" t="b">
        <v>0</v>
      </c>
      <c r="N2870">
        <v>37</v>
      </c>
      <c r="O2870" t="b">
        <v>0</v>
      </c>
      <c r="P2870" t="s">
        <v>8282</v>
      </c>
      <c r="Q2870" s="5">
        <f>(E2870/D2870)</f>
        <v>4.9516666666666667E-2</v>
      </c>
      <c r="R2870" s="12">
        <f>ROUND((E2870/N2870),2)</f>
        <v>80.3</v>
      </c>
      <c r="S2870" t="str">
        <f>LEFT(P2870,FIND("/",P2870)-1)</f>
        <v>games</v>
      </c>
      <c r="T2870" t="str">
        <f>RIGHT(P2870,LEN(P2870)-FIND("/",P2870))</f>
        <v>video games</v>
      </c>
    </row>
    <row r="2871" spans="1:20" ht="42.75" x14ac:dyDescent="0.4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 s="9">
        <f>(((I2871/60)/60)/24)+DATE(1970,1,1)</f>
        <v>42353.332638888889</v>
      </c>
      <c r="K2871">
        <v>1448044925</v>
      </c>
      <c r="L2871" s="10">
        <f>(((K2871/60)/60)/24)+DATE(1970,1,1)</f>
        <v>42328.779224537036</v>
      </c>
      <c r="M2871" t="b">
        <v>0</v>
      </c>
      <c r="N2871">
        <v>17</v>
      </c>
      <c r="O2871" t="b">
        <v>0</v>
      </c>
      <c r="P2871" t="s">
        <v>8283</v>
      </c>
      <c r="Q2871" s="5">
        <f>(E2871/D2871)</f>
        <v>4.8680000000000001E-2</v>
      </c>
      <c r="R2871" s="12">
        <f>ROUND((E2871/N2871),2)</f>
        <v>71.59</v>
      </c>
      <c r="S2871" t="str">
        <f>LEFT(P2871,FIND("/",P2871)-1)</f>
        <v>games</v>
      </c>
      <c r="T2871" t="str">
        <f>RIGHT(P2871,LEN(P2871)-FIND("/",P2871))</f>
        <v>mobile games</v>
      </c>
    </row>
    <row r="2872" spans="1:20" ht="42.75" x14ac:dyDescent="0.4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 s="9">
        <f>(((I2872/60)/60)/24)+DATE(1970,1,1)</f>
        <v>42224.898611111115</v>
      </c>
      <c r="K2872">
        <v>1433897647</v>
      </c>
      <c r="L2872" s="10">
        <f>(((K2872/60)/60)/24)+DATE(1970,1,1)</f>
        <v>42165.037581018521</v>
      </c>
      <c r="M2872" t="b">
        <v>0</v>
      </c>
      <c r="N2872">
        <v>6</v>
      </c>
      <c r="O2872" t="b">
        <v>0</v>
      </c>
      <c r="P2872" t="s">
        <v>8271</v>
      </c>
      <c r="Q2872" s="5">
        <f>(E2872/D2872)</f>
        <v>4.8666666666666664E-2</v>
      </c>
      <c r="R2872" s="12">
        <f>ROUND((E2872/N2872),2)</f>
        <v>24.33</v>
      </c>
      <c r="S2872" t="str">
        <f>LEFT(P2872,FIND("/",P2872)-1)</f>
        <v>theater</v>
      </c>
      <c r="T2872" t="str">
        <f>RIGHT(P2872,LEN(P2872)-FIND("/",P2872))</f>
        <v>plays</v>
      </c>
    </row>
    <row r="2873" spans="1:20" ht="42.75" x14ac:dyDescent="0.4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 s="9">
        <f>(((I2873/60)/60)/24)+DATE(1970,1,1)</f>
        <v>41882.818749999999</v>
      </c>
      <c r="K2873">
        <v>1405949514</v>
      </c>
      <c r="L2873" s="10">
        <f>(((K2873/60)/60)/24)+DATE(1970,1,1)</f>
        <v>41841.56381944444</v>
      </c>
      <c r="M2873" t="b">
        <v>0</v>
      </c>
      <c r="N2873">
        <v>4</v>
      </c>
      <c r="O2873" t="b">
        <v>0</v>
      </c>
      <c r="P2873" t="s">
        <v>8293</v>
      </c>
      <c r="Q2873" s="5">
        <f>(E2873/D2873)</f>
        <v>4.8571428571428571E-2</v>
      </c>
      <c r="R2873" s="12">
        <f>ROUND((E2873/N2873),2)</f>
        <v>21.25</v>
      </c>
      <c r="S2873" t="str">
        <f>LEFT(P2873,FIND("/",P2873)-1)</f>
        <v>music</v>
      </c>
      <c r="T2873" t="str">
        <f>RIGHT(P2873,LEN(P2873)-FIND("/",P2873))</f>
        <v>faith</v>
      </c>
    </row>
    <row r="2874" spans="1:20" ht="42.75" x14ac:dyDescent="0.4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 s="9">
        <f>(((I2874/60)/60)/24)+DATE(1970,1,1)</f>
        <v>42171.979166666672</v>
      </c>
      <c r="K2874">
        <v>1431770802</v>
      </c>
      <c r="L2874" s="10">
        <f>(((K2874/60)/60)/24)+DATE(1970,1,1)</f>
        <v>42140.421319444446</v>
      </c>
      <c r="M2874" t="b">
        <v>0</v>
      </c>
      <c r="N2874">
        <v>8</v>
      </c>
      <c r="O2874" t="b">
        <v>0</v>
      </c>
      <c r="P2874" t="s">
        <v>8305</v>
      </c>
      <c r="Q2874" s="5">
        <f>(E2874/D2874)</f>
        <v>4.8099999999999997E-2</v>
      </c>
      <c r="R2874" s="12">
        <f>ROUND((E2874/N2874),2)</f>
        <v>60.13</v>
      </c>
      <c r="S2874" t="str">
        <f>LEFT(P2874,FIND("/",P2874)-1)</f>
        <v>theater</v>
      </c>
      <c r="T2874" t="str">
        <f>RIGHT(P2874,LEN(P2874)-FIND("/",P2874))</f>
        <v>musical</v>
      </c>
    </row>
    <row r="2875" spans="1:20" ht="42.75" x14ac:dyDescent="0.4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 s="9">
        <f>(((I2875/60)/60)/24)+DATE(1970,1,1)</f>
        <v>42155.732638888891</v>
      </c>
      <c r="K2875">
        <v>1430242488</v>
      </c>
      <c r="L2875" s="10">
        <f>(((K2875/60)/60)/24)+DATE(1970,1,1)</f>
        <v>42122.732499999998</v>
      </c>
      <c r="M2875" t="b">
        <v>0</v>
      </c>
      <c r="N2875">
        <v>8</v>
      </c>
      <c r="O2875" t="b">
        <v>0</v>
      </c>
      <c r="P2875" t="s">
        <v>8271</v>
      </c>
      <c r="Q2875" s="5">
        <f>(E2875/D2875)</f>
        <v>4.8000000000000001E-2</v>
      </c>
      <c r="R2875" s="12">
        <f>ROUND((E2875/N2875),2)</f>
        <v>30</v>
      </c>
      <c r="S2875" t="str">
        <f>LEFT(P2875,FIND("/",P2875)-1)</f>
        <v>theater</v>
      </c>
      <c r="T2875" t="str">
        <f>RIGHT(P2875,LEN(P2875)-FIND("/",P2875))</f>
        <v>plays</v>
      </c>
    </row>
    <row r="2876" spans="1:20" ht="42.75" x14ac:dyDescent="0.4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 s="9">
        <f>(((I2876/60)/60)/24)+DATE(1970,1,1)</f>
        <v>42675.121921296297</v>
      </c>
      <c r="K2876">
        <v>1472784934</v>
      </c>
      <c r="L2876" s="10">
        <f>(((K2876/60)/60)/24)+DATE(1970,1,1)</f>
        <v>42615.121921296297</v>
      </c>
      <c r="M2876" t="b">
        <v>0</v>
      </c>
      <c r="N2876">
        <v>9</v>
      </c>
      <c r="O2876" t="b">
        <v>0</v>
      </c>
      <c r="P2876" t="s">
        <v>8303</v>
      </c>
      <c r="Q2876" s="5">
        <f>(E2876/D2876)</f>
        <v>4.7363636363636365E-2</v>
      </c>
      <c r="R2876" s="12">
        <f>ROUND((E2876/N2876),2)</f>
        <v>57.89</v>
      </c>
      <c r="S2876" t="str">
        <f>LEFT(P2876,FIND("/",P2876)-1)</f>
        <v>theater</v>
      </c>
      <c r="T2876" t="str">
        <f>RIGHT(P2876,LEN(P2876)-FIND("/",P2876))</f>
        <v>spaces</v>
      </c>
    </row>
    <row r="2877" spans="1:20" ht="42.75" x14ac:dyDescent="0.4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 s="9">
        <f>(((I2877/60)/60)/24)+DATE(1970,1,1)</f>
        <v>41672.751458333332</v>
      </c>
      <c r="K2877">
        <v>1388772126</v>
      </c>
      <c r="L2877" s="10">
        <f>(((K2877/60)/60)/24)+DATE(1970,1,1)</f>
        <v>41642.751458333332</v>
      </c>
      <c r="M2877" t="b">
        <v>0</v>
      </c>
      <c r="N2877">
        <v>6</v>
      </c>
      <c r="O2877" t="b">
        <v>0</v>
      </c>
      <c r="P2877" t="s">
        <v>8275</v>
      </c>
      <c r="Q2877" s="5">
        <f>(E2877/D2877)</f>
        <v>4.7E-2</v>
      </c>
      <c r="R2877" s="12">
        <f>ROUND((E2877/N2877),2)</f>
        <v>39.17</v>
      </c>
      <c r="S2877" t="str">
        <f>LEFT(P2877,FIND("/",P2877)-1)</f>
        <v>publishing</v>
      </c>
      <c r="T2877" t="str">
        <f>RIGHT(P2877,LEN(P2877)-FIND("/",P2877))</f>
        <v>fiction</v>
      </c>
    </row>
    <row r="2878" spans="1:20" ht="42.75" x14ac:dyDescent="0.4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 s="9">
        <f>(((I2878/60)/60)/24)+DATE(1970,1,1)</f>
        <v>42329.166666666672</v>
      </c>
      <c r="K2878">
        <v>1445985299</v>
      </c>
      <c r="L2878" s="10">
        <f>(((K2878/60)/60)/24)+DATE(1970,1,1)</f>
        <v>42304.940960648149</v>
      </c>
      <c r="M2878" t="b">
        <v>0</v>
      </c>
      <c r="N2878">
        <v>5</v>
      </c>
      <c r="O2878" t="b">
        <v>0</v>
      </c>
      <c r="P2878" t="s">
        <v>8271</v>
      </c>
      <c r="Q2878" s="5">
        <f>(E2878/D2878)</f>
        <v>4.7E-2</v>
      </c>
      <c r="R2878" s="12">
        <f>ROUND((E2878/N2878),2)</f>
        <v>9.4</v>
      </c>
      <c r="S2878" t="str">
        <f>LEFT(P2878,FIND("/",P2878)-1)</f>
        <v>theater</v>
      </c>
      <c r="T2878" t="str">
        <f>RIGHT(P2878,LEN(P2878)-FIND("/",P2878))</f>
        <v>plays</v>
      </c>
    </row>
    <row r="2879" spans="1:20" ht="42.75" x14ac:dyDescent="0.4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 s="9">
        <f>(((I2879/60)/60)/24)+DATE(1970,1,1)</f>
        <v>41994.738576388889</v>
      </c>
      <c r="K2879">
        <v>1417455813</v>
      </c>
      <c r="L2879" s="10">
        <f>(((K2879/60)/60)/24)+DATE(1970,1,1)</f>
        <v>41974.738576388889</v>
      </c>
      <c r="M2879" t="b">
        <v>0</v>
      </c>
      <c r="N2879">
        <v>13</v>
      </c>
      <c r="O2879" t="b">
        <v>0</v>
      </c>
      <c r="P2879" t="s">
        <v>8271</v>
      </c>
      <c r="Q2879" s="5">
        <f>(E2879/D2879)</f>
        <v>4.6699999999999998E-2</v>
      </c>
      <c r="R2879" s="12">
        <f>ROUND((E2879/N2879),2)</f>
        <v>35.92</v>
      </c>
      <c r="S2879" t="str">
        <f>LEFT(P2879,FIND("/",P2879)-1)</f>
        <v>theater</v>
      </c>
      <c r="T2879" t="str">
        <f>RIGHT(P2879,LEN(P2879)-FIND("/",P2879))</f>
        <v>plays</v>
      </c>
    </row>
    <row r="2880" spans="1:20" ht="42.75" x14ac:dyDescent="0.4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 s="9">
        <f>(((I2880/60)/60)/24)+DATE(1970,1,1)</f>
        <v>42244.508333333331</v>
      </c>
      <c r="K2880">
        <v>1435656759</v>
      </c>
      <c r="L2880" s="10">
        <f>(((K2880/60)/60)/24)+DATE(1970,1,1)</f>
        <v>42185.397673611107</v>
      </c>
      <c r="M2880" t="b">
        <v>0</v>
      </c>
      <c r="N2880">
        <v>3</v>
      </c>
      <c r="O2880" t="b">
        <v>0</v>
      </c>
      <c r="P2880" t="s">
        <v>8289</v>
      </c>
      <c r="Q2880" s="5">
        <f>(E2880/D2880)</f>
        <v>4.6666666666666669E-2</v>
      </c>
      <c r="R2880" s="12">
        <f>ROUND((E2880/N2880),2)</f>
        <v>11.67</v>
      </c>
      <c r="S2880" t="str">
        <f>LEFT(P2880,FIND("/",P2880)-1)</f>
        <v>photography</v>
      </c>
      <c r="T2880" t="str">
        <f>RIGHT(P2880,LEN(P2880)-FIND("/",P2880))</f>
        <v>nature</v>
      </c>
    </row>
    <row r="2881" spans="1:20" ht="42.75" x14ac:dyDescent="0.4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 s="9">
        <f>(((I2881/60)/60)/24)+DATE(1970,1,1)</f>
        <v>41812.875</v>
      </c>
      <c r="K2881">
        <v>1403356792</v>
      </c>
      <c r="L2881" s="10">
        <f>(((K2881/60)/60)/24)+DATE(1970,1,1)</f>
        <v>41811.555462962962</v>
      </c>
      <c r="M2881" t="b">
        <v>0</v>
      </c>
      <c r="N2881">
        <v>4</v>
      </c>
      <c r="O2881" t="b">
        <v>0</v>
      </c>
      <c r="P2881" t="s">
        <v>8271</v>
      </c>
      <c r="Q2881" s="5">
        <f>(E2881/D2881)</f>
        <v>4.5999999999999999E-2</v>
      </c>
      <c r="R2881" s="12">
        <f>ROUND((E2881/N2881),2)</f>
        <v>5.75</v>
      </c>
      <c r="S2881" t="str">
        <f>LEFT(P2881,FIND("/",P2881)-1)</f>
        <v>theater</v>
      </c>
      <c r="T2881" t="str">
        <f>RIGHT(P2881,LEN(P2881)-FIND("/",P2881))</f>
        <v>plays</v>
      </c>
    </row>
    <row r="2882" spans="1:20" ht="42.75" x14ac:dyDescent="0.4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 s="9">
        <f>(((I2882/60)/60)/24)+DATE(1970,1,1)</f>
        <v>40900.762141203704</v>
      </c>
      <c r="K2882">
        <v>1321035449</v>
      </c>
      <c r="L2882" s="10">
        <f>(((K2882/60)/60)/24)+DATE(1970,1,1)</f>
        <v>40858.762141203704</v>
      </c>
      <c r="M2882" t="b">
        <v>0</v>
      </c>
      <c r="N2882">
        <v>22</v>
      </c>
      <c r="O2882" t="b">
        <v>0</v>
      </c>
      <c r="P2882" t="s">
        <v>8270</v>
      </c>
      <c r="Q2882" s="5">
        <f>(E2882/D2882)</f>
        <v>4.5985132395404561E-2</v>
      </c>
      <c r="R2882" s="12">
        <f>ROUND((E2882/N2882),2)</f>
        <v>136.09</v>
      </c>
      <c r="S2882" t="str">
        <f>LEFT(P2882,FIND("/",P2882)-1)</f>
        <v>film &amp; video</v>
      </c>
      <c r="T2882" t="str">
        <f>RIGHT(P2882,LEN(P2882)-FIND("/",P2882))</f>
        <v>animation</v>
      </c>
    </row>
    <row r="2883" spans="1:20" ht="42.75" x14ac:dyDescent="0.4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 s="9">
        <f>(((I2883/60)/60)/24)+DATE(1970,1,1)</f>
        <v>42288.645196759258</v>
      </c>
      <c r="K2883">
        <v>1441985458</v>
      </c>
      <c r="L2883" s="10">
        <f>(((K2883/60)/60)/24)+DATE(1970,1,1)</f>
        <v>42258.646504629629</v>
      </c>
      <c r="M2883" t="b">
        <v>0</v>
      </c>
      <c r="N2883">
        <v>3</v>
      </c>
      <c r="O2883" t="b">
        <v>0</v>
      </c>
      <c r="P2883" t="s">
        <v>8271</v>
      </c>
      <c r="Q2883" s="5">
        <f>(E2883/D2883)</f>
        <v>4.583333333333333E-2</v>
      </c>
      <c r="R2883" s="12">
        <f>ROUND((E2883/N2883),2)</f>
        <v>183.33</v>
      </c>
      <c r="S2883" t="str">
        <f>LEFT(P2883,FIND("/",P2883)-1)</f>
        <v>theater</v>
      </c>
      <c r="T2883" t="str">
        <f>RIGHT(P2883,LEN(P2883)-FIND("/",P2883))</f>
        <v>plays</v>
      </c>
    </row>
    <row r="2884" spans="1:20" ht="28.5" x14ac:dyDescent="0.4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 s="9">
        <f>(((I2884/60)/60)/24)+DATE(1970,1,1)</f>
        <v>41977.063645833332</v>
      </c>
      <c r="K2884">
        <v>1415064699</v>
      </c>
      <c r="L2884" s="10">
        <f>(((K2884/60)/60)/24)+DATE(1970,1,1)</f>
        <v>41947.063645833332</v>
      </c>
      <c r="M2884" t="b">
        <v>0</v>
      </c>
      <c r="N2884">
        <v>13</v>
      </c>
      <c r="O2884" t="b">
        <v>0</v>
      </c>
      <c r="P2884" t="s">
        <v>8287</v>
      </c>
      <c r="Q2884" s="5">
        <f>(E2884/D2884)</f>
        <v>4.5714285714285714E-2</v>
      </c>
      <c r="R2884" s="12">
        <f>ROUND((E2884/N2884),2)</f>
        <v>24.62</v>
      </c>
      <c r="S2884" t="str">
        <f>LEFT(P2884,FIND("/",P2884)-1)</f>
        <v>publishing</v>
      </c>
      <c r="T2884" t="str">
        <f>RIGHT(P2884,LEN(P2884)-FIND("/",P2884))</f>
        <v>translations</v>
      </c>
    </row>
    <row r="2885" spans="1:20" ht="42.75" x14ac:dyDescent="0.4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 s="9">
        <f>(((I2885/60)/60)/24)+DATE(1970,1,1)</f>
        <v>42135.831273148149</v>
      </c>
      <c r="K2885">
        <v>1427486222</v>
      </c>
      <c r="L2885" s="10">
        <f>(((K2885/60)/60)/24)+DATE(1970,1,1)</f>
        <v>42090.831273148149</v>
      </c>
      <c r="M2885" t="b">
        <v>0</v>
      </c>
      <c r="N2885">
        <v>25</v>
      </c>
      <c r="O2885" t="b">
        <v>0</v>
      </c>
      <c r="P2885" t="s">
        <v>8273</v>
      </c>
      <c r="Q2885" s="5">
        <f>(E2885/D2885)</f>
        <v>4.5600000000000002E-2</v>
      </c>
      <c r="R2885" s="12">
        <f>ROUND((E2885/N2885),2)</f>
        <v>27.36</v>
      </c>
      <c r="S2885" t="str">
        <f>LEFT(P2885,FIND("/",P2885)-1)</f>
        <v>technology</v>
      </c>
      <c r="T2885" t="str">
        <f>RIGHT(P2885,LEN(P2885)-FIND("/",P2885))</f>
        <v>wearables</v>
      </c>
    </row>
    <row r="2886" spans="1:20" ht="42.75" x14ac:dyDescent="0.4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 s="9">
        <f>(((I2886/60)/60)/24)+DATE(1970,1,1)</f>
        <v>40951.117662037039</v>
      </c>
      <c r="K2886">
        <v>1326422966</v>
      </c>
      <c r="L2886" s="10">
        <f>(((K2886/60)/60)/24)+DATE(1970,1,1)</f>
        <v>40921.117662037039</v>
      </c>
      <c r="M2886" t="b">
        <v>0</v>
      </c>
      <c r="N2886">
        <v>5</v>
      </c>
      <c r="O2886" t="b">
        <v>0</v>
      </c>
      <c r="P2886" t="s">
        <v>8278</v>
      </c>
      <c r="Q2886" s="5">
        <f>(E2886/D2886)</f>
        <v>4.4999999999999998E-2</v>
      </c>
      <c r="R2886" s="12">
        <f>ROUND((E2886/N2886),2)</f>
        <v>18</v>
      </c>
      <c r="S2886" t="str">
        <f>LEFT(P2886,FIND("/",P2886)-1)</f>
        <v>music</v>
      </c>
      <c r="T2886" t="str">
        <f>RIGHT(P2886,LEN(P2886)-FIND("/",P2886))</f>
        <v>jazz</v>
      </c>
    </row>
    <row r="2887" spans="1:20" ht="28.5" x14ac:dyDescent="0.4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 s="9">
        <f>(((I2887/60)/60)/24)+DATE(1970,1,1)</f>
        <v>41035.904120370367</v>
      </c>
      <c r="K2887">
        <v>1333748516</v>
      </c>
      <c r="L2887" s="10">
        <f>(((K2887/60)/60)/24)+DATE(1970,1,1)</f>
        <v>41005.904120370367</v>
      </c>
      <c r="M2887" t="b">
        <v>0</v>
      </c>
      <c r="N2887">
        <v>3</v>
      </c>
      <c r="O2887" t="b">
        <v>0</v>
      </c>
      <c r="P2887" t="s">
        <v>8282</v>
      </c>
      <c r="Q2887" s="5">
        <f>(E2887/D2887)</f>
        <v>4.4999999999999998E-2</v>
      </c>
      <c r="R2887" s="12">
        <f>ROUND((E2887/N2887),2)</f>
        <v>15</v>
      </c>
      <c r="S2887" t="str">
        <f>LEFT(P2887,FIND("/",P2887)-1)</f>
        <v>games</v>
      </c>
      <c r="T2887" t="str">
        <f>RIGHT(P2887,LEN(P2887)-FIND("/",P2887))</f>
        <v>video games</v>
      </c>
    </row>
    <row r="2888" spans="1:20" ht="42.75" x14ac:dyDescent="0.4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 s="9">
        <f>(((I2888/60)/60)/24)+DATE(1970,1,1)</f>
        <v>42462.338159722218</v>
      </c>
      <c r="K2888">
        <v>1456996017</v>
      </c>
      <c r="L2888" s="10">
        <f>(((K2888/60)/60)/24)+DATE(1970,1,1)</f>
        <v>42432.379826388889</v>
      </c>
      <c r="M2888" t="b">
        <v>0</v>
      </c>
      <c r="N2888">
        <v>3</v>
      </c>
      <c r="O2888" t="b">
        <v>0</v>
      </c>
      <c r="P2888" t="s">
        <v>8287</v>
      </c>
      <c r="Q2888" s="5">
        <f>(E2888/D2888)</f>
        <v>4.4999999999999998E-2</v>
      </c>
      <c r="R2888" s="12">
        <f>ROUND((E2888/N2888),2)</f>
        <v>15</v>
      </c>
      <c r="S2888" t="str">
        <f>LEFT(P2888,FIND("/",P2888)-1)</f>
        <v>publishing</v>
      </c>
      <c r="T2888" t="str">
        <f>RIGHT(P2888,LEN(P2888)-FIND("/",P2888))</f>
        <v>translations</v>
      </c>
    </row>
    <row r="2889" spans="1:20" ht="42.75" x14ac:dyDescent="0.4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 s="9">
        <f>(((I2889/60)/60)/24)+DATE(1970,1,1)</f>
        <v>42408.542361111111</v>
      </c>
      <c r="K2889">
        <v>1452259131</v>
      </c>
      <c r="L2889" s="10">
        <f>(((K2889/60)/60)/24)+DATE(1970,1,1)</f>
        <v>42377.554756944446</v>
      </c>
      <c r="M2889" t="b">
        <v>0</v>
      </c>
      <c r="N2889">
        <v>9</v>
      </c>
      <c r="O2889" t="b">
        <v>0</v>
      </c>
      <c r="P2889" t="s">
        <v>8272</v>
      </c>
      <c r="Q2889" s="5">
        <f>(E2889/D2889)</f>
        <v>4.4600000000000001E-2</v>
      </c>
      <c r="R2889" s="12">
        <f>ROUND((E2889/N2889),2)</f>
        <v>24.78</v>
      </c>
      <c r="S2889" t="str">
        <f>LEFT(P2889,FIND("/",P2889)-1)</f>
        <v>technology</v>
      </c>
      <c r="T2889" t="str">
        <f>RIGHT(P2889,LEN(P2889)-FIND("/",P2889))</f>
        <v>web</v>
      </c>
    </row>
    <row r="2890" spans="1:20" ht="42.75" x14ac:dyDescent="0.4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 s="9">
        <f>(((I2890/60)/60)/24)+DATE(1970,1,1)</f>
        <v>41569.905995370369</v>
      </c>
      <c r="K2890">
        <v>1377294278</v>
      </c>
      <c r="L2890" s="10">
        <f>(((K2890/60)/60)/24)+DATE(1970,1,1)</f>
        <v>41509.905995370369</v>
      </c>
      <c r="M2890" t="b">
        <v>0</v>
      </c>
      <c r="N2890">
        <v>3</v>
      </c>
      <c r="O2890" t="b">
        <v>0</v>
      </c>
      <c r="P2890" t="s">
        <v>8286</v>
      </c>
      <c r="Q2890" s="5">
        <f>(E2890/D2890)</f>
        <v>4.3999999999999997E-2</v>
      </c>
      <c r="R2890" s="12">
        <f>ROUND((E2890/N2890),2)</f>
        <v>44</v>
      </c>
      <c r="S2890" t="str">
        <f>LEFT(P2890,FIND("/",P2890)-1)</f>
        <v>music</v>
      </c>
      <c r="T2890" t="str">
        <f>RIGHT(P2890,LEN(P2890)-FIND("/",P2890))</f>
        <v>world music</v>
      </c>
    </row>
    <row r="2891" spans="1:20" ht="42.75" x14ac:dyDescent="0.4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 s="9">
        <f>(((I2891/60)/60)/24)+DATE(1970,1,1)</f>
        <v>42057.056793981479</v>
      </c>
      <c r="K2891">
        <v>1421976107</v>
      </c>
      <c r="L2891" s="10">
        <f>(((K2891/60)/60)/24)+DATE(1970,1,1)</f>
        <v>42027.056793981479</v>
      </c>
      <c r="M2891" t="b">
        <v>0</v>
      </c>
      <c r="N2891">
        <v>3</v>
      </c>
      <c r="O2891" t="b">
        <v>0</v>
      </c>
      <c r="P2891" t="s">
        <v>8272</v>
      </c>
      <c r="Q2891" s="5">
        <f>(E2891/D2891)</f>
        <v>4.3499999999999997E-2</v>
      </c>
      <c r="R2891" s="12">
        <f>ROUND((E2891/N2891),2)</f>
        <v>145</v>
      </c>
      <c r="S2891" t="str">
        <f>LEFT(P2891,FIND("/",P2891)-1)</f>
        <v>technology</v>
      </c>
      <c r="T2891" t="str">
        <f>RIGHT(P2891,LEN(P2891)-FIND("/",P2891))</f>
        <v>web</v>
      </c>
    </row>
    <row r="2892" spans="1:20" ht="42.75" x14ac:dyDescent="0.4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 s="9">
        <f>(((I2892/60)/60)/24)+DATE(1970,1,1)</f>
        <v>42615.291666666672</v>
      </c>
      <c r="K2892">
        <v>1470874618</v>
      </c>
      <c r="L2892" s="10">
        <f>(((K2892/60)/60)/24)+DATE(1970,1,1)</f>
        <v>42593.011782407411</v>
      </c>
      <c r="M2892" t="b">
        <v>0</v>
      </c>
      <c r="N2892">
        <v>16</v>
      </c>
      <c r="O2892" t="b">
        <v>0</v>
      </c>
      <c r="P2892" t="s">
        <v>8296</v>
      </c>
      <c r="Q2892" s="5">
        <f>(E2892/D2892)</f>
        <v>4.2999999999999997E-2</v>
      </c>
      <c r="R2892" s="12">
        <f>ROUND((E2892/N2892),2)</f>
        <v>88.69</v>
      </c>
      <c r="S2892" t="str">
        <f>LEFT(P2892,FIND("/",P2892)-1)</f>
        <v>photography</v>
      </c>
      <c r="T2892" t="str">
        <f>RIGHT(P2892,LEN(P2892)-FIND("/",P2892))</f>
        <v>people</v>
      </c>
    </row>
    <row r="2893" spans="1:20" ht="57" x14ac:dyDescent="0.4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 s="9">
        <f>(((I2893/60)/60)/24)+DATE(1970,1,1)</f>
        <v>42698.715972222228</v>
      </c>
      <c r="K2893">
        <v>1475760567</v>
      </c>
      <c r="L2893" s="10">
        <f>(((K2893/60)/60)/24)+DATE(1970,1,1)</f>
        <v>42649.562118055561</v>
      </c>
      <c r="M2893" t="b">
        <v>0</v>
      </c>
      <c r="N2893">
        <v>13</v>
      </c>
      <c r="O2893" t="b">
        <v>0</v>
      </c>
      <c r="P2893" t="s">
        <v>8303</v>
      </c>
      <c r="Q2893" s="5">
        <f>(E2893/D2893)</f>
        <v>4.2880000000000001E-2</v>
      </c>
      <c r="R2893" s="12">
        <f>ROUND((E2893/N2893),2)</f>
        <v>82.46</v>
      </c>
      <c r="S2893" t="str">
        <f>LEFT(P2893,FIND("/",P2893)-1)</f>
        <v>theater</v>
      </c>
      <c r="T2893" t="str">
        <f>RIGHT(P2893,LEN(P2893)-FIND("/",P2893))</f>
        <v>spaces</v>
      </c>
    </row>
    <row r="2894" spans="1:20" ht="42.75" x14ac:dyDescent="0.4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 s="9">
        <f>(((I2894/60)/60)/24)+DATE(1970,1,1)</f>
        <v>42749.165972222225</v>
      </c>
      <c r="K2894">
        <v>1480219174</v>
      </c>
      <c r="L2894" s="10">
        <f>(((K2894/60)/60)/24)+DATE(1970,1,1)</f>
        <v>42701.166365740741</v>
      </c>
      <c r="M2894" t="b">
        <v>0</v>
      </c>
      <c r="N2894">
        <v>18</v>
      </c>
      <c r="O2894" t="b">
        <v>0</v>
      </c>
      <c r="P2894" t="s">
        <v>8305</v>
      </c>
      <c r="Q2894" s="5">
        <f>(E2894/D2894)</f>
        <v>4.2466666666666666E-2</v>
      </c>
      <c r="R2894" s="12">
        <f>ROUND((E2894/N2894),2)</f>
        <v>176.94</v>
      </c>
      <c r="S2894" t="str">
        <f>LEFT(P2894,FIND("/",P2894)-1)</f>
        <v>theater</v>
      </c>
      <c r="T2894" t="str">
        <f>RIGHT(P2894,LEN(P2894)-FIND("/",P2894))</f>
        <v>musical</v>
      </c>
    </row>
    <row r="2895" spans="1:20" ht="42.75" x14ac:dyDescent="0.4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 s="9">
        <f>(((I2895/60)/60)/24)+DATE(1970,1,1)</f>
        <v>42111.731273148151</v>
      </c>
      <c r="K2895">
        <v>1426699982</v>
      </c>
      <c r="L2895" s="10">
        <f>(((K2895/60)/60)/24)+DATE(1970,1,1)</f>
        <v>42081.731273148151</v>
      </c>
      <c r="M2895" t="b">
        <v>0</v>
      </c>
      <c r="N2895">
        <v>37</v>
      </c>
      <c r="O2895" t="b">
        <v>0</v>
      </c>
      <c r="P2895" t="s">
        <v>8303</v>
      </c>
      <c r="Q2895" s="5">
        <f>(E2895/D2895)</f>
        <v>4.2435339894712751E-2</v>
      </c>
      <c r="R2895" s="12">
        <f>ROUND((E2895/N2895),2)</f>
        <v>125.27</v>
      </c>
      <c r="S2895" t="str">
        <f>LEFT(P2895,FIND("/",P2895)-1)</f>
        <v>theater</v>
      </c>
      <c r="T2895" t="str">
        <f>RIGHT(P2895,LEN(P2895)-FIND("/",P2895))</f>
        <v>spaces</v>
      </c>
    </row>
    <row r="2896" spans="1:20" ht="71.25" x14ac:dyDescent="0.4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 s="9">
        <f>(((I2896/60)/60)/24)+DATE(1970,1,1)</f>
        <v>42563.785416666666</v>
      </c>
      <c r="K2896">
        <v>1466186988</v>
      </c>
      <c r="L2896" s="10">
        <f>(((K2896/60)/60)/24)+DATE(1970,1,1)</f>
        <v>42538.75680555556</v>
      </c>
      <c r="M2896" t="b">
        <v>0</v>
      </c>
      <c r="N2896">
        <v>7</v>
      </c>
      <c r="O2896" t="b">
        <v>0</v>
      </c>
      <c r="P2896" t="s">
        <v>8273</v>
      </c>
      <c r="Q2896" s="5">
        <f>(E2896/D2896)</f>
        <v>4.24E-2</v>
      </c>
      <c r="R2896" s="12">
        <f>ROUND((E2896/N2896),2)</f>
        <v>30.29</v>
      </c>
      <c r="S2896" t="str">
        <f>LEFT(P2896,FIND("/",P2896)-1)</f>
        <v>technology</v>
      </c>
      <c r="T2896" t="str">
        <f>RIGHT(P2896,LEN(P2896)-FIND("/",P2896))</f>
        <v>wearables</v>
      </c>
    </row>
    <row r="2897" spans="1:20" ht="42.75" x14ac:dyDescent="0.4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 s="9">
        <f>(((I2897/60)/60)/24)+DATE(1970,1,1)</f>
        <v>42836.863946759258</v>
      </c>
      <c r="K2897">
        <v>1489351445</v>
      </c>
      <c r="L2897" s="10">
        <f>(((K2897/60)/60)/24)+DATE(1970,1,1)</f>
        <v>42806.863946759258</v>
      </c>
      <c r="M2897" t="b">
        <v>0</v>
      </c>
      <c r="N2897">
        <v>4</v>
      </c>
      <c r="O2897" t="b">
        <v>0</v>
      </c>
      <c r="P2897" t="s">
        <v>8293</v>
      </c>
      <c r="Q2897" s="5">
        <f>(E2897/D2897)</f>
        <v>4.2311459353574929E-2</v>
      </c>
      <c r="R2897" s="12">
        <f>ROUND((E2897/N2897),2)</f>
        <v>54</v>
      </c>
      <c r="S2897" t="str">
        <f>LEFT(P2897,FIND("/",P2897)-1)</f>
        <v>music</v>
      </c>
      <c r="T2897" t="str">
        <f>RIGHT(P2897,LEN(P2897)-FIND("/",P2897))</f>
        <v>faith</v>
      </c>
    </row>
    <row r="2898" spans="1:20" ht="42.75" x14ac:dyDescent="0.4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 s="9">
        <f>(((I2898/60)/60)/24)+DATE(1970,1,1)</f>
        <v>42308.664965277778</v>
      </c>
      <c r="K2898">
        <v>1443715053</v>
      </c>
      <c r="L2898" s="10">
        <f>(((K2898/60)/60)/24)+DATE(1970,1,1)</f>
        <v>42278.664965277778</v>
      </c>
      <c r="M2898" t="b">
        <v>0</v>
      </c>
      <c r="N2898">
        <v>12</v>
      </c>
      <c r="O2898" t="b">
        <v>0</v>
      </c>
      <c r="P2898" t="s">
        <v>8271</v>
      </c>
      <c r="Q2898" s="5">
        <f>(E2898/D2898)</f>
        <v>4.2133333333333335E-2</v>
      </c>
      <c r="R2898" s="12">
        <f>ROUND((E2898/N2898),2)</f>
        <v>26.33</v>
      </c>
      <c r="S2898" t="str">
        <f>LEFT(P2898,FIND("/",P2898)-1)</f>
        <v>theater</v>
      </c>
      <c r="T2898" t="str">
        <f>RIGHT(P2898,LEN(P2898)-FIND("/",P2898))</f>
        <v>plays</v>
      </c>
    </row>
    <row r="2899" spans="1:20" ht="42.75" x14ac:dyDescent="0.4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 s="9">
        <f>(((I2899/60)/60)/24)+DATE(1970,1,1)</f>
        <v>42747.695833333331</v>
      </c>
      <c r="K2899">
        <v>1482609088</v>
      </c>
      <c r="L2899" s="10">
        <f>(((K2899/60)/60)/24)+DATE(1970,1,1)</f>
        <v>42728.827407407407</v>
      </c>
      <c r="M2899" t="b">
        <v>0</v>
      </c>
      <c r="N2899">
        <v>4</v>
      </c>
      <c r="O2899" t="b">
        <v>0</v>
      </c>
      <c r="P2899" t="s">
        <v>8284</v>
      </c>
      <c r="Q2899" s="5">
        <f>(E2899/D2899)</f>
        <v>4.2000000000000003E-2</v>
      </c>
      <c r="R2899" s="12">
        <f>ROUND((E2899/N2899),2)</f>
        <v>10.5</v>
      </c>
      <c r="S2899" t="str">
        <f>LEFT(P2899,FIND("/",P2899)-1)</f>
        <v>food</v>
      </c>
      <c r="T2899" t="str">
        <f>RIGHT(P2899,LEN(P2899)-FIND("/",P2899))</f>
        <v>food trucks</v>
      </c>
    </row>
    <row r="2900" spans="1:20" ht="42.75" x14ac:dyDescent="0.4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 s="9">
        <f>(((I2900/60)/60)/24)+DATE(1970,1,1)</f>
        <v>42431.672372685185</v>
      </c>
      <c r="K2900">
        <v>1454342893</v>
      </c>
      <c r="L2900" s="10">
        <f>(((K2900/60)/60)/24)+DATE(1970,1,1)</f>
        <v>42401.672372685185</v>
      </c>
      <c r="M2900" t="b">
        <v>0</v>
      </c>
      <c r="N2900">
        <v>3</v>
      </c>
      <c r="O2900" t="b">
        <v>0</v>
      </c>
      <c r="P2900" t="s">
        <v>8271</v>
      </c>
      <c r="Q2900" s="5">
        <f>(E2900/D2900)</f>
        <v>4.1818181818181817E-2</v>
      </c>
      <c r="R2900" s="12">
        <f>ROUND((E2900/N2900),2)</f>
        <v>23</v>
      </c>
      <c r="S2900" t="str">
        <f>LEFT(P2900,FIND("/",P2900)-1)</f>
        <v>theater</v>
      </c>
      <c r="T2900" t="str">
        <f>RIGHT(P2900,LEN(P2900)-FIND("/",P2900))</f>
        <v>plays</v>
      </c>
    </row>
    <row r="2901" spans="1:20" ht="42.75" x14ac:dyDescent="0.4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 s="9">
        <f>(((I2901/60)/60)/24)+DATE(1970,1,1)</f>
        <v>41599.740497685183</v>
      </c>
      <c r="K2901">
        <v>1382460379</v>
      </c>
      <c r="L2901" s="10">
        <f>(((K2901/60)/60)/24)+DATE(1970,1,1)</f>
        <v>41569.698831018519</v>
      </c>
      <c r="M2901" t="b">
        <v>0</v>
      </c>
      <c r="N2901">
        <v>4</v>
      </c>
      <c r="O2901" t="b">
        <v>0</v>
      </c>
      <c r="P2901" t="s">
        <v>8279</v>
      </c>
      <c r="Q2901" s="5">
        <f>(E2901/D2901)</f>
        <v>4.1666666666666664E-2</v>
      </c>
      <c r="R2901" s="12">
        <f>ROUND((E2901/N2901),2)</f>
        <v>31.25</v>
      </c>
      <c r="S2901" t="str">
        <f>LEFT(P2901,FIND("/",P2901)-1)</f>
        <v>music</v>
      </c>
      <c r="T2901" t="str">
        <f>RIGHT(P2901,LEN(P2901)-FIND("/",P2901))</f>
        <v>indie rock</v>
      </c>
    </row>
    <row r="2902" spans="1:20" ht="71.25" x14ac:dyDescent="0.4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 s="9">
        <f>(((I2902/60)/60)/24)+DATE(1970,1,1)</f>
        <v>42456.976412037038</v>
      </c>
      <c r="K2902">
        <v>1456532762</v>
      </c>
      <c r="L2902" s="10">
        <f>(((K2902/60)/60)/24)+DATE(1970,1,1)</f>
        <v>42427.01807870371</v>
      </c>
      <c r="M2902" t="b">
        <v>0</v>
      </c>
      <c r="N2902">
        <v>17</v>
      </c>
      <c r="O2902" t="b">
        <v>0</v>
      </c>
      <c r="P2902" t="s">
        <v>8303</v>
      </c>
      <c r="Q2902" s="5">
        <f>(E2902/D2902)</f>
        <v>4.1599999999999998E-2</v>
      </c>
      <c r="R2902" s="12">
        <f>ROUND((E2902/N2902),2)</f>
        <v>61.18</v>
      </c>
      <c r="S2902" t="str">
        <f>LEFT(P2902,FIND("/",P2902)-1)</f>
        <v>theater</v>
      </c>
      <c r="T2902" t="str">
        <f>RIGHT(P2902,LEN(P2902)-FIND("/",P2902))</f>
        <v>spaces</v>
      </c>
    </row>
    <row r="2903" spans="1:20" ht="42.75" x14ac:dyDescent="0.4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 s="9">
        <f>(((I2903/60)/60)/24)+DATE(1970,1,1)</f>
        <v>41687</v>
      </c>
      <c r="K2903">
        <v>1391293745</v>
      </c>
      <c r="L2903" s="10">
        <f>(((K2903/60)/60)/24)+DATE(1970,1,1)</f>
        <v>41671.936863425923</v>
      </c>
      <c r="M2903" t="b">
        <v>0</v>
      </c>
      <c r="N2903">
        <v>13</v>
      </c>
      <c r="O2903" t="b">
        <v>0</v>
      </c>
      <c r="P2903" t="s">
        <v>8290</v>
      </c>
      <c r="Q2903" s="5">
        <f>(E2903/D2903)</f>
        <v>4.1176470588235294E-2</v>
      </c>
      <c r="R2903" s="12">
        <f>ROUND((E2903/N2903),2)</f>
        <v>26.92</v>
      </c>
      <c r="S2903" t="str">
        <f>LEFT(P2903,FIND("/",P2903)-1)</f>
        <v>publishing</v>
      </c>
      <c r="T2903" t="str">
        <f>RIGHT(P2903,LEN(P2903)-FIND("/",P2903))</f>
        <v>art books</v>
      </c>
    </row>
    <row r="2904" spans="1:20" ht="57" x14ac:dyDescent="0.4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 s="9">
        <f>(((I2904/60)/60)/24)+DATE(1970,1,1)</f>
        <v>42263.916666666672</v>
      </c>
      <c r="K2904">
        <v>1440497876</v>
      </c>
      <c r="L2904" s="10">
        <f>(((K2904/60)/60)/24)+DATE(1970,1,1)</f>
        <v>42241.429120370376</v>
      </c>
      <c r="M2904" t="b">
        <v>0</v>
      </c>
      <c r="N2904">
        <v>4</v>
      </c>
      <c r="O2904" t="b">
        <v>0</v>
      </c>
      <c r="P2904" t="s">
        <v>8303</v>
      </c>
      <c r="Q2904" s="5">
        <f>(E2904/D2904)</f>
        <v>4.1000000000000002E-2</v>
      </c>
      <c r="R2904" s="12">
        <f>ROUND((E2904/N2904),2)</f>
        <v>10.25</v>
      </c>
      <c r="S2904" t="str">
        <f>LEFT(P2904,FIND("/",P2904)-1)</f>
        <v>theater</v>
      </c>
      <c r="T2904" t="str">
        <f>RIGHT(P2904,LEN(P2904)-FIND("/",P2904))</f>
        <v>spaces</v>
      </c>
    </row>
    <row r="2905" spans="1:20" ht="28.5" x14ac:dyDescent="0.4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 s="9">
        <f>(((I2905/60)/60)/24)+DATE(1970,1,1)</f>
        <v>42568.179965277777</v>
      </c>
      <c r="K2905">
        <v>1463545149</v>
      </c>
      <c r="L2905" s="10">
        <f>(((K2905/60)/60)/24)+DATE(1970,1,1)</f>
        <v>42508.179965277777</v>
      </c>
      <c r="M2905" t="b">
        <v>0</v>
      </c>
      <c r="N2905">
        <v>7</v>
      </c>
      <c r="O2905" t="b">
        <v>0</v>
      </c>
      <c r="P2905" t="s">
        <v>8271</v>
      </c>
      <c r="Q2905" s="5">
        <f>(E2905/D2905)</f>
        <v>4.0833333333333333E-2</v>
      </c>
      <c r="R2905" s="12">
        <f>ROUND((E2905/N2905),2)</f>
        <v>175</v>
      </c>
      <c r="S2905" t="str">
        <f>LEFT(P2905,FIND("/",P2905)-1)</f>
        <v>theater</v>
      </c>
      <c r="T2905" t="str">
        <f>RIGHT(P2905,LEN(P2905)-FIND("/",P2905))</f>
        <v>plays</v>
      </c>
    </row>
    <row r="2906" spans="1:20" ht="42.75" x14ac:dyDescent="0.4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 s="9">
        <f>(((I2906/60)/60)/24)+DATE(1970,1,1)</f>
        <v>42082.793634259258</v>
      </c>
      <c r="K2906">
        <v>1424203370</v>
      </c>
      <c r="L2906" s="10">
        <f>(((K2906/60)/60)/24)+DATE(1970,1,1)</f>
        <v>42052.83530092593</v>
      </c>
      <c r="M2906" t="b">
        <v>0</v>
      </c>
      <c r="N2906">
        <v>3</v>
      </c>
      <c r="O2906" t="b">
        <v>0</v>
      </c>
      <c r="P2906" t="s">
        <v>8268</v>
      </c>
      <c r="Q2906" s="5">
        <f>(E2906/D2906)</f>
        <v>4.0625000000000001E-2</v>
      </c>
      <c r="R2906" s="12">
        <f>ROUND((E2906/N2906),2)</f>
        <v>108.33</v>
      </c>
      <c r="S2906" t="str">
        <f>LEFT(P2906,FIND("/",P2906)-1)</f>
        <v>film &amp; video</v>
      </c>
      <c r="T2906" t="str">
        <f>RIGHT(P2906,LEN(P2906)-FIND("/",P2906))</f>
        <v>drama</v>
      </c>
    </row>
    <row r="2907" spans="1:20" ht="42.75" x14ac:dyDescent="0.4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 s="9">
        <f>(((I2907/60)/60)/24)+DATE(1970,1,1)</f>
        <v>42598.755428240736</v>
      </c>
      <c r="K2907">
        <v>1466186869</v>
      </c>
      <c r="L2907" s="10">
        <f>(((K2907/60)/60)/24)+DATE(1970,1,1)</f>
        <v>42538.755428240736</v>
      </c>
      <c r="M2907" t="b">
        <v>0</v>
      </c>
      <c r="N2907">
        <v>4</v>
      </c>
      <c r="O2907" t="b">
        <v>0</v>
      </c>
      <c r="P2907" t="s">
        <v>8305</v>
      </c>
      <c r="Q2907" s="5">
        <f>(E2907/D2907)</f>
        <v>4.0266666666666666E-2</v>
      </c>
      <c r="R2907" s="12">
        <f>ROUND((E2907/N2907),2)</f>
        <v>37.75</v>
      </c>
      <c r="S2907" t="str">
        <f>LEFT(P2907,FIND("/",P2907)-1)</f>
        <v>theater</v>
      </c>
      <c r="T2907" t="str">
        <f>RIGHT(P2907,LEN(P2907)-FIND("/",P2907))</f>
        <v>musical</v>
      </c>
    </row>
    <row r="2908" spans="1:20" ht="28.5" x14ac:dyDescent="0.4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 s="9">
        <f>(((I2908/60)/60)/24)+DATE(1970,1,1)</f>
        <v>42440.93105324074</v>
      </c>
      <c r="K2908">
        <v>1455142843</v>
      </c>
      <c r="L2908" s="10">
        <f>(((K2908/60)/60)/24)+DATE(1970,1,1)</f>
        <v>42410.93105324074</v>
      </c>
      <c r="M2908" t="b">
        <v>0</v>
      </c>
      <c r="N2908">
        <v>4</v>
      </c>
      <c r="O2908" t="b">
        <v>0</v>
      </c>
      <c r="P2908" t="s">
        <v>8305</v>
      </c>
      <c r="Q2908" s="5">
        <f>(E2908/D2908)</f>
        <v>4.02E-2</v>
      </c>
      <c r="R2908" s="12">
        <f>ROUND((E2908/N2908),2)</f>
        <v>100.5</v>
      </c>
      <c r="S2908" t="str">
        <f>LEFT(P2908,FIND("/",P2908)-1)</f>
        <v>theater</v>
      </c>
      <c r="T2908" t="str">
        <f>RIGHT(P2908,LEN(P2908)-FIND("/",P2908))</f>
        <v>musical</v>
      </c>
    </row>
    <row r="2909" spans="1:20" ht="42.75" x14ac:dyDescent="0.4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 s="9">
        <f>(((I2909/60)/60)/24)+DATE(1970,1,1)</f>
        <v>42015.207638888889</v>
      </c>
      <c r="K2909">
        <v>1418146883</v>
      </c>
      <c r="L2909" s="10">
        <f>(((K2909/60)/60)/24)+DATE(1970,1,1)</f>
        <v>41982.737071759257</v>
      </c>
      <c r="M2909" t="b">
        <v>0</v>
      </c>
      <c r="N2909">
        <v>16</v>
      </c>
      <c r="O2909" t="b">
        <v>0</v>
      </c>
      <c r="P2909" t="s">
        <v>8305</v>
      </c>
      <c r="Q2909" s="5">
        <f>(E2909/D2909)</f>
        <v>4.0045454545454544E-2</v>
      </c>
      <c r="R2909" s="12">
        <f>ROUND((E2909/N2909),2)</f>
        <v>55.06</v>
      </c>
      <c r="S2909" t="str">
        <f>LEFT(P2909,FIND("/",P2909)-1)</f>
        <v>theater</v>
      </c>
      <c r="T2909" t="str">
        <f>RIGHT(P2909,LEN(P2909)-FIND("/",P2909))</f>
        <v>musical</v>
      </c>
    </row>
    <row r="2910" spans="1:20" ht="42.75" x14ac:dyDescent="0.4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 s="9">
        <f>(((I2910/60)/60)/24)+DATE(1970,1,1)</f>
        <v>42676.165972222225</v>
      </c>
      <c r="K2910">
        <v>1476391223</v>
      </c>
      <c r="L2910" s="10">
        <f>(((K2910/60)/60)/24)+DATE(1970,1,1)</f>
        <v>42656.86137731481</v>
      </c>
      <c r="M2910" t="b">
        <v>0</v>
      </c>
      <c r="N2910">
        <v>3</v>
      </c>
      <c r="O2910" t="b">
        <v>0</v>
      </c>
      <c r="P2910" t="s">
        <v>8284</v>
      </c>
      <c r="Q2910" s="5">
        <f>(E2910/D2910)</f>
        <v>0.04</v>
      </c>
      <c r="R2910" s="12">
        <f>ROUND((E2910/N2910),2)</f>
        <v>33.33</v>
      </c>
      <c r="S2910" t="str">
        <f>LEFT(P2910,FIND("/",P2910)-1)</f>
        <v>food</v>
      </c>
      <c r="T2910" t="str">
        <f>RIGHT(P2910,LEN(P2910)-FIND("/",P2910))</f>
        <v>food trucks</v>
      </c>
    </row>
    <row r="2911" spans="1:20" ht="42.75" x14ac:dyDescent="0.4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 s="9">
        <f>(((I2911/60)/60)/24)+DATE(1970,1,1)</f>
        <v>42185.996527777781</v>
      </c>
      <c r="K2911">
        <v>1434412500</v>
      </c>
      <c r="L2911" s="10">
        <f>(((K2911/60)/60)/24)+DATE(1970,1,1)</f>
        <v>42170.996527777781</v>
      </c>
      <c r="M2911" t="b">
        <v>0</v>
      </c>
      <c r="N2911">
        <v>1</v>
      </c>
      <c r="O2911" t="b">
        <v>0</v>
      </c>
      <c r="P2911" t="s">
        <v>8289</v>
      </c>
      <c r="Q2911" s="5">
        <f>(E2911/D2911)</f>
        <v>0.04</v>
      </c>
      <c r="R2911" s="12">
        <f>ROUND((E2911/N2911),2)</f>
        <v>20</v>
      </c>
      <c r="S2911" t="str">
        <f>LEFT(P2911,FIND("/",P2911)-1)</f>
        <v>photography</v>
      </c>
      <c r="T2911" t="str">
        <f>RIGHT(P2911,LEN(P2911)-FIND("/",P2911))</f>
        <v>nature</v>
      </c>
    </row>
    <row r="2912" spans="1:20" ht="42.75" x14ac:dyDescent="0.4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 s="9">
        <f>(((I2912/60)/60)/24)+DATE(1970,1,1)</f>
        <v>41902.65315972222</v>
      </c>
      <c r="K2912">
        <v>1408549233</v>
      </c>
      <c r="L2912" s="10">
        <f>(((K2912/60)/60)/24)+DATE(1970,1,1)</f>
        <v>41871.65315972222</v>
      </c>
      <c r="M2912" t="b">
        <v>0</v>
      </c>
      <c r="N2912">
        <v>1</v>
      </c>
      <c r="O2912" t="b">
        <v>0</v>
      </c>
      <c r="P2912" t="s">
        <v>8289</v>
      </c>
      <c r="Q2912" s="5">
        <f>(E2912/D2912)</f>
        <v>0.04</v>
      </c>
      <c r="R2912" s="12">
        <f>ROUND((E2912/N2912),2)</f>
        <v>100</v>
      </c>
      <c r="S2912" t="str">
        <f>LEFT(P2912,FIND("/",P2912)-1)</f>
        <v>photography</v>
      </c>
      <c r="T2912" t="str">
        <f>RIGHT(P2912,LEN(P2912)-FIND("/",P2912))</f>
        <v>nature</v>
      </c>
    </row>
    <row r="2913" spans="1:20" ht="42.75" x14ac:dyDescent="0.4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 s="9">
        <f>(((I2913/60)/60)/24)+DATE(1970,1,1)</f>
        <v>42144.825532407413</v>
      </c>
      <c r="K2913">
        <v>1429559326</v>
      </c>
      <c r="L2913" s="10">
        <f>(((K2913/60)/60)/24)+DATE(1970,1,1)</f>
        <v>42114.825532407413</v>
      </c>
      <c r="M2913" t="b">
        <v>0</v>
      </c>
      <c r="N2913">
        <v>14</v>
      </c>
      <c r="O2913" t="b">
        <v>0</v>
      </c>
      <c r="P2913" t="s">
        <v>8303</v>
      </c>
      <c r="Q2913" s="5">
        <f>(E2913/D2913)</f>
        <v>3.9750000000000001E-2</v>
      </c>
      <c r="R2913" s="12">
        <f>ROUND((E2913/N2913),2)</f>
        <v>56.79</v>
      </c>
      <c r="S2913" t="str">
        <f>LEFT(P2913,FIND("/",P2913)-1)</f>
        <v>theater</v>
      </c>
      <c r="T2913" t="str">
        <f>RIGHT(P2913,LEN(P2913)-FIND("/",P2913))</f>
        <v>spaces</v>
      </c>
    </row>
    <row r="2914" spans="1:20" ht="42.75" x14ac:dyDescent="0.4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 s="9">
        <f>(((I2914/60)/60)/24)+DATE(1970,1,1)</f>
        <v>41865.639155092591</v>
      </c>
      <c r="K2914">
        <v>1405437623</v>
      </c>
      <c r="L2914" s="10">
        <f>(((K2914/60)/60)/24)+DATE(1970,1,1)</f>
        <v>41835.639155092591</v>
      </c>
      <c r="M2914" t="b">
        <v>0</v>
      </c>
      <c r="N2914">
        <v>13</v>
      </c>
      <c r="O2914" t="b">
        <v>0</v>
      </c>
      <c r="P2914" t="s">
        <v>8272</v>
      </c>
      <c r="Q2914" s="5">
        <f>(E2914/D2914)</f>
        <v>3.9334666666666664E-2</v>
      </c>
      <c r="R2914" s="12">
        <f>ROUND((E2914/N2914),2)</f>
        <v>45.39</v>
      </c>
      <c r="S2914" t="str">
        <f>LEFT(P2914,FIND("/",P2914)-1)</f>
        <v>technology</v>
      </c>
      <c r="T2914" t="str">
        <f>RIGHT(P2914,LEN(P2914)-FIND("/",P2914))</f>
        <v>web</v>
      </c>
    </row>
    <row r="2915" spans="1:20" ht="42.75" x14ac:dyDescent="0.4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 s="9">
        <f>(((I2915/60)/60)/24)+DATE(1970,1,1)</f>
        <v>41888.007071759261</v>
      </c>
      <c r="K2915">
        <v>1407370211</v>
      </c>
      <c r="L2915" s="10">
        <f>(((K2915/60)/60)/24)+DATE(1970,1,1)</f>
        <v>41858.007071759261</v>
      </c>
      <c r="M2915" t="b">
        <v>0</v>
      </c>
      <c r="N2915">
        <v>13</v>
      </c>
      <c r="O2915" t="b">
        <v>0</v>
      </c>
      <c r="P2915" t="s">
        <v>8271</v>
      </c>
      <c r="Q2915" s="5">
        <f>(E2915/D2915)</f>
        <v>3.8875E-2</v>
      </c>
      <c r="R2915" s="12">
        <f>ROUND((E2915/N2915),2)</f>
        <v>23.92</v>
      </c>
      <c r="S2915" t="str">
        <f>LEFT(P2915,FIND("/",P2915)-1)</f>
        <v>theater</v>
      </c>
      <c r="T2915" t="str">
        <f>RIGHT(P2915,LEN(P2915)-FIND("/",P2915))</f>
        <v>plays</v>
      </c>
    </row>
    <row r="2916" spans="1:20" ht="42.75" x14ac:dyDescent="0.4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 s="9">
        <f>(((I2916/60)/60)/24)+DATE(1970,1,1)</f>
        <v>41891.700925925928</v>
      </c>
      <c r="K2916">
        <v>1406825360</v>
      </c>
      <c r="L2916" s="10">
        <f>(((K2916/60)/60)/24)+DATE(1970,1,1)</f>
        <v>41851.700925925928</v>
      </c>
      <c r="M2916" t="b">
        <v>0</v>
      </c>
      <c r="N2916">
        <v>3</v>
      </c>
      <c r="O2916" t="b">
        <v>0</v>
      </c>
      <c r="P2916" t="s">
        <v>8271</v>
      </c>
      <c r="Q2916" s="5">
        <f>(E2916/D2916)</f>
        <v>3.8860103626943004E-2</v>
      </c>
      <c r="R2916" s="12">
        <f>ROUND((E2916/N2916),2)</f>
        <v>25</v>
      </c>
      <c r="S2916" t="str">
        <f>LEFT(P2916,FIND("/",P2916)-1)</f>
        <v>theater</v>
      </c>
      <c r="T2916" t="str">
        <f>RIGHT(P2916,LEN(P2916)-FIND("/",P2916))</f>
        <v>plays</v>
      </c>
    </row>
    <row r="2917" spans="1:20" ht="42.75" x14ac:dyDescent="0.4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 s="9">
        <f>(((I2917/60)/60)/24)+DATE(1970,1,1)</f>
        <v>42094.551388888889</v>
      </c>
      <c r="K2917">
        <v>1423325626</v>
      </c>
      <c r="L2917" s="10">
        <f>(((K2917/60)/60)/24)+DATE(1970,1,1)</f>
        <v>42042.676226851851</v>
      </c>
      <c r="M2917" t="b">
        <v>0</v>
      </c>
      <c r="N2917">
        <v>8</v>
      </c>
      <c r="O2917" t="b">
        <v>0</v>
      </c>
      <c r="P2917" t="s">
        <v>8284</v>
      </c>
      <c r="Q2917" s="5">
        <f>(E2917/D2917)</f>
        <v>3.8833333333333331E-2</v>
      </c>
      <c r="R2917" s="12">
        <f>ROUND((E2917/N2917),2)</f>
        <v>29.13</v>
      </c>
      <c r="S2917" t="str">
        <f>LEFT(P2917,FIND("/",P2917)-1)</f>
        <v>food</v>
      </c>
      <c r="T2917" t="str">
        <f>RIGHT(P2917,LEN(P2917)-FIND("/",P2917))</f>
        <v>food trucks</v>
      </c>
    </row>
    <row r="2918" spans="1:20" ht="42.75" x14ac:dyDescent="0.4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 s="9">
        <f>(((I2918/60)/60)/24)+DATE(1970,1,1)</f>
        <v>41750.041666666664</v>
      </c>
      <c r="K2918">
        <v>1395089981</v>
      </c>
      <c r="L2918" s="10">
        <f>(((K2918/60)/60)/24)+DATE(1970,1,1)</f>
        <v>41715.874780092592</v>
      </c>
      <c r="M2918" t="b">
        <v>0</v>
      </c>
      <c r="N2918">
        <v>40</v>
      </c>
      <c r="O2918" t="b">
        <v>0</v>
      </c>
      <c r="P2918" t="s">
        <v>8286</v>
      </c>
      <c r="Q2918" s="5">
        <f>(E2918/D2918)</f>
        <v>3.8739999999999997E-2</v>
      </c>
      <c r="R2918" s="12">
        <f>ROUND((E2918/N2918),2)</f>
        <v>48.43</v>
      </c>
      <c r="S2918" t="str">
        <f>LEFT(P2918,FIND("/",P2918)-1)</f>
        <v>music</v>
      </c>
      <c r="T2918" t="str">
        <f>RIGHT(P2918,LEN(P2918)-FIND("/",P2918))</f>
        <v>world music</v>
      </c>
    </row>
    <row r="2919" spans="1:20" ht="42.75" x14ac:dyDescent="0.4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 s="9">
        <f>(((I2919/60)/60)/24)+DATE(1970,1,1)</f>
        <v>42091.113263888896</v>
      </c>
      <c r="K2919">
        <v>1424922186</v>
      </c>
      <c r="L2919" s="10">
        <f>(((K2919/60)/60)/24)+DATE(1970,1,1)</f>
        <v>42061.154930555553</v>
      </c>
      <c r="M2919" t="b">
        <v>0</v>
      </c>
      <c r="N2919">
        <v>19</v>
      </c>
      <c r="O2919" t="b">
        <v>0</v>
      </c>
      <c r="P2919" t="s">
        <v>8284</v>
      </c>
      <c r="Q2919" s="5">
        <f>(E2919/D2919)</f>
        <v>3.85E-2</v>
      </c>
      <c r="R2919" s="12">
        <f>ROUND((E2919/N2919),2)</f>
        <v>60.79</v>
      </c>
      <c r="S2919" t="str">
        <f>LEFT(P2919,FIND("/",P2919)-1)</f>
        <v>food</v>
      </c>
      <c r="T2919" t="str">
        <f>RIGHT(P2919,LEN(P2919)-FIND("/",P2919))</f>
        <v>food trucks</v>
      </c>
    </row>
    <row r="2920" spans="1:20" ht="42.75" x14ac:dyDescent="0.4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 s="9">
        <f>(((I2920/60)/60)/24)+DATE(1970,1,1)</f>
        <v>42511.376597222217</v>
      </c>
      <c r="K2920">
        <v>1461229338</v>
      </c>
      <c r="L2920" s="10">
        <f>(((K2920/60)/60)/24)+DATE(1970,1,1)</f>
        <v>42481.376597222217</v>
      </c>
      <c r="M2920" t="b">
        <v>0</v>
      </c>
      <c r="N2920">
        <v>17</v>
      </c>
      <c r="O2920" t="b">
        <v>0</v>
      </c>
      <c r="P2920" t="s">
        <v>8273</v>
      </c>
      <c r="Q2920" s="5">
        <f>(E2920/D2920)</f>
        <v>3.8206896551724136E-2</v>
      </c>
      <c r="R2920" s="12">
        <f>ROUND((E2920/N2920),2)</f>
        <v>65.180000000000007</v>
      </c>
      <c r="S2920" t="str">
        <f>LEFT(P2920,FIND("/",P2920)-1)</f>
        <v>technology</v>
      </c>
      <c r="T2920" t="str">
        <f>RIGHT(P2920,LEN(P2920)-FIND("/",P2920))</f>
        <v>wearables</v>
      </c>
    </row>
    <row r="2921" spans="1:20" ht="28.5" x14ac:dyDescent="0.4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 s="9">
        <f>(((I2921/60)/60)/24)+DATE(1970,1,1)</f>
        <v>42005.124340277776</v>
      </c>
      <c r="K2921">
        <v>1417489143</v>
      </c>
      <c r="L2921" s="10">
        <f>(((K2921/60)/60)/24)+DATE(1970,1,1)</f>
        <v>41975.124340277776</v>
      </c>
      <c r="M2921" t="b">
        <v>1</v>
      </c>
      <c r="N2921">
        <v>4</v>
      </c>
      <c r="O2921" t="b">
        <v>0</v>
      </c>
      <c r="P2921" t="s">
        <v>8271</v>
      </c>
      <c r="Q2921" s="5">
        <f>(E2921/D2921)</f>
        <v>3.7999999999999999E-2</v>
      </c>
      <c r="R2921" s="12">
        <f>ROUND((E2921/N2921),2)</f>
        <v>9.5</v>
      </c>
      <c r="S2921" t="str">
        <f>LEFT(P2921,FIND("/",P2921)-1)</f>
        <v>theater</v>
      </c>
      <c r="T2921" t="str">
        <f>RIGHT(P2921,LEN(P2921)-FIND("/",P2921))</f>
        <v>plays</v>
      </c>
    </row>
    <row r="2922" spans="1:20" ht="42.75" x14ac:dyDescent="0.4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 s="9">
        <f>(((I2922/60)/60)/24)+DATE(1970,1,1)</f>
        <v>41956.062418981484</v>
      </c>
      <c r="K2922">
        <v>1414110593</v>
      </c>
      <c r="L2922" s="10">
        <f>(((K2922/60)/60)/24)+DATE(1970,1,1)</f>
        <v>41936.020752314813</v>
      </c>
      <c r="M2922" t="b">
        <v>0</v>
      </c>
      <c r="N2922">
        <v>4</v>
      </c>
      <c r="O2922" t="b">
        <v>0</v>
      </c>
      <c r="P2922" t="s">
        <v>8289</v>
      </c>
      <c r="Q2922" s="5">
        <f>(E2922/D2922)</f>
        <v>3.7600000000000001E-2</v>
      </c>
      <c r="R2922" s="12">
        <f>ROUND((E2922/N2922),2)</f>
        <v>23.5</v>
      </c>
      <c r="S2922" t="str">
        <f>LEFT(P2922,FIND("/",P2922)-1)</f>
        <v>photography</v>
      </c>
      <c r="T2922" t="str">
        <f>RIGHT(P2922,LEN(P2922)-FIND("/",P2922))</f>
        <v>nature</v>
      </c>
    </row>
    <row r="2923" spans="1:20" ht="42.75" x14ac:dyDescent="0.4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 s="9">
        <f>(((I2923/60)/60)/24)+DATE(1970,1,1)</f>
        <v>42839.207638888889</v>
      </c>
      <c r="K2923">
        <v>1489504916</v>
      </c>
      <c r="L2923" s="10">
        <f>(((K2923/60)/60)/24)+DATE(1970,1,1)</f>
        <v>42808.640231481477</v>
      </c>
      <c r="M2923" t="b">
        <v>0</v>
      </c>
      <c r="N2923">
        <v>4</v>
      </c>
      <c r="O2923" t="b">
        <v>0</v>
      </c>
      <c r="P2923" t="s">
        <v>8271</v>
      </c>
      <c r="Q2923" s="5">
        <f>(E2923/D2923)</f>
        <v>3.7499999999999999E-2</v>
      </c>
      <c r="R2923" s="12">
        <f>ROUND((E2923/N2923),2)</f>
        <v>93.75</v>
      </c>
      <c r="S2923" t="str">
        <f>LEFT(P2923,FIND("/",P2923)-1)</f>
        <v>theater</v>
      </c>
      <c r="T2923" t="str">
        <f>RIGHT(P2923,LEN(P2923)-FIND("/",P2923))</f>
        <v>plays</v>
      </c>
    </row>
    <row r="2924" spans="1:20" ht="42.75" x14ac:dyDescent="0.4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 s="9">
        <f>(((I2924/60)/60)/24)+DATE(1970,1,1)</f>
        <v>41909.560694444444</v>
      </c>
      <c r="K2924">
        <v>1406640444</v>
      </c>
      <c r="L2924" s="10">
        <f>(((K2924/60)/60)/24)+DATE(1970,1,1)</f>
        <v>41849.560694444444</v>
      </c>
      <c r="M2924" t="b">
        <v>1</v>
      </c>
      <c r="N2924">
        <v>15</v>
      </c>
      <c r="O2924" t="b">
        <v>0</v>
      </c>
      <c r="P2924" t="s">
        <v>8285</v>
      </c>
      <c r="Q2924" s="5">
        <f>(E2924/D2924)</f>
        <v>3.7400000000000003E-2</v>
      </c>
      <c r="R2924" s="12">
        <f>ROUND((E2924/N2924),2)</f>
        <v>12.47</v>
      </c>
      <c r="S2924" t="str">
        <f>LEFT(P2924,FIND("/",P2924)-1)</f>
        <v>photography</v>
      </c>
      <c r="T2924" t="str">
        <f>RIGHT(P2924,LEN(P2924)-FIND("/",P2924))</f>
        <v>photobooks</v>
      </c>
    </row>
    <row r="2925" spans="1:20" ht="42.75" x14ac:dyDescent="0.4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 s="9">
        <f>(((I2925/60)/60)/24)+DATE(1970,1,1)</f>
        <v>42408.01180555555</v>
      </c>
      <c r="K2925">
        <v>1450724449</v>
      </c>
      <c r="L2925" s="10">
        <f>(((K2925/60)/60)/24)+DATE(1970,1,1)</f>
        <v>42359.792233796295</v>
      </c>
      <c r="M2925" t="b">
        <v>0</v>
      </c>
      <c r="N2925">
        <v>27</v>
      </c>
      <c r="O2925" t="b">
        <v>0</v>
      </c>
      <c r="P2925" t="s">
        <v>8303</v>
      </c>
      <c r="Q2925" s="5">
        <f>(E2925/D2925)</f>
        <v>3.608004104669061E-2</v>
      </c>
      <c r="R2925" s="12">
        <f>ROUND((E2925/N2925),2)</f>
        <v>65.11</v>
      </c>
      <c r="S2925" t="str">
        <f>LEFT(P2925,FIND("/",P2925)-1)</f>
        <v>theater</v>
      </c>
      <c r="T2925" t="str">
        <f>RIGHT(P2925,LEN(P2925)-FIND("/",P2925))</f>
        <v>spaces</v>
      </c>
    </row>
    <row r="2926" spans="1:20" ht="28.5" x14ac:dyDescent="0.4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 s="9">
        <f>(((I2926/60)/60)/24)+DATE(1970,1,1)</f>
        <v>42033.740335648152</v>
      </c>
      <c r="K2926">
        <v>1417369565</v>
      </c>
      <c r="L2926" s="10">
        <f>(((K2926/60)/60)/24)+DATE(1970,1,1)</f>
        <v>41973.740335648152</v>
      </c>
      <c r="M2926" t="b">
        <v>1</v>
      </c>
      <c r="N2926">
        <v>4</v>
      </c>
      <c r="O2926" t="b">
        <v>0</v>
      </c>
      <c r="P2926" t="s">
        <v>8285</v>
      </c>
      <c r="Q2926" s="5">
        <f>(E2926/D2926)</f>
        <v>3.5666666666666666E-2</v>
      </c>
      <c r="R2926" s="12">
        <f>ROUND((E2926/N2926),2)</f>
        <v>26.75</v>
      </c>
      <c r="S2926" t="str">
        <f>LEFT(P2926,FIND("/",P2926)-1)</f>
        <v>photography</v>
      </c>
      <c r="T2926" t="str">
        <f>RIGHT(P2926,LEN(P2926)-FIND("/",P2926))</f>
        <v>photobooks</v>
      </c>
    </row>
    <row r="2927" spans="1:20" ht="42.75" x14ac:dyDescent="0.4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 s="9">
        <f>(((I2927/60)/60)/24)+DATE(1970,1,1)</f>
        <v>42153.678645833337</v>
      </c>
      <c r="K2927">
        <v>1430324235</v>
      </c>
      <c r="L2927" s="10">
        <f>(((K2927/60)/60)/24)+DATE(1970,1,1)</f>
        <v>42123.678645833337</v>
      </c>
      <c r="M2927" t="b">
        <v>0</v>
      </c>
      <c r="N2927">
        <v>41</v>
      </c>
      <c r="O2927" t="b">
        <v>0</v>
      </c>
      <c r="P2927" t="s">
        <v>8273</v>
      </c>
      <c r="Q2927" s="5">
        <f>(E2927/D2927)</f>
        <v>3.5520833333333335E-2</v>
      </c>
      <c r="R2927" s="12">
        <f>ROUND((E2927/N2927),2)</f>
        <v>41.59</v>
      </c>
      <c r="S2927" t="str">
        <f>LEFT(P2927,FIND("/",P2927)-1)</f>
        <v>technology</v>
      </c>
      <c r="T2927" t="str">
        <f>RIGHT(P2927,LEN(P2927)-FIND("/",P2927))</f>
        <v>wearables</v>
      </c>
    </row>
    <row r="2928" spans="1:20" ht="42.75" x14ac:dyDescent="0.4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 s="9">
        <f>(((I2928/60)/60)/24)+DATE(1970,1,1)</f>
        <v>42771.750613425931</v>
      </c>
      <c r="K2928">
        <v>1481133653</v>
      </c>
      <c r="L2928" s="10">
        <f>(((K2928/60)/60)/24)+DATE(1970,1,1)</f>
        <v>42711.750613425931</v>
      </c>
      <c r="M2928" t="b">
        <v>0</v>
      </c>
      <c r="N2928">
        <v>6</v>
      </c>
      <c r="O2928" t="b">
        <v>0</v>
      </c>
      <c r="P2928" t="s">
        <v>8273</v>
      </c>
      <c r="Q2928" s="5">
        <f>(E2928/D2928)</f>
        <v>3.5499999999999997E-2</v>
      </c>
      <c r="R2928" s="12">
        <f>ROUND((E2928/N2928),2)</f>
        <v>591.66999999999996</v>
      </c>
      <c r="S2928" t="str">
        <f>LEFT(P2928,FIND("/",P2928)-1)</f>
        <v>technology</v>
      </c>
      <c r="T2928" t="str">
        <f>RIGHT(P2928,LEN(P2928)-FIND("/",P2928))</f>
        <v>wearables</v>
      </c>
    </row>
    <row r="2929" spans="1:20" ht="57" x14ac:dyDescent="0.4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 s="9">
        <f>(((I2929/60)/60)/24)+DATE(1970,1,1)</f>
        <v>42145.143634259264</v>
      </c>
      <c r="K2929">
        <v>1429586810</v>
      </c>
      <c r="L2929" s="10">
        <f>(((K2929/60)/60)/24)+DATE(1970,1,1)</f>
        <v>42115.143634259264</v>
      </c>
      <c r="M2929" t="b">
        <v>0</v>
      </c>
      <c r="N2929">
        <v>3</v>
      </c>
      <c r="O2929" t="b">
        <v>0</v>
      </c>
      <c r="P2929" t="s">
        <v>8275</v>
      </c>
      <c r="Q2929" s="5">
        <f>(E2929/D2929)</f>
        <v>3.5400000000000001E-2</v>
      </c>
      <c r="R2929" s="12">
        <f>ROUND((E2929/N2929),2)</f>
        <v>59</v>
      </c>
      <c r="S2929" t="str">
        <f>LEFT(P2929,FIND("/",P2929)-1)</f>
        <v>publishing</v>
      </c>
      <c r="T2929" t="str">
        <f>RIGHT(P2929,LEN(P2929)-FIND("/",P2929))</f>
        <v>fiction</v>
      </c>
    </row>
    <row r="2930" spans="1:20" ht="42.75" x14ac:dyDescent="0.4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 s="9">
        <f>(((I2930/60)/60)/24)+DATE(1970,1,1)</f>
        <v>42710.207638888889</v>
      </c>
      <c r="K2930">
        <v>1478386812</v>
      </c>
      <c r="L2930" s="10">
        <f>(((K2930/60)/60)/24)+DATE(1970,1,1)</f>
        <v>42679.958472222221</v>
      </c>
      <c r="M2930" t="b">
        <v>0</v>
      </c>
      <c r="N2930">
        <v>11</v>
      </c>
      <c r="O2930" t="b">
        <v>0</v>
      </c>
      <c r="P2930" t="s">
        <v>8271</v>
      </c>
      <c r="Q2930" s="5">
        <f>(E2930/D2930)</f>
        <v>3.4666666666666665E-2</v>
      </c>
      <c r="R2930" s="12">
        <f>ROUND((E2930/N2930),2)</f>
        <v>47.27</v>
      </c>
      <c r="S2930" t="str">
        <f>LEFT(P2930,FIND("/",P2930)-1)</f>
        <v>theater</v>
      </c>
      <c r="T2930" t="str">
        <f>RIGHT(P2930,LEN(P2930)-FIND("/",P2930))</f>
        <v>plays</v>
      </c>
    </row>
    <row r="2931" spans="1:20" ht="28.5" x14ac:dyDescent="0.4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 s="9">
        <f>(((I2931/60)/60)/24)+DATE(1970,1,1)</f>
        <v>42077.132638888885</v>
      </c>
      <c r="K2931">
        <v>1423761792</v>
      </c>
      <c r="L2931" s="10">
        <f>(((K2931/60)/60)/24)+DATE(1970,1,1)</f>
        <v>42047.724444444444</v>
      </c>
      <c r="M2931" t="b">
        <v>0</v>
      </c>
      <c r="N2931">
        <v>15</v>
      </c>
      <c r="O2931" t="b">
        <v>0</v>
      </c>
      <c r="P2931" t="s">
        <v>8305</v>
      </c>
      <c r="Q2931" s="5">
        <f>(E2931/D2931)</f>
        <v>3.44748684310884E-2</v>
      </c>
      <c r="R2931" s="12">
        <f>ROUND((E2931/N2931),2)</f>
        <v>30.13</v>
      </c>
      <c r="S2931" t="str">
        <f>LEFT(P2931,FIND("/",P2931)-1)</f>
        <v>theater</v>
      </c>
      <c r="T2931" t="str">
        <f>RIGHT(P2931,LEN(P2931)-FIND("/",P2931))</f>
        <v>musical</v>
      </c>
    </row>
    <row r="2932" spans="1:20" ht="42.75" x14ac:dyDescent="0.4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 s="9">
        <f>(((I2932/60)/60)/24)+DATE(1970,1,1)</f>
        <v>42443.629340277781</v>
      </c>
      <c r="K2932">
        <v>1455379575</v>
      </c>
      <c r="L2932" s="10">
        <f>(((K2932/60)/60)/24)+DATE(1970,1,1)</f>
        <v>42413.671006944445</v>
      </c>
      <c r="M2932" t="b">
        <v>0</v>
      </c>
      <c r="N2932">
        <v>9</v>
      </c>
      <c r="O2932" t="b">
        <v>0</v>
      </c>
      <c r="P2932" t="s">
        <v>8282</v>
      </c>
      <c r="Q2932" s="5">
        <f>(E2932/D2932)</f>
        <v>3.4200000000000001E-2</v>
      </c>
      <c r="R2932" s="12">
        <f>ROUND((E2932/N2932),2)</f>
        <v>114</v>
      </c>
      <c r="S2932" t="str">
        <f>LEFT(P2932,FIND("/",P2932)-1)</f>
        <v>games</v>
      </c>
      <c r="T2932" t="str">
        <f>RIGHT(P2932,LEN(P2932)-FIND("/",P2932))</f>
        <v>video games</v>
      </c>
    </row>
    <row r="2933" spans="1:20" ht="42.75" x14ac:dyDescent="0.4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 s="9">
        <f>(((I2933/60)/60)/24)+DATE(1970,1,1)</f>
        <v>42125.374675925923</v>
      </c>
      <c r="K2933">
        <v>1427878772</v>
      </c>
      <c r="L2933" s="10">
        <f>(((K2933/60)/60)/24)+DATE(1970,1,1)</f>
        <v>42095.374675925923</v>
      </c>
      <c r="M2933" t="b">
        <v>0</v>
      </c>
      <c r="N2933">
        <v>12</v>
      </c>
      <c r="O2933" t="b">
        <v>0</v>
      </c>
      <c r="P2933" t="s">
        <v>8305</v>
      </c>
      <c r="Q2933" s="5">
        <f>(E2933/D2933)</f>
        <v>3.4125000000000003E-2</v>
      </c>
      <c r="R2933" s="12">
        <f>ROUND((E2933/N2933),2)</f>
        <v>22.75</v>
      </c>
      <c r="S2933" t="str">
        <f>LEFT(P2933,FIND("/",P2933)-1)</f>
        <v>theater</v>
      </c>
      <c r="T2933" t="str">
        <f>RIGHT(P2933,LEN(P2933)-FIND("/",P2933))</f>
        <v>musical</v>
      </c>
    </row>
    <row r="2934" spans="1:20" ht="42.75" x14ac:dyDescent="0.4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 s="9">
        <f>(((I2934/60)/60)/24)+DATE(1970,1,1)</f>
        <v>41883.165972222225</v>
      </c>
      <c r="K2934">
        <v>1404586762</v>
      </c>
      <c r="L2934" s="10">
        <f>(((K2934/60)/60)/24)+DATE(1970,1,1)</f>
        <v>41825.791226851856</v>
      </c>
      <c r="M2934" t="b">
        <v>0</v>
      </c>
      <c r="N2934">
        <v>2</v>
      </c>
      <c r="O2934" t="b">
        <v>0</v>
      </c>
      <c r="P2934" t="s">
        <v>8268</v>
      </c>
      <c r="Q2934" s="5">
        <f>(E2934/D2934)</f>
        <v>3.4000000000000002E-2</v>
      </c>
      <c r="R2934" s="12">
        <f>ROUND((E2934/N2934),2)</f>
        <v>25.5</v>
      </c>
      <c r="S2934" t="str">
        <f>LEFT(P2934,FIND("/",P2934)-1)</f>
        <v>film &amp; video</v>
      </c>
      <c r="T2934" t="str">
        <f>RIGHT(P2934,LEN(P2934)-FIND("/",P2934))</f>
        <v>drama</v>
      </c>
    </row>
    <row r="2935" spans="1:20" ht="42.75" x14ac:dyDescent="0.4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 s="9">
        <f>(((I2935/60)/60)/24)+DATE(1970,1,1)</f>
        <v>41490.962754629632</v>
      </c>
      <c r="K2935">
        <v>1371769582</v>
      </c>
      <c r="L2935" s="10">
        <f>(((K2935/60)/60)/24)+DATE(1970,1,1)</f>
        <v>41445.962754629632</v>
      </c>
      <c r="M2935" t="b">
        <v>0</v>
      </c>
      <c r="N2935">
        <v>148</v>
      </c>
      <c r="O2935" t="b">
        <v>0</v>
      </c>
      <c r="P2935" t="s">
        <v>8282</v>
      </c>
      <c r="Q2935" s="5">
        <f>(E2935/D2935)</f>
        <v>3.3673333333333333E-2</v>
      </c>
      <c r="R2935" s="12">
        <f>ROUND((E2935/N2935),2)</f>
        <v>34.130000000000003</v>
      </c>
      <c r="S2935" t="str">
        <f>LEFT(P2935,FIND("/",P2935)-1)</f>
        <v>games</v>
      </c>
      <c r="T2935" t="str">
        <f>RIGHT(P2935,LEN(P2935)-FIND("/",P2935))</f>
        <v>video games</v>
      </c>
    </row>
    <row r="2936" spans="1:20" ht="42.75" x14ac:dyDescent="0.4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 s="9">
        <f>(((I2936/60)/60)/24)+DATE(1970,1,1)</f>
        <v>42645.142870370371</v>
      </c>
      <c r="K2936">
        <v>1472786744</v>
      </c>
      <c r="L2936" s="10">
        <f>(((K2936/60)/60)/24)+DATE(1970,1,1)</f>
        <v>42615.142870370371</v>
      </c>
      <c r="M2936" t="b">
        <v>0</v>
      </c>
      <c r="N2936">
        <v>2</v>
      </c>
      <c r="O2936" t="b">
        <v>0</v>
      </c>
      <c r="P2936" t="s">
        <v>8271</v>
      </c>
      <c r="Q2936" s="5">
        <f>(E2936/D2936)</f>
        <v>3.3666666666666664E-2</v>
      </c>
      <c r="R2936" s="12">
        <f>ROUND((E2936/N2936),2)</f>
        <v>50.5</v>
      </c>
      <c r="S2936" t="str">
        <f>LEFT(P2936,FIND("/",P2936)-1)</f>
        <v>theater</v>
      </c>
      <c r="T2936" t="str">
        <f>RIGHT(P2936,LEN(P2936)-FIND("/",P2936))</f>
        <v>plays</v>
      </c>
    </row>
    <row r="2937" spans="1:20" ht="42.75" x14ac:dyDescent="0.4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 s="9">
        <f>(((I2937/60)/60)/24)+DATE(1970,1,1)</f>
        <v>42691.811180555553</v>
      </c>
      <c r="K2937">
        <v>1474223286</v>
      </c>
      <c r="L2937" s="10">
        <f>(((K2937/60)/60)/24)+DATE(1970,1,1)</f>
        <v>42631.769513888896</v>
      </c>
      <c r="M2937" t="b">
        <v>0</v>
      </c>
      <c r="N2937">
        <v>2</v>
      </c>
      <c r="O2937" t="b">
        <v>0</v>
      </c>
      <c r="P2937" t="s">
        <v>8272</v>
      </c>
      <c r="Q2937" s="5">
        <f>(E2937/D2937)</f>
        <v>3.3444444444444443E-2</v>
      </c>
      <c r="R2937" s="12">
        <f>ROUND((E2937/N2937),2)</f>
        <v>150.5</v>
      </c>
      <c r="S2937" t="str">
        <f>LEFT(P2937,FIND("/",P2937)-1)</f>
        <v>technology</v>
      </c>
      <c r="T2937" t="str">
        <f>RIGHT(P2937,LEN(P2937)-FIND("/",P2937))</f>
        <v>web</v>
      </c>
    </row>
    <row r="2938" spans="1:20" ht="42.75" x14ac:dyDescent="0.4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 s="9">
        <f>(((I2938/60)/60)/24)+DATE(1970,1,1)</f>
        <v>42711.733437499999</v>
      </c>
      <c r="K2938">
        <v>1479317769</v>
      </c>
      <c r="L2938" s="10">
        <f>(((K2938/60)/60)/24)+DATE(1970,1,1)</f>
        <v>42690.733437499999</v>
      </c>
      <c r="M2938" t="b">
        <v>0</v>
      </c>
      <c r="N2938">
        <v>16</v>
      </c>
      <c r="O2938" t="b">
        <v>0</v>
      </c>
      <c r="P2938" t="s">
        <v>8303</v>
      </c>
      <c r="Q2938" s="5">
        <f>(E2938/D2938)</f>
        <v>3.3399999999999999E-2</v>
      </c>
      <c r="R2938" s="12">
        <f>ROUND((E2938/N2938),2)</f>
        <v>20.88</v>
      </c>
      <c r="S2938" t="str">
        <f>LEFT(P2938,FIND("/",P2938)-1)</f>
        <v>theater</v>
      </c>
      <c r="T2938" t="str">
        <f>RIGHT(P2938,LEN(P2938)-FIND("/",P2938))</f>
        <v>spaces</v>
      </c>
    </row>
    <row r="2939" spans="1:20" ht="42.75" x14ac:dyDescent="0.4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 s="9">
        <f>(((I2939/60)/60)/24)+DATE(1970,1,1)</f>
        <v>41860.613969907405</v>
      </c>
      <c r="K2939">
        <v>1405003447</v>
      </c>
      <c r="L2939" s="10">
        <f>(((K2939/60)/60)/24)+DATE(1970,1,1)</f>
        <v>41830.613969907405</v>
      </c>
      <c r="M2939" t="b">
        <v>0</v>
      </c>
      <c r="N2939">
        <v>3</v>
      </c>
      <c r="O2939" t="b">
        <v>0</v>
      </c>
      <c r="P2939" t="s">
        <v>8270</v>
      </c>
      <c r="Q2939" s="5">
        <f>(E2939/D2939)</f>
        <v>3.3333333333333333E-2</v>
      </c>
      <c r="R2939" s="12">
        <f>ROUND((E2939/N2939),2)</f>
        <v>16.670000000000002</v>
      </c>
      <c r="S2939" t="str">
        <f>LEFT(P2939,FIND("/",P2939)-1)</f>
        <v>film &amp; video</v>
      </c>
      <c r="T2939" t="str">
        <f>RIGHT(P2939,LEN(P2939)-FIND("/",P2939))</f>
        <v>animation</v>
      </c>
    </row>
    <row r="2940" spans="1:20" ht="42.75" x14ac:dyDescent="0.4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 s="9">
        <f>(((I2940/60)/60)/24)+DATE(1970,1,1)</f>
        <v>41976.232175925921</v>
      </c>
      <c r="K2940">
        <v>1414992860</v>
      </c>
      <c r="L2940" s="10">
        <f>(((K2940/60)/60)/24)+DATE(1970,1,1)</f>
        <v>41946.232175925928</v>
      </c>
      <c r="M2940" t="b">
        <v>0</v>
      </c>
      <c r="N2940">
        <v>1</v>
      </c>
      <c r="O2940" t="b">
        <v>0</v>
      </c>
      <c r="P2940" t="s">
        <v>8272</v>
      </c>
      <c r="Q2940" s="5">
        <f>(E2940/D2940)</f>
        <v>3.3333333333333333E-2</v>
      </c>
      <c r="R2940" s="12">
        <f>ROUND((E2940/N2940),2)</f>
        <v>250</v>
      </c>
      <c r="S2940" t="str">
        <f>LEFT(P2940,FIND("/",P2940)-1)</f>
        <v>technology</v>
      </c>
      <c r="T2940" t="str">
        <f>RIGHT(P2940,LEN(P2940)-FIND("/",P2940))</f>
        <v>web</v>
      </c>
    </row>
    <row r="2941" spans="1:20" ht="57" x14ac:dyDescent="0.4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 s="9">
        <f>(((I2941/60)/60)/24)+DATE(1970,1,1)</f>
        <v>40118.165972222225</v>
      </c>
      <c r="K2941">
        <v>1252718519</v>
      </c>
      <c r="L2941" s="10">
        <f>(((K2941/60)/60)/24)+DATE(1970,1,1)</f>
        <v>40068.056932870371</v>
      </c>
      <c r="M2941" t="b">
        <v>0</v>
      </c>
      <c r="N2941">
        <v>1</v>
      </c>
      <c r="O2941" t="b">
        <v>0</v>
      </c>
      <c r="P2941" t="s">
        <v>8275</v>
      </c>
      <c r="Q2941" s="5">
        <f>(E2941/D2941)</f>
        <v>3.3333333333333333E-2</v>
      </c>
      <c r="R2941" s="12">
        <f>ROUND((E2941/N2941),2)</f>
        <v>50</v>
      </c>
      <c r="S2941" t="str">
        <f>LEFT(P2941,FIND("/",P2941)-1)</f>
        <v>publishing</v>
      </c>
      <c r="T2941" t="str">
        <f>RIGHT(P2941,LEN(P2941)-FIND("/",P2941))</f>
        <v>fiction</v>
      </c>
    </row>
    <row r="2942" spans="1:20" ht="42.75" x14ac:dyDescent="0.4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 s="9">
        <f>(((I2942/60)/60)/24)+DATE(1970,1,1)</f>
        <v>41872.91002314815</v>
      </c>
      <c r="K2942">
        <v>1407621026</v>
      </c>
      <c r="L2942" s="10">
        <f>(((K2942/60)/60)/24)+DATE(1970,1,1)</f>
        <v>41860.91002314815</v>
      </c>
      <c r="M2942" t="b">
        <v>0</v>
      </c>
      <c r="N2942">
        <v>2</v>
      </c>
      <c r="O2942" t="b">
        <v>0</v>
      </c>
      <c r="P2942" t="s">
        <v>8285</v>
      </c>
      <c r="Q2942" s="5">
        <f>(E2942/D2942)</f>
        <v>3.3333333333333333E-2</v>
      </c>
      <c r="R2942" s="12">
        <f>ROUND((E2942/N2942),2)</f>
        <v>7.5</v>
      </c>
      <c r="S2942" t="str">
        <f>LEFT(P2942,FIND("/",P2942)-1)</f>
        <v>photography</v>
      </c>
      <c r="T2942" t="str">
        <f>RIGHT(P2942,LEN(P2942)-FIND("/",P2942))</f>
        <v>photobooks</v>
      </c>
    </row>
    <row r="2943" spans="1:20" ht="28.5" x14ac:dyDescent="0.4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 s="9">
        <f>(((I2943/60)/60)/24)+DATE(1970,1,1)</f>
        <v>42858.8</v>
      </c>
      <c r="K2943">
        <v>1489439669</v>
      </c>
      <c r="L2943" s="10">
        <f>(((K2943/60)/60)/24)+DATE(1970,1,1)</f>
        <v>42807.885057870371</v>
      </c>
      <c r="M2943" t="b">
        <v>0</v>
      </c>
      <c r="N2943">
        <v>1</v>
      </c>
      <c r="O2943" t="b">
        <v>0</v>
      </c>
      <c r="P2943" t="s">
        <v>8271</v>
      </c>
      <c r="Q2943" s="5">
        <f>(E2943/D2943)</f>
        <v>3.3333333333333333E-2</v>
      </c>
      <c r="R2943" s="12">
        <f>ROUND((E2943/N2943),2)</f>
        <v>50</v>
      </c>
      <c r="S2943" t="str">
        <f>LEFT(P2943,FIND("/",P2943)-1)</f>
        <v>theater</v>
      </c>
      <c r="T2943" t="str">
        <f>RIGHT(P2943,LEN(P2943)-FIND("/",P2943))</f>
        <v>plays</v>
      </c>
    </row>
    <row r="2944" spans="1:20" ht="57" x14ac:dyDescent="0.4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 s="9">
        <f>(((I2944/60)/60)/24)+DATE(1970,1,1)</f>
        <v>40306.927777777775</v>
      </c>
      <c r="K2944">
        <v>1268255751</v>
      </c>
      <c r="L2944" s="10">
        <f>(((K2944/60)/60)/24)+DATE(1970,1,1)</f>
        <v>40247.886006944449</v>
      </c>
      <c r="M2944" t="b">
        <v>0</v>
      </c>
      <c r="N2944">
        <v>4</v>
      </c>
      <c r="O2944" t="b">
        <v>0</v>
      </c>
      <c r="P2944" t="s">
        <v>8270</v>
      </c>
      <c r="Q2944" s="5">
        <f>(E2944/D2944)</f>
        <v>3.307692307692308E-2</v>
      </c>
      <c r="R2944" s="12">
        <f>ROUND((E2944/N2944),2)</f>
        <v>53.75</v>
      </c>
      <c r="S2944" t="str">
        <f>LEFT(P2944,FIND("/",P2944)-1)</f>
        <v>film &amp; video</v>
      </c>
      <c r="T2944" t="str">
        <f>RIGHT(P2944,LEN(P2944)-FIND("/",P2944))</f>
        <v>animation</v>
      </c>
    </row>
    <row r="2945" spans="1:20" ht="42.75" x14ac:dyDescent="0.4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 s="9">
        <f>(((I2945/60)/60)/24)+DATE(1970,1,1)</f>
        <v>42218.803622685184</v>
      </c>
      <c r="K2945">
        <v>1435951033</v>
      </c>
      <c r="L2945" s="10">
        <f>(((K2945/60)/60)/24)+DATE(1970,1,1)</f>
        <v>42188.803622685184</v>
      </c>
      <c r="M2945" t="b">
        <v>0</v>
      </c>
      <c r="N2945">
        <v>15</v>
      </c>
      <c r="O2945" t="b">
        <v>0</v>
      </c>
      <c r="P2945" t="s">
        <v>8273</v>
      </c>
      <c r="Q2945" s="5">
        <f>(E2945/D2945)</f>
        <v>3.3033333333333331E-2</v>
      </c>
      <c r="R2945" s="12">
        <f>ROUND((E2945/N2945),2)</f>
        <v>66.069999999999993</v>
      </c>
      <c r="S2945" t="str">
        <f>LEFT(P2945,FIND("/",P2945)-1)</f>
        <v>technology</v>
      </c>
      <c r="T2945" t="str">
        <f>RIGHT(P2945,LEN(P2945)-FIND("/",P2945))</f>
        <v>wearables</v>
      </c>
    </row>
    <row r="2946" spans="1:20" ht="42.75" x14ac:dyDescent="0.4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 s="9">
        <f>(((I2946/60)/60)/24)+DATE(1970,1,1)</f>
        <v>41773.758043981477</v>
      </c>
      <c r="K2946">
        <v>1398363095</v>
      </c>
      <c r="L2946" s="10">
        <f>(((K2946/60)/60)/24)+DATE(1970,1,1)</f>
        <v>41753.758043981477</v>
      </c>
      <c r="M2946" t="b">
        <v>0</v>
      </c>
      <c r="N2946">
        <v>4</v>
      </c>
      <c r="O2946" t="b">
        <v>0</v>
      </c>
      <c r="P2946" t="s">
        <v>8270</v>
      </c>
      <c r="Q2946" s="5">
        <f>(E2946/D2946)</f>
        <v>3.2804E-2</v>
      </c>
      <c r="R2946" s="12">
        <f>ROUND((E2946/N2946),2)</f>
        <v>20.5</v>
      </c>
      <c r="S2946" t="str">
        <f>LEFT(P2946,FIND("/",P2946)-1)</f>
        <v>film &amp; video</v>
      </c>
      <c r="T2946" t="str">
        <f>RIGHT(P2946,LEN(P2946)-FIND("/",P2946))</f>
        <v>animation</v>
      </c>
    </row>
    <row r="2947" spans="1:20" ht="42.75" x14ac:dyDescent="0.4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 s="9">
        <f>(((I2947/60)/60)/24)+DATE(1970,1,1)</f>
        <v>42118.069108796291</v>
      </c>
      <c r="K2947">
        <v>1427247571</v>
      </c>
      <c r="L2947" s="10">
        <f>(((K2947/60)/60)/24)+DATE(1970,1,1)</f>
        <v>42088.069108796291</v>
      </c>
      <c r="M2947" t="b">
        <v>0</v>
      </c>
      <c r="N2947">
        <v>6</v>
      </c>
      <c r="O2947" t="b">
        <v>0</v>
      </c>
      <c r="P2947" t="s">
        <v>8272</v>
      </c>
      <c r="Q2947" s="5">
        <f>(E2947/D2947)</f>
        <v>3.272727272727273E-2</v>
      </c>
      <c r="R2947" s="12">
        <f>ROUND((E2947/N2947),2)</f>
        <v>30</v>
      </c>
      <c r="S2947" t="str">
        <f>LEFT(P2947,FIND("/",P2947)-1)</f>
        <v>technology</v>
      </c>
      <c r="T2947" t="str">
        <f>RIGHT(P2947,LEN(P2947)-FIND("/",P2947))</f>
        <v>web</v>
      </c>
    </row>
    <row r="2948" spans="1:20" ht="42.75" x14ac:dyDescent="0.4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 s="9">
        <f>(((I2948/60)/60)/24)+DATE(1970,1,1)</f>
        <v>42170.798819444448</v>
      </c>
      <c r="K2948">
        <v>1431630618</v>
      </c>
      <c r="L2948" s="10">
        <f>(((K2948/60)/60)/24)+DATE(1970,1,1)</f>
        <v>42138.798819444448</v>
      </c>
      <c r="M2948" t="b">
        <v>0</v>
      </c>
      <c r="N2948">
        <v>4</v>
      </c>
      <c r="O2948" t="b">
        <v>0</v>
      </c>
      <c r="P2948" t="s">
        <v>8305</v>
      </c>
      <c r="Q2948" s="5">
        <f>(E2948/D2948)</f>
        <v>3.267605633802817E-2</v>
      </c>
      <c r="R2948" s="12">
        <f>ROUND((E2948/N2948),2)</f>
        <v>29</v>
      </c>
      <c r="S2948" t="str">
        <f>LEFT(P2948,FIND("/",P2948)-1)</f>
        <v>theater</v>
      </c>
      <c r="T2948" t="str">
        <f>RIGHT(P2948,LEN(P2948)-FIND("/",P2948))</f>
        <v>musical</v>
      </c>
    </row>
    <row r="2949" spans="1:20" ht="42.75" x14ac:dyDescent="0.4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 s="9">
        <f>(((I2949/60)/60)/24)+DATE(1970,1,1)</f>
        <v>42246.227777777778</v>
      </c>
      <c r="K2949">
        <v>1438385283</v>
      </c>
      <c r="L2949" s="10">
        <f>(((K2949/60)/60)/24)+DATE(1970,1,1)</f>
        <v>42216.977812500001</v>
      </c>
      <c r="M2949" t="b">
        <v>0</v>
      </c>
      <c r="N2949">
        <v>10</v>
      </c>
      <c r="O2949" t="b">
        <v>0</v>
      </c>
      <c r="P2949" t="s">
        <v>8268</v>
      </c>
      <c r="Q2949" s="5">
        <f>(E2949/D2949)</f>
        <v>3.2500000000000001E-2</v>
      </c>
      <c r="R2949" s="12">
        <f>ROUND((E2949/N2949),2)</f>
        <v>32.5</v>
      </c>
      <c r="S2949" t="str">
        <f>LEFT(P2949,FIND("/",P2949)-1)</f>
        <v>film &amp; video</v>
      </c>
      <c r="T2949" t="str">
        <f>RIGHT(P2949,LEN(P2949)-FIND("/",P2949))</f>
        <v>drama</v>
      </c>
    </row>
    <row r="2950" spans="1:20" ht="42.75" x14ac:dyDescent="0.4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 s="9">
        <f>(((I2950/60)/60)/24)+DATE(1970,1,1)</f>
        <v>41872.031597222223</v>
      </c>
      <c r="K2950">
        <v>1405989930</v>
      </c>
      <c r="L2950" s="10">
        <f>(((K2950/60)/60)/24)+DATE(1970,1,1)</f>
        <v>41842.031597222223</v>
      </c>
      <c r="M2950" t="b">
        <v>0</v>
      </c>
      <c r="N2950">
        <v>9</v>
      </c>
      <c r="O2950" t="b">
        <v>0</v>
      </c>
      <c r="P2950" t="s">
        <v>8279</v>
      </c>
      <c r="Q2950" s="5">
        <f>(E2950/D2950)</f>
        <v>3.2500000000000001E-2</v>
      </c>
      <c r="R2950" s="12">
        <f>ROUND((E2950/N2950),2)</f>
        <v>28.89</v>
      </c>
      <c r="S2950" t="str">
        <f>LEFT(P2950,FIND("/",P2950)-1)</f>
        <v>music</v>
      </c>
      <c r="T2950" t="str">
        <f>RIGHT(P2950,LEN(P2950)-FIND("/",P2950))</f>
        <v>indie rock</v>
      </c>
    </row>
    <row r="2951" spans="1:20" ht="57" x14ac:dyDescent="0.4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 s="9">
        <f>(((I2951/60)/60)/24)+DATE(1970,1,1)</f>
        <v>41113.166666666664</v>
      </c>
      <c r="K2951">
        <v>1340296440</v>
      </c>
      <c r="L2951" s="10">
        <f>(((K2951/60)/60)/24)+DATE(1970,1,1)</f>
        <v>41081.69027777778</v>
      </c>
      <c r="M2951" t="b">
        <v>0</v>
      </c>
      <c r="N2951">
        <v>8</v>
      </c>
      <c r="O2951" t="b">
        <v>0</v>
      </c>
      <c r="P2951" t="s">
        <v>8278</v>
      </c>
      <c r="Q2951" s="5">
        <f>(E2951/D2951)</f>
        <v>3.2500000000000001E-2</v>
      </c>
      <c r="R2951" s="12">
        <f>ROUND((E2951/N2951),2)</f>
        <v>65</v>
      </c>
      <c r="S2951" t="str">
        <f>LEFT(P2951,FIND("/",P2951)-1)</f>
        <v>music</v>
      </c>
      <c r="T2951" t="str">
        <f>RIGHT(P2951,LEN(P2951)-FIND("/",P2951))</f>
        <v>jazz</v>
      </c>
    </row>
    <row r="2952" spans="1:20" ht="28.5" x14ac:dyDescent="0.4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 s="9">
        <f>(((I2952/60)/60)/24)+DATE(1970,1,1)</f>
        <v>42063.333333333328</v>
      </c>
      <c r="K2952">
        <v>1422388822</v>
      </c>
      <c r="L2952" s="10">
        <f>(((K2952/60)/60)/24)+DATE(1970,1,1)</f>
        <v>42031.833587962959</v>
      </c>
      <c r="M2952" t="b">
        <v>0</v>
      </c>
      <c r="N2952">
        <v>5</v>
      </c>
      <c r="O2952" t="b">
        <v>0</v>
      </c>
      <c r="P2952" t="s">
        <v>8271</v>
      </c>
      <c r="Q2952" s="5">
        <f>(E2952/D2952)</f>
        <v>3.2500000000000001E-2</v>
      </c>
      <c r="R2952" s="12">
        <f>ROUND((E2952/N2952),2)</f>
        <v>39</v>
      </c>
      <c r="S2952" t="str">
        <f>LEFT(P2952,FIND("/",P2952)-1)</f>
        <v>theater</v>
      </c>
      <c r="T2952" t="str">
        <f>RIGHT(P2952,LEN(P2952)-FIND("/",P2952))</f>
        <v>plays</v>
      </c>
    </row>
    <row r="2953" spans="1:20" ht="42.75" x14ac:dyDescent="0.4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 s="9">
        <f>(((I2953/60)/60)/24)+DATE(1970,1,1)</f>
        <v>42336.621458333335</v>
      </c>
      <c r="K2953">
        <v>1446562494</v>
      </c>
      <c r="L2953" s="10">
        <f>(((K2953/60)/60)/24)+DATE(1970,1,1)</f>
        <v>42311.621458333335</v>
      </c>
      <c r="M2953" t="b">
        <v>0</v>
      </c>
      <c r="N2953">
        <v>3</v>
      </c>
      <c r="O2953" t="b">
        <v>0</v>
      </c>
      <c r="P2953" t="s">
        <v>8271</v>
      </c>
      <c r="Q2953" s="5">
        <f>(E2953/D2953)</f>
        <v>3.214285714285714E-2</v>
      </c>
      <c r="R2953" s="12">
        <f>ROUND((E2953/N2953),2)</f>
        <v>15</v>
      </c>
      <c r="S2953" t="str">
        <f>LEFT(P2953,FIND("/",P2953)-1)</f>
        <v>theater</v>
      </c>
      <c r="T2953" t="str">
        <f>RIGHT(P2953,LEN(P2953)-FIND("/",P2953))</f>
        <v>plays</v>
      </c>
    </row>
    <row r="2954" spans="1:20" ht="42.75" x14ac:dyDescent="0.4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 s="9">
        <f>(((I2954/60)/60)/24)+DATE(1970,1,1)</f>
        <v>41201.958993055552</v>
      </c>
      <c r="K2954">
        <v>1346799657</v>
      </c>
      <c r="L2954" s="10">
        <f>(((K2954/60)/60)/24)+DATE(1970,1,1)</f>
        <v>41156.958993055552</v>
      </c>
      <c r="M2954" t="b">
        <v>0</v>
      </c>
      <c r="N2954">
        <v>10</v>
      </c>
      <c r="O2954" t="b">
        <v>0</v>
      </c>
      <c r="P2954" t="s">
        <v>8270</v>
      </c>
      <c r="Q2954" s="5">
        <f>(E2954/D2954)</f>
        <v>3.2000000000000001E-2</v>
      </c>
      <c r="R2954" s="12">
        <f>ROUND((E2954/N2954),2)</f>
        <v>64</v>
      </c>
      <c r="S2954" t="str">
        <f>LEFT(P2954,FIND("/",P2954)-1)</f>
        <v>film &amp; video</v>
      </c>
      <c r="T2954" t="str">
        <f>RIGHT(P2954,LEN(P2954)-FIND("/",P2954))</f>
        <v>animation</v>
      </c>
    </row>
    <row r="2955" spans="1:20" ht="42.75" x14ac:dyDescent="0.4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 s="9">
        <f>(((I2955/60)/60)/24)+DATE(1970,1,1)</f>
        <v>41175.100694444445</v>
      </c>
      <c r="K2955">
        <v>1346180780</v>
      </c>
      <c r="L2955" s="10">
        <f>(((K2955/60)/60)/24)+DATE(1970,1,1)</f>
        <v>41149.796064814815</v>
      </c>
      <c r="M2955" t="b">
        <v>0</v>
      </c>
      <c r="N2955">
        <v>4</v>
      </c>
      <c r="O2955" t="b">
        <v>0</v>
      </c>
      <c r="P2955" t="s">
        <v>8278</v>
      </c>
      <c r="Q2955" s="5">
        <f>(E2955/D2955)</f>
        <v>3.2000000000000001E-2</v>
      </c>
      <c r="R2955" s="12">
        <f>ROUND((E2955/N2955),2)</f>
        <v>40</v>
      </c>
      <c r="S2955" t="str">
        <f>LEFT(P2955,FIND("/",P2955)-1)</f>
        <v>music</v>
      </c>
      <c r="T2955" t="str">
        <f>RIGHT(P2955,LEN(P2955)-FIND("/",P2955))</f>
        <v>jazz</v>
      </c>
    </row>
    <row r="2956" spans="1:20" ht="42.75" x14ac:dyDescent="0.4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 s="9">
        <f>(((I2956/60)/60)/24)+DATE(1970,1,1)</f>
        <v>42223.625</v>
      </c>
      <c r="K2956">
        <v>1437754137</v>
      </c>
      <c r="L2956" s="10">
        <f>(((K2956/60)/60)/24)+DATE(1970,1,1)</f>
        <v>42209.67288194444</v>
      </c>
      <c r="M2956" t="b">
        <v>0</v>
      </c>
      <c r="N2956">
        <v>3</v>
      </c>
      <c r="O2956" t="b">
        <v>0</v>
      </c>
      <c r="P2956" t="s">
        <v>8271</v>
      </c>
      <c r="Q2956" s="5">
        <f>(E2956/D2956)</f>
        <v>3.2000000000000001E-2</v>
      </c>
      <c r="R2956" s="12">
        <f>ROUND((E2956/N2956),2)</f>
        <v>10.67</v>
      </c>
      <c r="S2956" t="str">
        <f>LEFT(P2956,FIND("/",P2956)-1)</f>
        <v>theater</v>
      </c>
      <c r="T2956" t="str">
        <f>RIGHT(P2956,LEN(P2956)-FIND("/",P2956))</f>
        <v>plays</v>
      </c>
    </row>
    <row r="2957" spans="1:20" ht="42.75" x14ac:dyDescent="0.4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 s="9">
        <f>(((I2957/60)/60)/24)+DATE(1970,1,1)</f>
        <v>42584.958333333328</v>
      </c>
      <c r="K2957">
        <v>1467650771</v>
      </c>
      <c r="L2957" s="10">
        <f>(((K2957/60)/60)/24)+DATE(1970,1,1)</f>
        <v>42555.698738425926</v>
      </c>
      <c r="M2957" t="b">
        <v>0</v>
      </c>
      <c r="N2957">
        <v>4</v>
      </c>
      <c r="O2957" t="b">
        <v>0</v>
      </c>
      <c r="P2957" t="s">
        <v>8296</v>
      </c>
      <c r="Q2957" s="5">
        <f>(E2957/D2957)</f>
        <v>3.1875000000000001E-2</v>
      </c>
      <c r="R2957" s="12">
        <f>ROUND((E2957/N2957),2)</f>
        <v>12.75</v>
      </c>
      <c r="S2957" t="str">
        <f>LEFT(P2957,FIND("/",P2957)-1)</f>
        <v>photography</v>
      </c>
      <c r="T2957" t="str">
        <f>RIGHT(P2957,LEN(P2957)-FIND("/",P2957))</f>
        <v>people</v>
      </c>
    </row>
    <row r="2958" spans="1:20" ht="42.75" x14ac:dyDescent="0.4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 s="9">
        <f>(((I2958/60)/60)/24)+DATE(1970,1,1)</f>
        <v>42834.853807870371</v>
      </c>
      <c r="K2958">
        <v>1489181369</v>
      </c>
      <c r="L2958" s="10">
        <f>(((K2958/60)/60)/24)+DATE(1970,1,1)</f>
        <v>42804.895474537043</v>
      </c>
      <c r="M2958" t="b">
        <v>0</v>
      </c>
      <c r="N2958">
        <v>4</v>
      </c>
      <c r="O2958" t="b">
        <v>0</v>
      </c>
      <c r="P2958" t="s">
        <v>8298</v>
      </c>
      <c r="Q2958" s="5">
        <f>(E2958/D2958)</f>
        <v>3.1481481481481478E-2</v>
      </c>
      <c r="R2958" s="12">
        <f>ROUND((E2958/N2958),2)</f>
        <v>21.25</v>
      </c>
      <c r="S2958" t="str">
        <f>LEFT(P2958,FIND("/",P2958)-1)</f>
        <v>food</v>
      </c>
      <c r="T2958" t="str">
        <f>RIGHT(P2958,LEN(P2958)-FIND("/",P2958))</f>
        <v>small batch</v>
      </c>
    </row>
    <row r="2959" spans="1:20" ht="42.75" x14ac:dyDescent="0.4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 s="9">
        <f>(((I2959/60)/60)/24)+DATE(1970,1,1)</f>
        <v>42217.207638888889</v>
      </c>
      <c r="K2959">
        <v>1435731041</v>
      </c>
      <c r="L2959" s="10">
        <f>(((K2959/60)/60)/24)+DATE(1970,1,1)</f>
        <v>42186.257418981477</v>
      </c>
      <c r="M2959" t="b">
        <v>0</v>
      </c>
      <c r="N2959">
        <v>58</v>
      </c>
      <c r="O2959" t="b">
        <v>0</v>
      </c>
      <c r="P2959" t="s">
        <v>8267</v>
      </c>
      <c r="Q2959" s="5">
        <f>(E2959/D2959)</f>
        <v>3.1413333333333335E-2</v>
      </c>
      <c r="R2959" s="12">
        <f>ROUND((E2959/N2959),2)</f>
        <v>81.239999999999995</v>
      </c>
      <c r="S2959" t="str">
        <f>LEFT(P2959,FIND("/",P2959)-1)</f>
        <v>film &amp; video</v>
      </c>
      <c r="T2959" t="str">
        <f>RIGHT(P2959,LEN(P2959)-FIND("/",P2959))</f>
        <v>science fiction</v>
      </c>
    </row>
    <row r="2960" spans="1:20" ht="42.75" x14ac:dyDescent="0.4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 s="9">
        <f>(((I2960/60)/60)/24)+DATE(1970,1,1)</f>
        <v>42059.135879629626</v>
      </c>
      <c r="K2960">
        <v>1422155740</v>
      </c>
      <c r="L2960" s="10">
        <f>(((K2960/60)/60)/24)+DATE(1970,1,1)</f>
        <v>42029.135879629626</v>
      </c>
      <c r="M2960" t="b">
        <v>0</v>
      </c>
      <c r="N2960">
        <v>6</v>
      </c>
      <c r="O2960" t="b">
        <v>0</v>
      </c>
      <c r="P2960" t="s">
        <v>8271</v>
      </c>
      <c r="Q2960" s="5">
        <f>(E2960/D2960)</f>
        <v>3.1333333333333331E-2</v>
      </c>
      <c r="R2960">
        <f>ROUND((E2960/N2960),2)</f>
        <v>15.67</v>
      </c>
      <c r="S2960" t="str">
        <f>LEFT(P2960,FIND("/",P2960)-1)</f>
        <v>theater</v>
      </c>
      <c r="T2960" t="str">
        <f>RIGHT(P2960,LEN(P2960)-FIND("/",P2960))</f>
        <v>plays</v>
      </c>
    </row>
    <row r="2961" spans="1:20" ht="42.75" x14ac:dyDescent="0.4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 s="9">
        <f>(((I2961/60)/60)/24)+DATE(1970,1,1)</f>
        <v>42565.492280092592</v>
      </c>
      <c r="K2961">
        <v>1465904933</v>
      </c>
      <c r="L2961" s="10">
        <f>(((K2961/60)/60)/24)+DATE(1970,1,1)</f>
        <v>42535.492280092592</v>
      </c>
      <c r="M2961" t="b">
        <v>0</v>
      </c>
      <c r="N2961">
        <v>7</v>
      </c>
      <c r="O2961" t="b">
        <v>0</v>
      </c>
      <c r="P2961" t="s">
        <v>8273</v>
      </c>
      <c r="Q2961" s="5">
        <f>(E2961/D2961)</f>
        <v>3.1050000000000001E-2</v>
      </c>
      <c r="R2961" s="12">
        <f>ROUND((E2961/N2961),2)</f>
        <v>88.71</v>
      </c>
      <c r="S2961" t="str">
        <f>LEFT(P2961,FIND("/",P2961)-1)</f>
        <v>technology</v>
      </c>
      <c r="T2961" t="str">
        <f>RIGHT(P2961,LEN(P2961)-FIND("/",P2961))</f>
        <v>wearables</v>
      </c>
    </row>
    <row r="2962" spans="1:20" ht="42.75" x14ac:dyDescent="0.4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 s="9">
        <f>(((I2962/60)/60)/24)+DATE(1970,1,1)</f>
        <v>42254.756909722222</v>
      </c>
      <c r="K2962">
        <v>1439057397</v>
      </c>
      <c r="L2962" s="10">
        <f>(((K2962/60)/60)/24)+DATE(1970,1,1)</f>
        <v>42224.756909722222</v>
      </c>
      <c r="M2962" t="b">
        <v>0</v>
      </c>
      <c r="N2962">
        <v>3</v>
      </c>
      <c r="O2962" t="b">
        <v>0</v>
      </c>
      <c r="P2962" t="s">
        <v>8271</v>
      </c>
      <c r="Q2962" s="5">
        <f>(E2962/D2962)</f>
        <v>3.0833333333333334E-2</v>
      </c>
      <c r="R2962" s="12">
        <f>ROUND((E2962/N2962),2)</f>
        <v>61.67</v>
      </c>
      <c r="S2962" t="str">
        <f>LEFT(P2962,FIND("/",P2962)-1)</f>
        <v>theater</v>
      </c>
      <c r="T2962" t="str">
        <f>RIGHT(P2962,LEN(P2962)-FIND("/",P2962))</f>
        <v>plays</v>
      </c>
    </row>
    <row r="2963" spans="1:20" ht="42.75" x14ac:dyDescent="0.4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 s="9">
        <f>(((I2963/60)/60)/24)+DATE(1970,1,1)</f>
        <v>42238.165972222225</v>
      </c>
      <c r="K2963">
        <v>1436805660</v>
      </c>
      <c r="L2963" s="10">
        <f>(((K2963/60)/60)/24)+DATE(1970,1,1)</f>
        <v>42198.695138888885</v>
      </c>
      <c r="M2963" t="b">
        <v>0</v>
      </c>
      <c r="N2963">
        <v>13</v>
      </c>
      <c r="O2963" t="b">
        <v>0</v>
      </c>
      <c r="P2963" t="s">
        <v>8284</v>
      </c>
      <c r="Q2963" s="5">
        <f>(E2963/D2963)</f>
        <v>3.0666666666666665E-2</v>
      </c>
      <c r="R2963" s="12">
        <f>ROUND((E2963/N2963),2)</f>
        <v>35.380000000000003</v>
      </c>
      <c r="S2963" t="str">
        <f>LEFT(P2963,FIND("/",P2963)-1)</f>
        <v>food</v>
      </c>
      <c r="T2963" t="str">
        <f>RIGHT(P2963,LEN(P2963)-FIND("/",P2963))</f>
        <v>food trucks</v>
      </c>
    </row>
    <row r="2964" spans="1:20" ht="42.75" x14ac:dyDescent="0.4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 s="9">
        <f>(((I2964/60)/60)/24)+DATE(1970,1,1)</f>
        <v>41952.783321759263</v>
      </c>
      <c r="K2964">
        <v>1412963279</v>
      </c>
      <c r="L2964" s="10">
        <f>(((K2964/60)/60)/24)+DATE(1970,1,1)</f>
        <v>41922.741655092592</v>
      </c>
      <c r="M2964" t="b">
        <v>0</v>
      </c>
      <c r="N2964">
        <v>18</v>
      </c>
      <c r="O2964" t="b">
        <v>0</v>
      </c>
      <c r="P2964" t="s">
        <v>8273</v>
      </c>
      <c r="Q2964" s="5">
        <f>(E2964/D2964)</f>
        <v>3.058E-2</v>
      </c>
      <c r="R2964" s="12">
        <f>ROUND((E2964/N2964),2)</f>
        <v>84.94</v>
      </c>
      <c r="S2964" t="str">
        <f>LEFT(P2964,FIND("/",P2964)-1)</f>
        <v>technology</v>
      </c>
      <c r="T2964" t="str">
        <f>RIGHT(P2964,LEN(P2964)-FIND("/",P2964))</f>
        <v>wearables</v>
      </c>
    </row>
    <row r="2965" spans="1:20" ht="42.75" x14ac:dyDescent="0.4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 s="9">
        <f>(((I2965/60)/60)/24)+DATE(1970,1,1)</f>
        <v>40567.239884259259</v>
      </c>
      <c r="K2965">
        <v>1290663926</v>
      </c>
      <c r="L2965" s="10">
        <f>(((K2965/60)/60)/24)+DATE(1970,1,1)</f>
        <v>40507.239884259259</v>
      </c>
      <c r="M2965" t="b">
        <v>0</v>
      </c>
      <c r="N2965">
        <v>6</v>
      </c>
      <c r="O2965" t="b">
        <v>0</v>
      </c>
      <c r="P2965" t="s">
        <v>8278</v>
      </c>
      <c r="Q2965" s="5">
        <f>(E2965/D2965)</f>
        <v>3.0153846153846153E-2</v>
      </c>
      <c r="R2965" s="12">
        <f>ROUND((E2965/N2965),2)</f>
        <v>32.67</v>
      </c>
      <c r="S2965" t="str">
        <f>LEFT(P2965,FIND("/",P2965)-1)</f>
        <v>music</v>
      </c>
      <c r="T2965" t="str">
        <f>RIGHT(P2965,LEN(P2965)-FIND("/",P2965))</f>
        <v>jazz</v>
      </c>
    </row>
    <row r="2966" spans="1:20" ht="28.5" x14ac:dyDescent="0.4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 s="9">
        <f>(((I2966/60)/60)/24)+DATE(1970,1,1)</f>
        <v>41467.910416666666</v>
      </c>
      <c r="K2966">
        <v>1368579457</v>
      </c>
      <c r="L2966" s="10">
        <f>(((K2966/60)/60)/24)+DATE(1970,1,1)</f>
        <v>41409.040011574078</v>
      </c>
      <c r="M2966" t="b">
        <v>0</v>
      </c>
      <c r="N2966">
        <v>8</v>
      </c>
      <c r="O2966" t="b">
        <v>0</v>
      </c>
      <c r="P2966" t="s">
        <v>8286</v>
      </c>
      <c r="Q2966" s="5">
        <f>(E2966/D2966)</f>
        <v>3.0124999999999999E-2</v>
      </c>
      <c r="R2966" s="12">
        <f>ROUND((E2966/N2966),2)</f>
        <v>30.13</v>
      </c>
      <c r="S2966" t="str">
        <f>LEFT(P2966,FIND("/",P2966)-1)</f>
        <v>music</v>
      </c>
      <c r="T2966" t="str">
        <f>RIGHT(P2966,LEN(P2966)-FIND("/",P2966))</f>
        <v>world music</v>
      </c>
    </row>
    <row r="2967" spans="1:20" ht="42.75" x14ac:dyDescent="0.4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 s="9">
        <f>(((I2967/60)/60)/24)+DATE(1970,1,1)</f>
        <v>41859.935717592591</v>
      </c>
      <c r="K2967">
        <v>1404944846</v>
      </c>
      <c r="L2967" s="10">
        <f>(((K2967/60)/60)/24)+DATE(1970,1,1)</f>
        <v>41829.935717592591</v>
      </c>
      <c r="M2967" t="b">
        <v>0</v>
      </c>
      <c r="N2967">
        <v>11</v>
      </c>
      <c r="O2967" t="b">
        <v>0</v>
      </c>
      <c r="P2967" t="s">
        <v>8303</v>
      </c>
      <c r="Q2967" s="5">
        <f>(E2967/D2967)</f>
        <v>3.0066666666666665E-2</v>
      </c>
      <c r="R2967" s="12">
        <f>ROUND((E2967/N2967),2)</f>
        <v>41</v>
      </c>
      <c r="S2967" t="str">
        <f>LEFT(P2967,FIND("/",P2967)-1)</f>
        <v>theater</v>
      </c>
      <c r="T2967" t="str">
        <f>RIGHT(P2967,LEN(P2967)-FIND("/",P2967))</f>
        <v>spaces</v>
      </c>
    </row>
    <row r="2968" spans="1:20" ht="42.75" x14ac:dyDescent="0.4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 s="9">
        <f>(((I2968/60)/60)/24)+DATE(1970,1,1)</f>
        <v>41370.261365740742</v>
      </c>
      <c r="K2968">
        <v>1362640582</v>
      </c>
      <c r="L2968" s="10">
        <f>(((K2968/60)/60)/24)+DATE(1970,1,1)</f>
        <v>41340.303032407406</v>
      </c>
      <c r="M2968" t="b">
        <v>0</v>
      </c>
      <c r="N2968">
        <v>5</v>
      </c>
      <c r="O2968" t="b">
        <v>0</v>
      </c>
      <c r="P2968" t="s">
        <v>8270</v>
      </c>
      <c r="Q2968" s="5">
        <f>(E2968/D2968)</f>
        <v>0.03</v>
      </c>
      <c r="R2968" s="12">
        <f>ROUND((E2968/N2968),2)</f>
        <v>30</v>
      </c>
      <c r="S2968" t="str">
        <f>LEFT(P2968,FIND("/",P2968)-1)</f>
        <v>film &amp; video</v>
      </c>
      <c r="T2968" t="str">
        <f>RIGHT(P2968,LEN(P2968)-FIND("/",P2968))</f>
        <v>animation</v>
      </c>
    </row>
    <row r="2969" spans="1:20" ht="42.75" x14ac:dyDescent="0.4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 s="9">
        <f>(((I2969/60)/60)/24)+DATE(1970,1,1)</f>
        <v>42132.343090277776</v>
      </c>
      <c r="K2969">
        <v>1427184843</v>
      </c>
      <c r="L2969" s="10">
        <f>(((K2969/60)/60)/24)+DATE(1970,1,1)</f>
        <v>42087.343090277776</v>
      </c>
      <c r="M2969" t="b">
        <v>0</v>
      </c>
      <c r="N2969">
        <v>3</v>
      </c>
      <c r="O2969" t="b">
        <v>0</v>
      </c>
      <c r="P2969" t="s">
        <v>8272</v>
      </c>
      <c r="Q2969" s="5">
        <f>(E2969/D2969)</f>
        <v>0.03</v>
      </c>
      <c r="R2969" s="12">
        <f>ROUND((E2969/N2969),2)</f>
        <v>20</v>
      </c>
      <c r="S2969" t="str">
        <f>LEFT(P2969,FIND("/",P2969)-1)</f>
        <v>technology</v>
      </c>
      <c r="T2969" t="str">
        <f>RIGHT(P2969,LEN(P2969)-FIND("/",P2969))</f>
        <v>web</v>
      </c>
    </row>
    <row r="2970" spans="1:20" ht="42.75" x14ac:dyDescent="0.4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 s="9">
        <f>(((I2970/60)/60)/24)+DATE(1970,1,1)</f>
        <v>42487.579861111109</v>
      </c>
      <c r="K2970">
        <v>1459198499</v>
      </c>
      <c r="L2970" s="10">
        <f>(((K2970/60)/60)/24)+DATE(1970,1,1)</f>
        <v>42457.871516203704</v>
      </c>
      <c r="M2970" t="b">
        <v>0</v>
      </c>
      <c r="N2970">
        <v>8</v>
      </c>
      <c r="O2970" t="b">
        <v>0</v>
      </c>
      <c r="P2970" t="s">
        <v>8287</v>
      </c>
      <c r="Q2970" s="5">
        <f>(E2970/D2970)</f>
        <v>0.03</v>
      </c>
      <c r="R2970" s="12">
        <f>ROUND((E2970/N2970),2)</f>
        <v>75</v>
      </c>
      <c r="S2970" t="str">
        <f>LEFT(P2970,FIND("/",P2970)-1)</f>
        <v>publishing</v>
      </c>
      <c r="T2970" t="str">
        <f>RIGHT(P2970,LEN(P2970)-FIND("/",P2970))</f>
        <v>translations</v>
      </c>
    </row>
    <row r="2971" spans="1:20" ht="42.75" x14ac:dyDescent="0.4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 s="9">
        <f>(((I2971/60)/60)/24)+DATE(1970,1,1)</f>
        <v>42377.82430555555</v>
      </c>
      <c r="K2971">
        <v>1447962505</v>
      </c>
      <c r="L2971" s="10">
        <f>(((K2971/60)/60)/24)+DATE(1970,1,1)</f>
        <v>42327.825289351851</v>
      </c>
      <c r="M2971" t="b">
        <v>0</v>
      </c>
      <c r="N2971">
        <v>1</v>
      </c>
      <c r="O2971" t="b">
        <v>0</v>
      </c>
      <c r="P2971" t="s">
        <v>8272</v>
      </c>
      <c r="Q2971" s="5">
        <f>(E2971/D2971)</f>
        <v>0.03</v>
      </c>
      <c r="R2971" s="12">
        <f>ROUND((E2971/N2971),2)</f>
        <v>300</v>
      </c>
      <c r="S2971" t="str">
        <f>LEFT(P2971,FIND("/",P2971)-1)</f>
        <v>technology</v>
      </c>
      <c r="T2971" t="str">
        <f>RIGHT(P2971,LEN(P2971)-FIND("/",P2971))</f>
        <v>web</v>
      </c>
    </row>
    <row r="2972" spans="1:20" ht="42.75" x14ac:dyDescent="0.4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 s="9">
        <f>(((I2972/60)/60)/24)+DATE(1970,1,1)</f>
        <v>40893.013356481482</v>
      </c>
      <c r="K2972">
        <v>1321402754</v>
      </c>
      <c r="L2972" s="10">
        <f>(((K2972/60)/60)/24)+DATE(1970,1,1)</f>
        <v>40863.013356481482</v>
      </c>
      <c r="M2972" t="b">
        <v>0</v>
      </c>
      <c r="N2972">
        <v>2</v>
      </c>
      <c r="O2972" t="b">
        <v>0</v>
      </c>
      <c r="P2972" t="s">
        <v>8304</v>
      </c>
      <c r="Q2972" s="5">
        <f>(E2972/D2972)</f>
        <v>0.03</v>
      </c>
      <c r="R2972" s="12">
        <f>ROUND((E2972/N2972),2)</f>
        <v>75</v>
      </c>
      <c r="S2972" t="str">
        <f>LEFT(P2972,FIND("/",P2972)-1)</f>
        <v>publishing</v>
      </c>
      <c r="T2972" t="str">
        <f>RIGHT(P2972,LEN(P2972)-FIND("/",P2972))</f>
        <v>children's books</v>
      </c>
    </row>
    <row r="2973" spans="1:20" ht="42.75" x14ac:dyDescent="0.4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 s="9">
        <f>(((I2973/60)/60)/24)+DATE(1970,1,1)</f>
        <v>42526.447071759263</v>
      </c>
      <c r="K2973">
        <v>1462531427</v>
      </c>
      <c r="L2973" s="10">
        <f>(((K2973/60)/60)/24)+DATE(1970,1,1)</f>
        <v>42496.447071759263</v>
      </c>
      <c r="M2973" t="b">
        <v>0</v>
      </c>
      <c r="N2973">
        <v>1</v>
      </c>
      <c r="O2973" t="b">
        <v>0</v>
      </c>
      <c r="P2973" t="s">
        <v>8303</v>
      </c>
      <c r="Q2973" s="5">
        <f>(E2973/D2973)</f>
        <v>0.03</v>
      </c>
      <c r="R2973" s="12">
        <f>ROUND((E2973/N2973),2)</f>
        <v>300</v>
      </c>
      <c r="S2973" t="str">
        <f>LEFT(P2973,FIND("/",P2973)-1)</f>
        <v>theater</v>
      </c>
      <c r="T2973" t="str">
        <f>RIGHT(P2973,LEN(P2973)-FIND("/",P2973))</f>
        <v>spaces</v>
      </c>
    </row>
    <row r="2974" spans="1:20" ht="42.75" x14ac:dyDescent="0.4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 s="9">
        <f>(((I2974/60)/60)/24)+DATE(1970,1,1)</f>
        <v>41212.32104166667</v>
      </c>
      <c r="K2974">
        <v>1348731738</v>
      </c>
      <c r="L2974" s="10">
        <f>(((K2974/60)/60)/24)+DATE(1970,1,1)</f>
        <v>41179.32104166667</v>
      </c>
      <c r="M2974" t="b">
        <v>0</v>
      </c>
      <c r="N2974">
        <v>8</v>
      </c>
      <c r="O2974" t="b">
        <v>0</v>
      </c>
      <c r="P2974" t="s">
        <v>8279</v>
      </c>
      <c r="Q2974" s="5">
        <f>(E2974/D2974)</f>
        <v>2.9894179894179893E-2</v>
      </c>
      <c r="R2974" s="12">
        <f>ROUND((E2974/N2974),2)</f>
        <v>14.13</v>
      </c>
      <c r="S2974" t="str">
        <f>LEFT(P2974,FIND("/",P2974)-1)</f>
        <v>music</v>
      </c>
      <c r="T2974" t="str">
        <f>RIGHT(P2974,LEN(P2974)-FIND("/",P2974))</f>
        <v>indie rock</v>
      </c>
    </row>
    <row r="2975" spans="1:20" ht="42.75" x14ac:dyDescent="0.4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 s="9">
        <f>(((I2975/60)/60)/24)+DATE(1970,1,1)</f>
        <v>41912.638298611113</v>
      </c>
      <c r="K2975">
        <v>1409066349</v>
      </c>
      <c r="L2975" s="10">
        <f>(((K2975/60)/60)/24)+DATE(1970,1,1)</f>
        <v>41877.638298611113</v>
      </c>
      <c r="M2975" t="b">
        <v>1</v>
      </c>
      <c r="N2975">
        <v>8</v>
      </c>
      <c r="O2975" t="b">
        <v>0</v>
      </c>
      <c r="P2975" t="s">
        <v>8285</v>
      </c>
      <c r="Q2975" s="5">
        <f>(E2975/D2975)</f>
        <v>2.955E-2</v>
      </c>
      <c r="R2975" s="12">
        <f>ROUND((E2975/N2975),2)</f>
        <v>73.88</v>
      </c>
      <c r="S2975" t="str">
        <f>LEFT(P2975,FIND("/",P2975)-1)</f>
        <v>photography</v>
      </c>
      <c r="T2975" t="str">
        <f>RIGHT(P2975,LEN(P2975)-FIND("/",P2975))</f>
        <v>photobooks</v>
      </c>
    </row>
    <row r="2976" spans="1:20" ht="42.75" x14ac:dyDescent="0.4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 s="9">
        <f>(((I2976/60)/60)/24)+DATE(1970,1,1)</f>
        <v>41012.595312500001</v>
      </c>
      <c r="K2976">
        <v>1329146235</v>
      </c>
      <c r="L2976" s="10">
        <f>(((K2976/60)/60)/24)+DATE(1970,1,1)</f>
        <v>40952.636979166666</v>
      </c>
      <c r="M2976" t="b">
        <v>0</v>
      </c>
      <c r="N2976">
        <v>21</v>
      </c>
      <c r="O2976" t="b">
        <v>0</v>
      </c>
      <c r="P2976" t="s">
        <v>8282</v>
      </c>
      <c r="Q2976" s="5">
        <f>(E2976/D2976)</f>
        <v>2.93E-2</v>
      </c>
      <c r="R2976" s="12">
        <f>ROUND((E2976/N2976),2)</f>
        <v>34.880000000000003</v>
      </c>
      <c r="S2976" t="str">
        <f>LEFT(P2976,FIND("/",P2976)-1)</f>
        <v>games</v>
      </c>
      <c r="T2976" t="str">
        <f>RIGHT(P2976,LEN(P2976)-FIND("/",P2976))</f>
        <v>video games</v>
      </c>
    </row>
    <row r="2977" spans="1:20" ht="42.75" x14ac:dyDescent="0.4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 s="9">
        <f>(((I2977/60)/60)/24)+DATE(1970,1,1)</f>
        <v>42200.728460648148</v>
      </c>
      <c r="K2977">
        <v>1434389339</v>
      </c>
      <c r="L2977" s="10">
        <f>(((K2977/60)/60)/24)+DATE(1970,1,1)</f>
        <v>42170.728460648148</v>
      </c>
      <c r="M2977" t="b">
        <v>0</v>
      </c>
      <c r="N2977">
        <v>9</v>
      </c>
      <c r="O2977" t="b">
        <v>0</v>
      </c>
      <c r="P2977" t="s">
        <v>8284</v>
      </c>
      <c r="Q2977" s="5">
        <f>(E2977/D2977)</f>
        <v>2.9250000000000002E-2</v>
      </c>
      <c r="R2977" s="12">
        <f>ROUND((E2977/N2977),2)</f>
        <v>65</v>
      </c>
      <c r="S2977" t="str">
        <f>LEFT(P2977,FIND("/",P2977)-1)</f>
        <v>food</v>
      </c>
      <c r="T2977" t="str">
        <f>RIGHT(P2977,LEN(P2977)-FIND("/",P2977))</f>
        <v>food trucks</v>
      </c>
    </row>
    <row r="2978" spans="1:20" x14ac:dyDescent="0.4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 s="9">
        <f>(((I2978/60)/60)/24)+DATE(1970,1,1)</f>
        <v>42738.668576388889</v>
      </c>
      <c r="K2978">
        <v>1480867365</v>
      </c>
      <c r="L2978" s="10">
        <f>(((K2978/60)/60)/24)+DATE(1970,1,1)</f>
        <v>42708.668576388889</v>
      </c>
      <c r="M2978" t="b">
        <v>0</v>
      </c>
      <c r="N2978">
        <v>3</v>
      </c>
      <c r="O2978" t="b">
        <v>0</v>
      </c>
      <c r="P2978" t="s">
        <v>8287</v>
      </c>
      <c r="Q2978" s="5">
        <f>(E2978/D2978)</f>
        <v>2.9000000000000001E-2</v>
      </c>
      <c r="R2978" s="12">
        <f>ROUND((E2978/N2978),2)</f>
        <v>48.33</v>
      </c>
      <c r="S2978" t="str">
        <f>LEFT(P2978,FIND("/",P2978)-1)</f>
        <v>publishing</v>
      </c>
      <c r="T2978" t="str">
        <f>RIGHT(P2978,LEN(P2978)-FIND("/",P2978))</f>
        <v>translations</v>
      </c>
    </row>
    <row r="2979" spans="1:20" ht="42.75" x14ac:dyDescent="0.4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 s="9">
        <f>(((I2979/60)/60)/24)+DATE(1970,1,1)</f>
        <v>41899.698136574072</v>
      </c>
      <c r="K2979">
        <v>1408380319</v>
      </c>
      <c r="L2979" s="10">
        <f>(((K2979/60)/60)/24)+DATE(1970,1,1)</f>
        <v>41869.698136574072</v>
      </c>
      <c r="M2979" t="b">
        <v>0</v>
      </c>
      <c r="N2979">
        <v>14</v>
      </c>
      <c r="O2979" t="b">
        <v>0</v>
      </c>
      <c r="P2979" t="s">
        <v>8270</v>
      </c>
      <c r="Q2979" s="5">
        <f>(E2979/D2979)</f>
        <v>2.87E-2</v>
      </c>
      <c r="R2979" s="12">
        <f>ROUND((E2979/N2979),2)</f>
        <v>61.5</v>
      </c>
      <c r="S2979" t="str">
        <f>LEFT(P2979,FIND("/",P2979)-1)</f>
        <v>film &amp; video</v>
      </c>
      <c r="T2979" t="str">
        <f>RIGHT(P2979,LEN(P2979)-FIND("/",P2979))</f>
        <v>animation</v>
      </c>
    </row>
    <row r="2980" spans="1:20" ht="42.75" x14ac:dyDescent="0.4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 s="9">
        <f>(((I2980/60)/60)/24)+DATE(1970,1,1)</f>
        <v>41813.666666666664</v>
      </c>
      <c r="K2980">
        <v>1400604056</v>
      </c>
      <c r="L2980" s="10">
        <f>(((K2980/60)/60)/24)+DATE(1970,1,1)</f>
        <v>41779.695092592592</v>
      </c>
      <c r="M2980" t="b">
        <v>0</v>
      </c>
      <c r="N2980">
        <v>5</v>
      </c>
      <c r="O2980" t="b">
        <v>0</v>
      </c>
      <c r="P2980" t="s">
        <v>8271</v>
      </c>
      <c r="Q2980" s="5">
        <f>(E2980/D2980)</f>
        <v>2.8500000000000001E-2</v>
      </c>
      <c r="R2980" s="12">
        <f>ROUND((E2980/N2980),2)</f>
        <v>57</v>
      </c>
      <c r="S2980" t="str">
        <f>LEFT(P2980,FIND("/",P2980)-1)</f>
        <v>theater</v>
      </c>
      <c r="T2980" t="str">
        <f>RIGHT(P2980,LEN(P2980)-FIND("/",P2980))</f>
        <v>plays</v>
      </c>
    </row>
    <row r="2981" spans="1:20" ht="42.75" x14ac:dyDescent="0.4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 s="9">
        <f>(((I2981/60)/60)/24)+DATE(1970,1,1)</f>
        <v>42467.065462962957</v>
      </c>
      <c r="K2981">
        <v>1456108456</v>
      </c>
      <c r="L2981" s="10">
        <f>(((K2981/60)/60)/24)+DATE(1970,1,1)</f>
        <v>42422.107129629629</v>
      </c>
      <c r="M2981" t="b">
        <v>0</v>
      </c>
      <c r="N2981">
        <v>38</v>
      </c>
      <c r="O2981" t="b">
        <v>0</v>
      </c>
      <c r="P2981" t="s">
        <v>8273</v>
      </c>
      <c r="Q2981" s="5">
        <f>(E2981/D2981)</f>
        <v>2.8420000000000001E-2</v>
      </c>
      <c r="R2981" s="12">
        <f>ROUND((E2981/N2981),2)</f>
        <v>74.790000000000006</v>
      </c>
      <c r="S2981" t="str">
        <f>LEFT(P2981,FIND("/",P2981)-1)</f>
        <v>technology</v>
      </c>
      <c r="T2981" t="str">
        <f>RIGHT(P2981,LEN(P2981)-FIND("/",P2981))</f>
        <v>wearables</v>
      </c>
    </row>
    <row r="2982" spans="1:20" ht="42.75" x14ac:dyDescent="0.4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 s="9">
        <f>(((I2982/60)/60)/24)+DATE(1970,1,1)</f>
        <v>40923.758217592593</v>
      </c>
      <c r="K2982">
        <v>1322763110</v>
      </c>
      <c r="L2982" s="10">
        <f>(((K2982/60)/60)/24)+DATE(1970,1,1)</f>
        <v>40878.758217592593</v>
      </c>
      <c r="M2982" t="b">
        <v>0</v>
      </c>
      <c r="N2982">
        <v>2</v>
      </c>
      <c r="O2982" t="b">
        <v>0</v>
      </c>
      <c r="P2982" t="s">
        <v>8279</v>
      </c>
      <c r="Q2982" s="5">
        <f>(E2982/D2982)</f>
        <v>2.8000000000000001E-2</v>
      </c>
      <c r="R2982" s="12">
        <f>ROUND((E2982/N2982),2)</f>
        <v>35</v>
      </c>
      <c r="S2982" t="str">
        <f>LEFT(P2982,FIND("/",P2982)-1)</f>
        <v>music</v>
      </c>
      <c r="T2982" t="str">
        <f>RIGHT(P2982,LEN(P2982)-FIND("/",P2982))</f>
        <v>indie rock</v>
      </c>
    </row>
    <row r="2983" spans="1:20" ht="42.75" x14ac:dyDescent="0.4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 s="9">
        <f>(((I2983/60)/60)/24)+DATE(1970,1,1)</f>
        <v>41623.135405092595</v>
      </c>
      <c r="K2983">
        <v>1383621299</v>
      </c>
      <c r="L2983" s="10">
        <f>(((K2983/60)/60)/24)+DATE(1970,1,1)</f>
        <v>41583.135405092595</v>
      </c>
      <c r="M2983" t="b">
        <v>0</v>
      </c>
      <c r="N2983">
        <v>6</v>
      </c>
      <c r="O2983" t="b">
        <v>0</v>
      </c>
      <c r="P2983" t="s">
        <v>8286</v>
      </c>
      <c r="Q2983" s="5">
        <f>(E2983/D2983)</f>
        <v>2.787363950092912E-2</v>
      </c>
      <c r="R2983" s="12">
        <f>ROUND((E2983/N2983),2)</f>
        <v>35</v>
      </c>
      <c r="S2983" t="str">
        <f>LEFT(P2983,FIND("/",P2983)-1)</f>
        <v>music</v>
      </c>
      <c r="T2983" t="str">
        <f>RIGHT(P2983,LEN(P2983)-FIND("/",P2983))</f>
        <v>world music</v>
      </c>
    </row>
    <row r="2984" spans="1:20" ht="42.75" x14ac:dyDescent="0.4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 s="9">
        <f>(((I2984/60)/60)/24)+DATE(1970,1,1)</f>
        <v>42062.82576388889</v>
      </c>
      <c r="K2984">
        <v>1422474546</v>
      </c>
      <c r="L2984" s="10">
        <f>(((K2984/60)/60)/24)+DATE(1970,1,1)</f>
        <v>42032.82576388889</v>
      </c>
      <c r="M2984" t="b">
        <v>0</v>
      </c>
      <c r="N2984">
        <v>7</v>
      </c>
      <c r="O2984" t="b">
        <v>0</v>
      </c>
      <c r="P2984" t="s">
        <v>8268</v>
      </c>
      <c r="Q2984" s="5">
        <f>(E2984/D2984)</f>
        <v>2.75E-2</v>
      </c>
      <c r="R2984" s="12">
        <f>ROUND((E2984/N2984),2)</f>
        <v>15.71</v>
      </c>
      <c r="S2984" t="str">
        <f>LEFT(P2984,FIND("/",P2984)-1)</f>
        <v>film &amp; video</v>
      </c>
      <c r="T2984" t="str">
        <f>RIGHT(P2984,LEN(P2984)-FIND("/",P2984))</f>
        <v>drama</v>
      </c>
    </row>
    <row r="2985" spans="1:20" ht="57" x14ac:dyDescent="0.4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 s="9">
        <f>(((I2985/60)/60)/24)+DATE(1970,1,1)</f>
        <v>42529.731701388882</v>
      </c>
      <c r="K2985">
        <v>1462815219</v>
      </c>
      <c r="L2985" s="10">
        <f>(((K2985/60)/60)/24)+DATE(1970,1,1)</f>
        <v>42499.731701388882</v>
      </c>
      <c r="M2985" t="b">
        <v>0</v>
      </c>
      <c r="N2985">
        <v>5</v>
      </c>
      <c r="O2985" t="b">
        <v>0</v>
      </c>
      <c r="P2985" t="s">
        <v>8271</v>
      </c>
      <c r="Q2985" s="5">
        <f>(E2985/D2985)</f>
        <v>2.75E-2</v>
      </c>
      <c r="R2985" s="12">
        <f>ROUND((E2985/N2985),2)</f>
        <v>52.8</v>
      </c>
      <c r="S2985" t="str">
        <f>LEFT(P2985,FIND("/",P2985)-1)</f>
        <v>theater</v>
      </c>
      <c r="T2985" t="str">
        <f>RIGHT(P2985,LEN(P2985)-FIND("/",P2985))</f>
        <v>plays</v>
      </c>
    </row>
    <row r="2986" spans="1:20" ht="42.75" x14ac:dyDescent="0.4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 s="9">
        <f>(((I2986/60)/60)/24)+DATE(1970,1,1)</f>
        <v>42475.84175925926</v>
      </c>
      <c r="K2986">
        <v>1455570728</v>
      </c>
      <c r="L2986" s="10">
        <f>(((K2986/60)/60)/24)+DATE(1970,1,1)</f>
        <v>42415.883425925931</v>
      </c>
      <c r="M2986" t="b">
        <v>0</v>
      </c>
      <c r="N2986">
        <v>10</v>
      </c>
      <c r="O2986" t="b">
        <v>0</v>
      </c>
      <c r="P2986" t="s">
        <v>8271</v>
      </c>
      <c r="Q2986" s="5">
        <f>(E2986/D2986)</f>
        <v>2.7300000000000001E-2</v>
      </c>
      <c r="R2986" s="12">
        <f>ROUND((E2986/N2986),2)</f>
        <v>27.3</v>
      </c>
      <c r="S2986" t="str">
        <f>LEFT(P2986,FIND("/",P2986)-1)</f>
        <v>theater</v>
      </c>
      <c r="T2986" t="str">
        <f>RIGHT(P2986,LEN(P2986)-FIND("/",P2986))</f>
        <v>plays</v>
      </c>
    </row>
    <row r="2987" spans="1:20" ht="28.5" x14ac:dyDescent="0.4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 s="9">
        <f>(((I2987/60)/60)/24)+DATE(1970,1,1)</f>
        <v>42549.667662037042</v>
      </c>
      <c r="K2987">
        <v>1464969686</v>
      </c>
      <c r="L2987" s="10">
        <f>(((K2987/60)/60)/24)+DATE(1970,1,1)</f>
        <v>42524.667662037042</v>
      </c>
      <c r="M2987" t="b">
        <v>0</v>
      </c>
      <c r="N2987">
        <v>3</v>
      </c>
      <c r="O2987" t="b">
        <v>0</v>
      </c>
      <c r="P2987" t="s">
        <v>8287</v>
      </c>
      <c r="Q2987" s="5">
        <f>(E2987/D2987)</f>
        <v>2.7272727272727271E-2</v>
      </c>
      <c r="R2987" s="12">
        <f>ROUND((E2987/N2987),2)</f>
        <v>1</v>
      </c>
      <c r="S2987" t="str">
        <f>LEFT(P2987,FIND("/",P2987)-1)</f>
        <v>publishing</v>
      </c>
      <c r="T2987" t="str">
        <f>RIGHT(P2987,LEN(P2987)-FIND("/",P2987))</f>
        <v>translations</v>
      </c>
    </row>
    <row r="2988" spans="1:20" x14ac:dyDescent="0.4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 s="9">
        <f>(((I2988/60)/60)/24)+DATE(1970,1,1)</f>
        <v>42112.069560185191</v>
      </c>
      <c r="K2988">
        <v>1426729210</v>
      </c>
      <c r="L2988" s="10">
        <f>(((K2988/60)/60)/24)+DATE(1970,1,1)</f>
        <v>42082.069560185191</v>
      </c>
      <c r="M2988" t="b">
        <v>0</v>
      </c>
      <c r="N2988">
        <v>10</v>
      </c>
      <c r="O2988" t="b">
        <v>0</v>
      </c>
      <c r="P2988" t="s">
        <v>8301</v>
      </c>
      <c r="Q2988" s="5">
        <f>(E2988/D2988)</f>
        <v>2.720408163265306E-2</v>
      </c>
      <c r="R2988" s="12">
        <f>ROUND((E2988/N2988),2)</f>
        <v>133.30000000000001</v>
      </c>
      <c r="S2988" t="str">
        <f>LEFT(P2988,FIND("/",P2988)-1)</f>
        <v>technology</v>
      </c>
      <c r="T2988" t="str">
        <f>RIGHT(P2988,LEN(P2988)-FIND("/",P2988))</f>
        <v>space exploration</v>
      </c>
    </row>
    <row r="2989" spans="1:20" ht="57" x14ac:dyDescent="0.4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 s="9">
        <f>(((I2989/60)/60)/24)+DATE(1970,1,1)</f>
        <v>42193.636828703704</v>
      </c>
      <c r="K2989">
        <v>1433776622</v>
      </c>
      <c r="L2989" s="10">
        <f>(((K2989/60)/60)/24)+DATE(1970,1,1)</f>
        <v>42163.636828703704</v>
      </c>
      <c r="M2989" t="b">
        <v>0</v>
      </c>
      <c r="N2989">
        <v>8</v>
      </c>
      <c r="O2989" t="b">
        <v>0</v>
      </c>
      <c r="P2989" t="s">
        <v>8272</v>
      </c>
      <c r="Q2989" s="5">
        <f>(E2989/D2989)</f>
        <v>2.7199999999999998E-2</v>
      </c>
      <c r="R2989" s="12">
        <f>ROUND((E2989/N2989),2)</f>
        <v>8.5</v>
      </c>
      <c r="S2989" t="str">
        <f>LEFT(P2989,FIND("/",P2989)-1)</f>
        <v>technology</v>
      </c>
      <c r="T2989" t="str">
        <f>RIGHT(P2989,LEN(P2989)-FIND("/",P2989))</f>
        <v>web</v>
      </c>
    </row>
    <row r="2990" spans="1:20" ht="42.75" x14ac:dyDescent="0.4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 s="9">
        <f>(((I2990/60)/60)/24)+DATE(1970,1,1)</f>
        <v>42017.818969907406</v>
      </c>
      <c r="K2990">
        <v>1418585959</v>
      </c>
      <c r="L2990" s="10">
        <f>(((K2990/60)/60)/24)+DATE(1970,1,1)</f>
        <v>41987.818969907406</v>
      </c>
      <c r="M2990" t="b">
        <v>1</v>
      </c>
      <c r="N2990">
        <v>22</v>
      </c>
      <c r="O2990" t="b">
        <v>0</v>
      </c>
      <c r="P2990" t="s">
        <v>8285</v>
      </c>
      <c r="Q2990" s="5">
        <f>(E2990/D2990)</f>
        <v>2.7025E-2</v>
      </c>
      <c r="R2990" s="12">
        <f>ROUND((E2990/N2990),2)</f>
        <v>49.14</v>
      </c>
      <c r="S2990" t="str">
        <f>LEFT(P2990,FIND("/",P2990)-1)</f>
        <v>photography</v>
      </c>
      <c r="T2990" t="str">
        <f>RIGHT(P2990,LEN(P2990)-FIND("/",P2990))</f>
        <v>photobooks</v>
      </c>
    </row>
    <row r="2991" spans="1:20" ht="42.75" x14ac:dyDescent="0.4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 s="9">
        <f>(((I2991/60)/60)/24)+DATE(1970,1,1)</f>
        <v>41689.381041666667</v>
      </c>
      <c r="K2991">
        <v>1390381722</v>
      </c>
      <c r="L2991" s="10">
        <f>(((K2991/60)/60)/24)+DATE(1970,1,1)</f>
        <v>41661.381041666667</v>
      </c>
      <c r="M2991" t="b">
        <v>0</v>
      </c>
      <c r="N2991">
        <v>5</v>
      </c>
      <c r="O2991" t="b">
        <v>0</v>
      </c>
      <c r="P2991" t="s">
        <v>8282</v>
      </c>
      <c r="Q2991" s="5">
        <f>(E2991/D2991)</f>
        <v>2.7E-2</v>
      </c>
      <c r="R2991" s="12">
        <f>ROUND((E2991/N2991),2)</f>
        <v>16.2</v>
      </c>
      <c r="S2991" t="str">
        <f>LEFT(P2991,FIND("/",P2991)-1)</f>
        <v>games</v>
      </c>
      <c r="T2991" t="str">
        <f>RIGHT(P2991,LEN(P2991)-FIND("/",P2991))</f>
        <v>video games</v>
      </c>
    </row>
    <row r="2992" spans="1:20" ht="42.75" x14ac:dyDescent="0.4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 s="9">
        <f>(((I2992/60)/60)/24)+DATE(1970,1,1)</f>
        <v>41916.290972222225</v>
      </c>
      <c r="K2992">
        <v>1409721542</v>
      </c>
      <c r="L2992" s="10">
        <f>(((K2992/60)/60)/24)+DATE(1970,1,1)</f>
        <v>41885.221550925926</v>
      </c>
      <c r="M2992" t="b">
        <v>1</v>
      </c>
      <c r="N2992">
        <v>8</v>
      </c>
      <c r="O2992" t="b">
        <v>0</v>
      </c>
      <c r="P2992" t="s">
        <v>8271</v>
      </c>
      <c r="Q2992" s="5">
        <f>(E2992/D2992)</f>
        <v>2.7E-2</v>
      </c>
      <c r="R2992" s="12">
        <f>ROUND((E2992/N2992),2)</f>
        <v>23.63</v>
      </c>
      <c r="S2992" t="str">
        <f>LEFT(P2992,FIND("/",P2992)-1)</f>
        <v>theater</v>
      </c>
      <c r="T2992" t="str">
        <f>RIGHT(P2992,LEN(P2992)-FIND("/",P2992))</f>
        <v>plays</v>
      </c>
    </row>
    <row r="2993" spans="1:20" ht="42.75" x14ac:dyDescent="0.4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 s="9">
        <f>(((I2993/60)/60)/24)+DATE(1970,1,1)</f>
        <v>42146.541666666672</v>
      </c>
      <c r="K2993">
        <v>1429707729</v>
      </c>
      <c r="L2993" s="10">
        <f>(((K2993/60)/60)/24)+DATE(1970,1,1)</f>
        <v>42116.54315972222</v>
      </c>
      <c r="M2993" t="b">
        <v>0</v>
      </c>
      <c r="N2993">
        <v>25</v>
      </c>
      <c r="O2993" t="b">
        <v>0</v>
      </c>
      <c r="P2993" t="s">
        <v>8294</v>
      </c>
      <c r="Q2993" s="5">
        <f>(E2993/D2993)</f>
        <v>2.696969696969697E-2</v>
      </c>
      <c r="R2993" s="12">
        <f>ROUND((E2993/N2993),2)</f>
        <v>106.8</v>
      </c>
      <c r="S2993" t="str">
        <f>LEFT(P2993,FIND("/",P2993)-1)</f>
        <v>technology</v>
      </c>
      <c r="T2993" t="str">
        <f>RIGHT(P2993,LEN(P2993)-FIND("/",P2993))</f>
        <v>gadgets</v>
      </c>
    </row>
    <row r="2994" spans="1:20" ht="42.75" x14ac:dyDescent="0.4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 s="9">
        <f>(((I2994/60)/60)/24)+DATE(1970,1,1)</f>
        <v>42745.688437500001</v>
      </c>
      <c r="K2994">
        <v>1481473881</v>
      </c>
      <c r="L2994" s="10">
        <f>(((K2994/60)/60)/24)+DATE(1970,1,1)</f>
        <v>42715.688437500001</v>
      </c>
      <c r="M2994" t="b">
        <v>0</v>
      </c>
      <c r="N2994">
        <v>31</v>
      </c>
      <c r="O2994" t="b">
        <v>0</v>
      </c>
      <c r="P2994" t="s">
        <v>8273</v>
      </c>
      <c r="Q2994" s="5">
        <f>(E2994/D2994)</f>
        <v>2.6866666666666667E-2</v>
      </c>
      <c r="R2994" s="12">
        <f>ROUND((E2994/N2994),2)</f>
        <v>13</v>
      </c>
      <c r="S2994" t="str">
        <f>LEFT(P2994,FIND("/",P2994)-1)</f>
        <v>technology</v>
      </c>
      <c r="T2994" t="str">
        <f>RIGHT(P2994,LEN(P2994)-FIND("/",P2994))</f>
        <v>wearables</v>
      </c>
    </row>
    <row r="2995" spans="1:20" ht="28.5" x14ac:dyDescent="0.4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 s="9">
        <f>(((I2995/60)/60)/24)+DATE(1970,1,1)</f>
        <v>42158.547395833331</v>
      </c>
      <c r="K2995">
        <v>1429621695</v>
      </c>
      <c r="L2995" s="10">
        <f>(((K2995/60)/60)/24)+DATE(1970,1,1)</f>
        <v>42115.547395833331</v>
      </c>
      <c r="M2995" t="b">
        <v>0</v>
      </c>
      <c r="N2995">
        <v>3</v>
      </c>
      <c r="O2995" t="b">
        <v>0</v>
      </c>
      <c r="P2995" t="s">
        <v>8267</v>
      </c>
      <c r="Q2995" s="5">
        <f>(E2995/D2995)</f>
        <v>2.6666666666666668E-2</v>
      </c>
      <c r="R2995" s="12">
        <f>ROUND((E2995/N2995),2)</f>
        <v>13.33</v>
      </c>
      <c r="S2995" t="str">
        <f>LEFT(P2995,FIND("/",P2995)-1)</f>
        <v>film &amp; video</v>
      </c>
      <c r="T2995" t="str">
        <f>RIGHT(P2995,LEN(P2995)-FIND("/",P2995))</f>
        <v>science fiction</v>
      </c>
    </row>
    <row r="2996" spans="1:20" ht="42.75" x14ac:dyDescent="0.4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 s="9">
        <f>(((I2996/60)/60)/24)+DATE(1970,1,1)</f>
        <v>40466.166666666664</v>
      </c>
      <c r="K2996">
        <v>1284567905</v>
      </c>
      <c r="L2996" s="10">
        <f>(((K2996/60)/60)/24)+DATE(1970,1,1)</f>
        <v>40436.68408564815</v>
      </c>
      <c r="M2996" t="b">
        <v>0</v>
      </c>
      <c r="N2996">
        <v>6</v>
      </c>
      <c r="O2996" t="b">
        <v>0</v>
      </c>
      <c r="P2996" t="s">
        <v>8275</v>
      </c>
      <c r="Q2996" s="5">
        <f>(E2996/D2996)</f>
        <v>2.6666666666666668E-2</v>
      </c>
      <c r="R2996" s="12">
        <f>ROUND((E2996/N2996),2)</f>
        <v>66.67</v>
      </c>
      <c r="S2996" t="str">
        <f>LEFT(P2996,FIND("/",P2996)-1)</f>
        <v>publishing</v>
      </c>
      <c r="T2996" t="str">
        <f>RIGHT(P2996,LEN(P2996)-FIND("/",P2996))</f>
        <v>fiction</v>
      </c>
    </row>
    <row r="2997" spans="1:20" ht="42.75" x14ac:dyDescent="0.4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 s="9">
        <f>(((I2997/60)/60)/24)+DATE(1970,1,1)</f>
        <v>41605.922581018516</v>
      </c>
      <c r="K2997">
        <v>1382994511</v>
      </c>
      <c r="L2997" s="10">
        <f>(((K2997/60)/60)/24)+DATE(1970,1,1)</f>
        <v>41575.880914351852</v>
      </c>
      <c r="M2997" t="b">
        <v>0</v>
      </c>
      <c r="N2997">
        <v>5</v>
      </c>
      <c r="O2997" t="b">
        <v>0</v>
      </c>
      <c r="P2997" t="s">
        <v>8278</v>
      </c>
      <c r="Q2997" s="5">
        <f>(E2997/D2997)</f>
        <v>2.6666666666666668E-2</v>
      </c>
      <c r="R2997" s="12">
        <f>ROUND((E2997/N2997),2)</f>
        <v>32</v>
      </c>
      <c r="S2997" t="str">
        <f>LEFT(P2997,FIND("/",P2997)-1)</f>
        <v>music</v>
      </c>
      <c r="T2997" t="str">
        <f>RIGHT(P2997,LEN(P2997)-FIND("/",P2997))</f>
        <v>jazz</v>
      </c>
    </row>
    <row r="2998" spans="1:20" ht="28.5" x14ac:dyDescent="0.4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 s="9">
        <f>(((I2998/60)/60)/24)+DATE(1970,1,1)</f>
        <v>42333.920081018514</v>
      </c>
      <c r="K2998">
        <v>1445893495</v>
      </c>
      <c r="L2998" s="10">
        <f>(((K2998/60)/60)/24)+DATE(1970,1,1)</f>
        <v>42303.878414351857</v>
      </c>
      <c r="M2998" t="b">
        <v>0</v>
      </c>
      <c r="N2998">
        <v>6</v>
      </c>
      <c r="O2998" t="b">
        <v>0</v>
      </c>
      <c r="P2998" t="s">
        <v>8273</v>
      </c>
      <c r="Q2998" s="5">
        <f>(E2998/D2998)</f>
        <v>2.6666666666666668E-2</v>
      </c>
      <c r="R2998" s="12">
        <f>ROUND((E2998/N2998),2)</f>
        <v>40</v>
      </c>
      <c r="S2998" t="str">
        <f>LEFT(P2998,FIND("/",P2998)-1)</f>
        <v>technology</v>
      </c>
      <c r="T2998" t="str">
        <f>RIGHT(P2998,LEN(P2998)-FIND("/",P2998))</f>
        <v>wearables</v>
      </c>
    </row>
    <row r="2999" spans="1:20" ht="28.5" x14ac:dyDescent="0.4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 s="9">
        <f>(((I2999/60)/60)/24)+DATE(1970,1,1)</f>
        <v>42823.739004629635</v>
      </c>
      <c r="K2999">
        <v>1485629050</v>
      </c>
      <c r="L2999" s="10">
        <f>(((K2999/60)/60)/24)+DATE(1970,1,1)</f>
        <v>42763.780671296292</v>
      </c>
      <c r="M2999" t="b">
        <v>0</v>
      </c>
      <c r="N2999">
        <v>3</v>
      </c>
      <c r="O2999" t="b">
        <v>0</v>
      </c>
      <c r="P2999" t="s">
        <v>8305</v>
      </c>
      <c r="Q2999" s="5">
        <f>(E2999/D2999)</f>
        <v>2.6666666666666668E-2</v>
      </c>
      <c r="R2999" s="12">
        <f>ROUND((E2999/N2999),2)</f>
        <v>13.33</v>
      </c>
      <c r="S2999" t="str">
        <f>LEFT(P2999,FIND("/",P2999)-1)</f>
        <v>theater</v>
      </c>
      <c r="T2999" t="str">
        <f>RIGHT(P2999,LEN(P2999)-FIND("/",P2999))</f>
        <v>musical</v>
      </c>
    </row>
    <row r="3000" spans="1:20" ht="28.5" x14ac:dyDescent="0.4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 s="9">
        <f>(((I3000/60)/60)/24)+DATE(1970,1,1)</f>
        <v>42723.031828703708</v>
      </c>
      <c r="K3000">
        <v>1479516350</v>
      </c>
      <c r="L3000" s="10">
        <f>(((K3000/60)/60)/24)+DATE(1970,1,1)</f>
        <v>42693.031828703708</v>
      </c>
      <c r="M3000" t="b">
        <v>0</v>
      </c>
      <c r="N3000">
        <v>1</v>
      </c>
      <c r="O3000" t="b">
        <v>0</v>
      </c>
      <c r="P3000" t="s">
        <v>8271</v>
      </c>
      <c r="Q3000" s="5">
        <f>(E3000/D3000)</f>
        <v>2.6666666666666668E-2</v>
      </c>
      <c r="R3000" s="12">
        <f>ROUND((E3000/N3000),2)</f>
        <v>800</v>
      </c>
      <c r="S3000" t="str">
        <f>LEFT(P3000,FIND("/",P3000)-1)</f>
        <v>theater</v>
      </c>
      <c r="T3000" t="str">
        <f>RIGHT(P3000,LEN(P3000)-FIND("/",P3000))</f>
        <v>plays</v>
      </c>
    </row>
    <row r="3001" spans="1:20" ht="42.75" x14ac:dyDescent="0.4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 s="9">
        <f>(((I3001/60)/60)/24)+DATE(1970,1,1)</f>
        <v>41533.85423611111</v>
      </c>
      <c r="K3001">
        <v>1375475406</v>
      </c>
      <c r="L3001" s="10">
        <f>(((K3001/60)/60)/24)+DATE(1970,1,1)</f>
        <v>41488.85423611111</v>
      </c>
      <c r="M3001" t="b">
        <v>0</v>
      </c>
      <c r="N3001">
        <v>83</v>
      </c>
      <c r="O3001" t="b">
        <v>0</v>
      </c>
      <c r="P3001" t="s">
        <v>8282</v>
      </c>
      <c r="Q3001" s="5">
        <f>(E3001/D3001)</f>
        <v>2.6660714285714284E-2</v>
      </c>
      <c r="R3001" s="12">
        <f>ROUND((E3001/N3001),2)</f>
        <v>17.989999999999998</v>
      </c>
      <c r="S3001" t="str">
        <f>LEFT(P3001,FIND("/",P3001)-1)</f>
        <v>games</v>
      </c>
      <c r="T3001" t="str">
        <f>RIGHT(P3001,LEN(P3001)-FIND("/",P3001))</f>
        <v>video games</v>
      </c>
    </row>
    <row r="3002" spans="1:20" ht="42.75" x14ac:dyDescent="0.4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 s="9">
        <f>(((I3002/60)/60)/24)+DATE(1970,1,1)</f>
        <v>41874.874421296299</v>
      </c>
      <c r="K3002">
        <v>1406235550</v>
      </c>
      <c r="L3002" s="10">
        <f>(((K3002/60)/60)/24)+DATE(1970,1,1)</f>
        <v>41844.874421296299</v>
      </c>
      <c r="M3002" t="b">
        <v>0</v>
      </c>
      <c r="N3002">
        <v>8</v>
      </c>
      <c r="O3002" t="b">
        <v>0</v>
      </c>
      <c r="P3002" t="s">
        <v>8281</v>
      </c>
      <c r="Q3002" s="5">
        <f>(E3002/D3002)</f>
        <v>2.6599999999999999E-2</v>
      </c>
      <c r="R3002" s="12">
        <f>ROUND((E3002/N3002),2)</f>
        <v>33.25</v>
      </c>
      <c r="S3002" t="str">
        <f>LEFT(P3002,FIND("/",P3002)-1)</f>
        <v>journalism</v>
      </c>
      <c r="T3002" t="str">
        <f>RIGHT(P3002,LEN(P3002)-FIND("/",P3002))</f>
        <v>audio</v>
      </c>
    </row>
    <row r="3003" spans="1:20" ht="28.5" x14ac:dyDescent="0.4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 s="9">
        <f>(((I3003/60)/60)/24)+DATE(1970,1,1)</f>
        <v>42239.357731481476</v>
      </c>
      <c r="K3003">
        <v>1436430908</v>
      </c>
      <c r="L3003" s="10">
        <f>(((K3003/60)/60)/24)+DATE(1970,1,1)</f>
        <v>42194.357731481476</v>
      </c>
      <c r="M3003" t="b">
        <v>0</v>
      </c>
      <c r="N3003">
        <v>8</v>
      </c>
      <c r="O3003" t="b">
        <v>0</v>
      </c>
      <c r="P3003" t="s">
        <v>8272</v>
      </c>
      <c r="Q3003" s="5">
        <f>(E3003/D3003)</f>
        <v>2.6200000000000001E-2</v>
      </c>
      <c r="R3003" s="12">
        <f>ROUND((E3003/N3003),2)</f>
        <v>16.38</v>
      </c>
      <c r="S3003" t="str">
        <f>LEFT(P3003,FIND("/",P3003)-1)</f>
        <v>technology</v>
      </c>
      <c r="T3003" t="str">
        <f>RIGHT(P3003,LEN(P3003)-FIND("/",P3003))</f>
        <v>web</v>
      </c>
    </row>
    <row r="3004" spans="1:20" ht="42.75" x14ac:dyDescent="0.4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 s="9">
        <f>(((I3004/60)/60)/24)+DATE(1970,1,1)</f>
        <v>42504.566388888896</v>
      </c>
      <c r="K3004">
        <v>1461072936</v>
      </c>
      <c r="L3004" s="10">
        <f>(((K3004/60)/60)/24)+DATE(1970,1,1)</f>
        <v>42479.566388888896</v>
      </c>
      <c r="M3004" t="b">
        <v>0</v>
      </c>
      <c r="N3004">
        <v>18</v>
      </c>
      <c r="O3004" t="b">
        <v>0</v>
      </c>
      <c r="P3004" t="s">
        <v>8282</v>
      </c>
      <c r="Q3004" s="5">
        <f>(E3004/D3004)</f>
        <v>2.6076923076923077E-2</v>
      </c>
      <c r="R3004" s="12">
        <f>ROUND((E3004/N3004),2)</f>
        <v>37.67</v>
      </c>
      <c r="S3004" t="str">
        <f>LEFT(P3004,FIND("/",P3004)-1)</f>
        <v>games</v>
      </c>
      <c r="T3004" t="str">
        <f>RIGHT(P3004,LEN(P3004)-FIND("/",P3004))</f>
        <v>video games</v>
      </c>
    </row>
    <row r="3005" spans="1:20" ht="42.75" x14ac:dyDescent="0.4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 s="9">
        <f>(((I3005/60)/60)/24)+DATE(1970,1,1)</f>
        <v>42549.696585648147</v>
      </c>
      <c r="K3005">
        <v>1461948185</v>
      </c>
      <c r="L3005" s="10">
        <f>(((K3005/60)/60)/24)+DATE(1970,1,1)</f>
        <v>42489.696585648147</v>
      </c>
      <c r="M3005" t="b">
        <v>0</v>
      </c>
      <c r="N3005">
        <v>24</v>
      </c>
      <c r="O3005" t="b">
        <v>0</v>
      </c>
      <c r="P3005" t="s">
        <v>8273</v>
      </c>
      <c r="Q3005" s="5">
        <f>(E3005/D3005)</f>
        <v>2.6069999999999999E-2</v>
      </c>
      <c r="R3005" s="12">
        <f>ROUND((E3005/N3005),2)</f>
        <v>108.63</v>
      </c>
      <c r="S3005" t="str">
        <f>LEFT(P3005,FIND("/",P3005)-1)</f>
        <v>technology</v>
      </c>
      <c r="T3005" t="str">
        <f>RIGHT(P3005,LEN(P3005)-FIND("/",P3005))</f>
        <v>wearables</v>
      </c>
    </row>
    <row r="3006" spans="1:20" ht="42.75" x14ac:dyDescent="0.4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 s="9">
        <f>(((I3006/60)/60)/24)+DATE(1970,1,1)</f>
        <v>42274.776666666665</v>
      </c>
      <c r="K3006">
        <v>1440787104</v>
      </c>
      <c r="L3006" s="10">
        <f>(((K3006/60)/60)/24)+DATE(1970,1,1)</f>
        <v>42244.776666666665</v>
      </c>
      <c r="M3006" t="b">
        <v>0</v>
      </c>
      <c r="N3006">
        <v>7</v>
      </c>
      <c r="O3006" t="b">
        <v>0</v>
      </c>
      <c r="P3006" t="s">
        <v>8299</v>
      </c>
      <c r="Q3006" s="5">
        <f>(E3006/D3006)</f>
        <v>2.5545454545454545E-2</v>
      </c>
      <c r="R3006" s="12">
        <f>ROUND((E3006/N3006),2)</f>
        <v>40.14</v>
      </c>
      <c r="S3006" t="str">
        <f>LEFT(P3006,FIND("/",P3006)-1)</f>
        <v>food</v>
      </c>
      <c r="T3006" t="str">
        <f>RIGHT(P3006,LEN(P3006)-FIND("/",P3006))</f>
        <v>restaurants</v>
      </c>
    </row>
    <row r="3007" spans="1:20" ht="42.75" x14ac:dyDescent="0.4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 s="9">
        <f>(((I3007/60)/60)/24)+DATE(1970,1,1)</f>
        <v>42461.165972222225</v>
      </c>
      <c r="K3007">
        <v>1458178044</v>
      </c>
      <c r="L3007" s="10">
        <f>(((K3007/60)/60)/24)+DATE(1970,1,1)</f>
        <v>42446.060694444444</v>
      </c>
      <c r="M3007" t="b">
        <v>0</v>
      </c>
      <c r="N3007">
        <v>4</v>
      </c>
      <c r="O3007" t="b">
        <v>0</v>
      </c>
      <c r="P3007" t="s">
        <v>8271</v>
      </c>
      <c r="Q3007" s="5">
        <f>(E3007/D3007)</f>
        <v>2.5333333333333333E-2</v>
      </c>
      <c r="R3007" s="12">
        <f>ROUND((E3007/N3007),2)</f>
        <v>23.75</v>
      </c>
      <c r="S3007" t="str">
        <f>LEFT(P3007,FIND("/",P3007)-1)</f>
        <v>theater</v>
      </c>
      <c r="T3007" t="str">
        <f>RIGHT(P3007,LEN(P3007)-FIND("/",P3007))</f>
        <v>plays</v>
      </c>
    </row>
    <row r="3008" spans="1:20" ht="28.5" x14ac:dyDescent="0.4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 s="9">
        <f>(((I3008/60)/60)/24)+DATE(1970,1,1)</f>
        <v>42375.860150462962</v>
      </c>
      <c r="K3008">
        <v>1449520717</v>
      </c>
      <c r="L3008" s="10">
        <f>(((K3008/60)/60)/24)+DATE(1970,1,1)</f>
        <v>42345.860150462962</v>
      </c>
      <c r="M3008" t="b">
        <v>0</v>
      </c>
      <c r="N3008">
        <v>1</v>
      </c>
      <c r="O3008" t="b">
        <v>0</v>
      </c>
      <c r="P3008" t="s">
        <v>8272</v>
      </c>
      <c r="Q3008" s="5">
        <f>(E3008/D3008)</f>
        <v>2.5000000000000001E-2</v>
      </c>
      <c r="R3008" s="12">
        <f>ROUND((E3008/N3008),2)</f>
        <v>200</v>
      </c>
      <c r="S3008" t="str">
        <f>LEFT(P3008,FIND("/",P3008)-1)</f>
        <v>technology</v>
      </c>
      <c r="T3008" t="str">
        <f>RIGHT(P3008,LEN(P3008)-FIND("/",P3008))</f>
        <v>web</v>
      </c>
    </row>
    <row r="3009" spans="1:20" ht="42.75" x14ac:dyDescent="0.4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 s="9">
        <f>(((I3009/60)/60)/24)+DATE(1970,1,1)</f>
        <v>42414.110775462963</v>
      </c>
      <c r="K3009">
        <v>1452825571</v>
      </c>
      <c r="L3009" s="10">
        <f>(((K3009/60)/60)/24)+DATE(1970,1,1)</f>
        <v>42384.110775462963</v>
      </c>
      <c r="M3009" t="b">
        <v>0</v>
      </c>
      <c r="N3009">
        <v>10</v>
      </c>
      <c r="O3009" t="b">
        <v>0</v>
      </c>
      <c r="P3009" t="s">
        <v>8282</v>
      </c>
      <c r="Q3009" s="5">
        <f>(E3009/D3009)</f>
        <v>2.5000000000000001E-2</v>
      </c>
      <c r="R3009" s="12">
        <f>ROUND((E3009/N3009),2)</f>
        <v>10</v>
      </c>
      <c r="S3009" t="str">
        <f>LEFT(P3009,FIND("/",P3009)-1)</f>
        <v>games</v>
      </c>
      <c r="T3009" t="str">
        <f>RIGHT(P3009,LEN(P3009)-FIND("/",P3009))</f>
        <v>video games</v>
      </c>
    </row>
    <row r="3010" spans="1:20" ht="42.75" x14ac:dyDescent="0.4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 s="9">
        <f>(((I3010/60)/60)/24)+DATE(1970,1,1)</f>
        <v>40702.729872685188</v>
      </c>
      <c r="K3010">
        <v>1304962261</v>
      </c>
      <c r="L3010" s="10">
        <f>(((K3010/60)/60)/24)+DATE(1970,1,1)</f>
        <v>40672.729872685188</v>
      </c>
      <c r="M3010" t="b">
        <v>0</v>
      </c>
      <c r="N3010">
        <v>1</v>
      </c>
      <c r="O3010" t="b">
        <v>0</v>
      </c>
      <c r="P3010" t="s">
        <v>8290</v>
      </c>
      <c r="Q3010" s="5">
        <f>(E3010/D3010)</f>
        <v>2.5000000000000001E-2</v>
      </c>
      <c r="R3010" s="12">
        <f>ROUND((E3010/N3010),2)</f>
        <v>100</v>
      </c>
      <c r="S3010" t="str">
        <f>LEFT(P3010,FIND("/",P3010)-1)</f>
        <v>publishing</v>
      </c>
      <c r="T3010" t="str">
        <f>RIGHT(P3010,LEN(P3010)-FIND("/",P3010))</f>
        <v>art books</v>
      </c>
    </row>
    <row r="3011" spans="1:20" ht="57" x14ac:dyDescent="0.4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 s="9">
        <f>(((I3011/60)/60)/24)+DATE(1970,1,1)</f>
        <v>42220.187534722223</v>
      </c>
      <c r="K3011">
        <v>1436502603</v>
      </c>
      <c r="L3011" s="10">
        <f>(((K3011/60)/60)/24)+DATE(1970,1,1)</f>
        <v>42195.187534722223</v>
      </c>
      <c r="M3011" t="b">
        <v>0</v>
      </c>
      <c r="N3011">
        <v>2</v>
      </c>
      <c r="O3011" t="b">
        <v>0</v>
      </c>
      <c r="P3011" t="s">
        <v>8272</v>
      </c>
      <c r="Q3011" s="5">
        <f>(E3011/D3011)</f>
        <v>2.5000000000000001E-2</v>
      </c>
      <c r="R3011" s="12">
        <f>ROUND((E3011/N3011),2)</f>
        <v>37.5</v>
      </c>
      <c r="S3011" t="str">
        <f>LEFT(P3011,FIND("/",P3011)-1)</f>
        <v>technology</v>
      </c>
      <c r="T3011" t="str">
        <f>RIGHT(P3011,LEN(P3011)-FIND("/",P3011))</f>
        <v>web</v>
      </c>
    </row>
    <row r="3012" spans="1:20" ht="42.75" x14ac:dyDescent="0.4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 s="9">
        <f>(((I3012/60)/60)/24)+DATE(1970,1,1)</f>
        <v>42327.864780092597</v>
      </c>
      <c r="K3012">
        <v>1445370317</v>
      </c>
      <c r="L3012" s="10">
        <f>(((K3012/60)/60)/24)+DATE(1970,1,1)</f>
        <v>42297.823113425926</v>
      </c>
      <c r="M3012" t="b">
        <v>0</v>
      </c>
      <c r="N3012">
        <v>2</v>
      </c>
      <c r="O3012" t="b">
        <v>0</v>
      </c>
      <c r="P3012" t="s">
        <v>8303</v>
      </c>
      <c r="Q3012" s="5">
        <f>(E3012/D3012)</f>
        <v>2.5000000000000001E-2</v>
      </c>
      <c r="R3012" s="12">
        <f>ROUND((E3012/N3012),2)</f>
        <v>12.5</v>
      </c>
      <c r="S3012" t="str">
        <f>LEFT(P3012,FIND("/",P3012)-1)</f>
        <v>theater</v>
      </c>
      <c r="T3012" t="str">
        <f>RIGHT(P3012,LEN(P3012)-FIND("/",P3012))</f>
        <v>spaces</v>
      </c>
    </row>
    <row r="3013" spans="1:20" ht="42.75" x14ac:dyDescent="0.4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 s="9">
        <f>(((I3013/60)/60)/24)+DATE(1970,1,1)</f>
        <v>42256.938414351855</v>
      </c>
      <c r="K3013">
        <v>1439245879</v>
      </c>
      <c r="L3013" s="10">
        <f>(((K3013/60)/60)/24)+DATE(1970,1,1)</f>
        <v>42226.938414351855</v>
      </c>
      <c r="M3013" t="b">
        <v>0</v>
      </c>
      <c r="N3013">
        <v>1</v>
      </c>
      <c r="O3013" t="b">
        <v>0</v>
      </c>
      <c r="P3013" t="s">
        <v>8303</v>
      </c>
      <c r="Q3013" s="5">
        <f>(E3013/D3013)</f>
        <v>2.5000000000000001E-2</v>
      </c>
      <c r="R3013" s="12">
        <f>ROUND((E3013/N3013),2)</f>
        <v>200</v>
      </c>
      <c r="S3013" t="str">
        <f>LEFT(P3013,FIND("/",P3013)-1)</f>
        <v>theater</v>
      </c>
      <c r="T3013" t="str">
        <f>RIGHT(P3013,LEN(P3013)-FIND("/",P3013))</f>
        <v>spaces</v>
      </c>
    </row>
    <row r="3014" spans="1:20" ht="42.75" x14ac:dyDescent="0.4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 s="9">
        <f>(((I3014/60)/60)/24)+DATE(1970,1,1)</f>
        <v>42089.929062499999</v>
      </c>
      <c r="K3014">
        <v>1424819871</v>
      </c>
      <c r="L3014" s="10">
        <f>(((K3014/60)/60)/24)+DATE(1970,1,1)</f>
        <v>42059.970729166671</v>
      </c>
      <c r="M3014" t="b">
        <v>0</v>
      </c>
      <c r="N3014">
        <v>1</v>
      </c>
      <c r="O3014" t="b">
        <v>0</v>
      </c>
      <c r="P3014" t="s">
        <v>8271</v>
      </c>
      <c r="Q3014" s="5">
        <f>(E3014/D3014)</f>
        <v>2.5000000000000001E-2</v>
      </c>
      <c r="R3014" s="12">
        <f>ROUND((E3014/N3014),2)</f>
        <v>25</v>
      </c>
      <c r="S3014" t="str">
        <f>LEFT(P3014,FIND("/",P3014)-1)</f>
        <v>theater</v>
      </c>
      <c r="T3014" t="str">
        <f>RIGHT(P3014,LEN(P3014)-FIND("/",P3014))</f>
        <v>plays</v>
      </c>
    </row>
    <row r="3015" spans="1:20" ht="42.75" x14ac:dyDescent="0.4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 s="9">
        <f>(((I3015/60)/60)/24)+DATE(1970,1,1)</f>
        <v>41898.125</v>
      </c>
      <c r="K3015">
        <v>1408116152</v>
      </c>
      <c r="L3015" s="10">
        <f>(((K3015/60)/60)/24)+DATE(1970,1,1)</f>
        <v>41866.640648148146</v>
      </c>
      <c r="M3015" t="b">
        <v>0</v>
      </c>
      <c r="N3015">
        <v>7</v>
      </c>
      <c r="O3015" t="b">
        <v>0</v>
      </c>
      <c r="P3015" t="s">
        <v>8271</v>
      </c>
      <c r="Q3015" s="5">
        <f>(E3015/D3015)</f>
        <v>2.5000000000000001E-2</v>
      </c>
      <c r="R3015" s="12">
        <f>ROUND((E3015/N3015),2)</f>
        <v>35.71</v>
      </c>
      <c r="S3015" t="str">
        <f>LEFT(P3015,FIND("/",P3015)-1)</f>
        <v>theater</v>
      </c>
      <c r="T3015" t="str">
        <f>RIGHT(P3015,LEN(P3015)-FIND("/",P3015))</f>
        <v>plays</v>
      </c>
    </row>
    <row r="3016" spans="1:20" ht="42.75" x14ac:dyDescent="0.4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 s="9">
        <f>(((I3016/60)/60)/24)+DATE(1970,1,1)</f>
        <v>42784.999305555553</v>
      </c>
      <c r="K3016">
        <v>1482958626</v>
      </c>
      <c r="L3016" s="10">
        <f>(((K3016/60)/60)/24)+DATE(1970,1,1)</f>
        <v>42732.872986111113</v>
      </c>
      <c r="M3016" t="b">
        <v>0</v>
      </c>
      <c r="N3016">
        <v>16</v>
      </c>
      <c r="O3016" t="b">
        <v>0</v>
      </c>
      <c r="P3016" t="s">
        <v>8273</v>
      </c>
      <c r="Q3016" s="5">
        <f>(E3016/D3016)</f>
        <v>2.4840000000000001E-2</v>
      </c>
      <c r="R3016" s="12">
        <f>ROUND((E3016/N3016),2)</f>
        <v>155.25</v>
      </c>
      <c r="S3016" t="str">
        <f>LEFT(P3016,FIND("/",P3016)-1)</f>
        <v>technology</v>
      </c>
      <c r="T3016" t="str">
        <f>RIGHT(P3016,LEN(P3016)-FIND("/",P3016))</f>
        <v>wearables</v>
      </c>
    </row>
    <row r="3017" spans="1:20" ht="42.75" x14ac:dyDescent="0.4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 s="9">
        <f>(((I3017/60)/60)/24)+DATE(1970,1,1)</f>
        <v>42826.165972222225</v>
      </c>
      <c r="K3017">
        <v>1487548802</v>
      </c>
      <c r="L3017" s="10">
        <f>(((K3017/60)/60)/24)+DATE(1970,1,1)</f>
        <v>42786.000023148154</v>
      </c>
      <c r="M3017" t="b">
        <v>0</v>
      </c>
      <c r="N3017">
        <v>3</v>
      </c>
      <c r="O3017" t="b">
        <v>0</v>
      </c>
      <c r="P3017" t="s">
        <v>8290</v>
      </c>
      <c r="Q3017" s="5">
        <f>(E3017/D3017)</f>
        <v>2.4777777777777777E-2</v>
      </c>
      <c r="R3017" s="12">
        <f>ROUND((E3017/N3017),2)</f>
        <v>74.33</v>
      </c>
      <c r="S3017" t="str">
        <f>LEFT(P3017,FIND("/",P3017)-1)</f>
        <v>publishing</v>
      </c>
      <c r="T3017" t="str">
        <f>RIGHT(P3017,LEN(P3017)-FIND("/",P3017))</f>
        <v>art books</v>
      </c>
    </row>
    <row r="3018" spans="1:20" ht="42.75" x14ac:dyDescent="0.4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 s="9">
        <f>(((I3018/60)/60)/24)+DATE(1970,1,1)</f>
        <v>42553.739212962959</v>
      </c>
      <c r="K3018">
        <v>1464889468</v>
      </c>
      <c r="L3018" s="10">
        <f>(((K3018/60)/60)/24)+DATE(1970,1,1)</f>
        <v>42523.739212962959</v>
      </c>
      <c r="M3018" t="b">
        <v>0</v>
      </c>
      <c r="N3018">
        <v>3</v>
      </c>
      <c r="O3018" t="b">
        <v>0</v>
      </c>
      <c r="P3018" t="s">
        <v>8271</v>
      </c>
      <c r="Q3018" s="5">
        <f>(E3018/D3018)</f>
        <v>2.4500000000000001E-2</v>
      </c>
      <c r="R3018" s="12">
        <f>ROUND((E3018/N3018),2)</f>
        <v>163.33000000000001</v>
      </c>
      <c r="S3018" t="str">
        <f>LEFT(P3018,FIND("/",P3018)-1)</f>
        <v>theater</v>
      </c>
      <c r="T3018" t="str">
        <f>RIGHT(P3018,LEN(P3018)-FIND("/",P3018))</f>
        <v>plays</v>
      </c>
    </row>
    <row r="3019" spans="1:20" ht="42.75" x14ac:dyDescent="0.4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 s="9">
        <f>(((I3019/60)/60)/24)+DATE(1970,1,1)</f>
        <v>42276.883784722217</v>
      </c>
      <c r="K3019">
        <v>1440969159</v>
      </c>
      <c r="L3019" s="10">
        <f>(((K3019/60)/60)/24)+DATE(1970,1,1)</f>
        <v>42246.883784722217</v>
      </c>
      <c r="M3019" t="b">
        <v>0</v>
      </c>
      <c r="N3019">
        <v>9</v>
      </c>
      <c r="O3019" t="b">
        <v>0</v>
      </c>
      <c r="P3019" t="s">
        <v>8303</v>
      </c>
      <c r="Q3019" s="5">
        <f>(E3019/D3019)</f>
        <v>2.4400000000000002E-2</v>
      </c>
      <c r="R3019" s="12">
        <f>ROUND((E3019/N3019),2)</f>
        <v>67.78</v>
      </c>
      <c r="S3019" t="str">
        <f>LEFT(P3019,FIND("/",P3019)-1)</f>
        <v>theater</v>
      </c>
      <c r="T3019" t="str">
        <f>RIGHT(P3019,LEN(P3019)-FIND("/",P3019))</f>
        <v>spaces</v>
      </c>
    </row>
    <row r="3020" spans="1:20" ht="42.75" x14ac:dyDescent="0.4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 s="9">
        <f>(((I3020/60)/60)/24)+DATE(1970,1,1)</f>
        <v>40476.127650462964</v>
      </c>
      <c r="K3020">
        <v>1284087829</v>
      </c>
      <c r="L3020" s="10">
        <f>(((K3020/60)/60)/24)+DATE(1970,1,1)</f>
        <v>40431.127650462964</v>
      </c>
      <c r="M3020" t="b">
        <v>0</v>
      </c>
      <c r="N3020">
        <v>7</v>
      </c>
      <c r="O3020" t="b">
        <v>0</v>
      </c>
      <c r="P3020" t="s">
        <v>8279</v>
      </c>
      <c r="Q3020" s="5">
        <f>(E3020/D3020)</f>
        <v>2.4375000000000001E-2</v>
      </c>
      <c r="R3020" s="12">
        <f>ROUND((E3020/N3020),2)</f>
        <v>27.86</v>
      </c>
      <c r="S3020" t="str">
        <f>LEFT(P3020,FIND("/",P3020)-1)</f>
        <v>music</v>
      </c>
      <c r="T3020" t="str">
        <f>RIGHT(P3020,LEN(P3020)-FIND("/",P3020))</f>
        <v>indie rock</v>
      </c>
    </row>
    <row r="3021" spans="1:20" ht="42.75" x14ac:dyDescent="0.4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 s="9">
        <f>(((I3021/60)/60)/24)+DATE(1970,1,1)</f>
        <v>42368.675381944442</v>
      </c>
      <c r="K3021">
        <v>1448899953</v>
      </c>
      <c r="L3021" s="10">
        <f>(((K3021/60)/60)/24)+DATE(1970,1,1)</f>
        <v>42338.675381944442</v>
      </c>
      <c r="M3021" t="b">
        <v>0</v>
      </c>
      <c r="N3021">
        <v>6</v>
      </c>
      <c r="O3021" t="b">
        <v>0</v>
      </c>
      <c r="P3021" t="s">
        <v>8284</v>
      </c>
      <c r="Q3021" s="5">
        <f>(E3021/D3021)</f>
        <v>2.4340000000000001E-2</v>
      </c>
      <c r="R3021" s="12">
        <f>ROUND((E3021/N3021),2)</f>
        <v>202.83</v>
      </c>
      <c r="S3021" t="str">
        <f>LEFT(P3021,FIND("/",P3021)-1)</f>
        <v>food</v>
      </c>
      <c r="T3021" t="str">
        <f>RIGHT(P3021,LEN(P3021)-FIND("/",P3021))</f>
        <v>food trucks</v>
      </c>
    </row>
    <row r="3022" spans="1:20" ht="42.75" x14ac:dyDescent="0.4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 s="9">
        <f>(((I3022/60)/60)/24)+DATE(1970,1,1)</f>
        <v>42734.086053240739</v>
      </c>
      <c r="K3022">
        <v>1480471435</v>
      </c>
      <c r="L3022" s="10">
        <f>(((K3022/60)/60)/24)+DATE(1970,1,1)</f>
        <v>42704.086053240739</v>
      </c>
      <c r="M3022" t="b">
        <v>0</v>
      </c>
      <c r="N3022">
        <v>8</v>
      </c>
      <c r="O3022" t="b">
        <v>0</v>
      </c>
      <c r="P3022" t="s">
        <v>8273</v>
      </c>
      <c r="Q3022" s="5">
        <f>(E3022/D3022)</f>
        <v>2.4299999999999999E-2</v>
      </c>
      <c r="R3022" s="12">
        <f>ROUND((E3022/N3022),2)</f>
        <v>60.75</v>
      </c>
      <c r="S3022" t="str">
        <f>LEFT(P3022,FIND("/",P3022)-1)</f>
        <v>technology</v>
      </c>
      <c r="T3022" t="str">
        <f>RIGHT(P3022,LEN(P3022)-FIND("/",P3022))</f>
        <v>wearables</v>
      </c>
    </row>
    <row r="3023" spans="1:20" ht="42.75" x14ac:dyDescent="0.4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 s="9">
        <f>(((I3023/60)/60)/24)+DATE(1970,1,1)</f>
        <v>41734.124756944446</v>
      </c>
      <c r="K3023">
        <v>1394078379</v>
      </c>
      <c r="L3023" s="10">
        <f>(((K3023/60)/60)/24)+DATE(1970,1,1)</f>
        <v>41704.16642361111</v>
      </c>
      <c r="M3023" t="b">
        <v>0</v>
      </c>
      <c r="N3023">
        <v>3</v>
      </c>
      <c r="O3023" t="b">
        <v>0</v>
      </c>
      <c r="P3023" t="s">
        <v>8282</v>
      </c>
      <c r="Q3023" s="5">
        <f>(E3023/D3023)</f>
        <v>2.4222222222222221E-2</v>
      </c>
      <c r="R3023" s="12">
        <f>ROUND((E3023/N3023),2)</f>
        <v>36.33</v>
      </c>
      <c r="S3023" t="str">
        <f>LEFT(P3023,FIND("/",P3023)-1)</f>
        <v>games</v>
      </c>
      <c r="T3023" t="str">
        <f>RIGHT(P3023,LEN(P3023)-FIND("/",P3023))</f>
        <v>video games</v>
      </c>
    </row>
    <row r="3024" spans="1:20" ht="42.75" x14ac:dyDescent="0.4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 s="9">
        <f>(((I3024/60)/60)/24)+DATE(1970,1,1)</f>
        <v>41528.107256944444</v>
      </c>
      <c r="K3024">
        <v>1377570867</v>
      </c>
      <c r="L3024" s="10">
        <f>(((K3024/60)/60)/24)+DATE(1970,1,1)</f>
        <v>41513.107256944444</v>
      </c>
      <c r="M3024" t="b">
        <v>0</v>
      </c>
      <c r="N3024">
        <v>5</v>
      </c>
      <c r="O3024" t="b">
        <v>0</v>
      </c>
      <c r="P3024" t="s">
        <v>8270</v>
      </c>
      <c r="Q3024" s="5">
        <f>(E3024/D3024)</f>
        <v>2.4E-2</v>
      </c>
      <c r="R3024" s="12">
        <f>ROUND((E3024/N3024),2)</f>
        <v>4.8</v>
      </c>
      <c r="S3024" t="str">
        <f>LEFT(P3024,FIND("/",P3024)-1)</f>
        <v>film &amp; video</v>
      </c>
      <c r="T3024" t="str">
        <f>RIGHT(P3024,LEN(P3024)-FIND("/",P3024))</f>
        <v>animation</v>
      </c>
    </row>
    <row r="3025" spans="1:20" ht="42.75" x14ac:dyDescent="0.4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 s="9">
        <f>(((I3025/60)/60)/24)+DATE(1970,1,1)</f>
        <v>41644.563194444447</v>
      </c>
      <c r="K3025">
        <v>1386336660</v>
      </c>
      <c r="L3025" s="10">
        <f>(((K3025/60)/60)/24)+DATE(1970,1,1)</f>
        <v>41614.563194444447</v>
      </c>
      <c r="M3025" t="b">
        <v>0</v>
      </c>
      <c r="N3025">
        <v>6</v>
      </c>
      <c r="O3025" t="b">
        <v>0</v>
      </c>
      <c r="P3025" t="s">
        <v>8275</v>
      </c>
      <c r="Q3025" s="5">
        <f>(E3025/D3025)</f>
        <v>2.4E-2</v>
      </c>
      <c r="R3025" s="12">
        <f>ROUND((E3025/N3025),2)</f>
        <v>60</v>
      </c>
      <c r="S3025" t="str">
        <f>LEFT(P3025,FIND("/",P3025)-1)</f>
        <v>publishing</v>
      </c>
      <c r="T3025" t="str">
        <f>RIGHT(P3025,LEN(P3025)-FIND("/",P3025))</f>
        <v>fiction</v>
      </c>
    </row>
    <row r="3026" spans="1:20" ht="42.75" x14ac:dyDescent="0.4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 s="9">
        <f>(((I3026/60)/60)/24)+DATE(1970,1,1)</f>
        <v>42238.815891203703</v>
      </c>
      <c r="K3026">
        <v>1435088093</v>
      </c>
      <c r="L3026" s="10">
        <f>(((K3026/60)/60)/24)+DATE(1970,1,1)</f>
        <v>42178.815891203703</v>
      </c>
      <c r="M3026" t="b">
        <v>0</v>
      </c>
      <c r="N3026">
        <v>4</v>
      </c>
      <c r="O3026" t="b">
        <v>0</v>
      </c>
      <c r="P3026" t="s">
        <v>8271</v>
      </c>
      <c r="Q3026" s="5">
        <f>(E3026/D3026)</f>
        <v>2.4E-2</v>
      </c>
      <c r="R3026" s="12">
        <f>ROUND((E3026/N3026),2)</f>
        <v>15</v>
      </c>
      <c r="S3026" t="str">
        <f>LEFT(P3026,FIND("/",P3026)-1)</f>
        <v>theater</v>
      </c>
      <c r="T3026" t="str">
        <f>RIGHT(P3026,LEN(P3026)-FIND("/",P3026))</f>
        <v>plays</v>
      </c>
    </row>
    <row r="3027" spans="1:20" x14ac:dyDescent="0.4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 s="9">
        <f>(((I3027/60)/60)/24)+DATE(1970,1,1)</f>
        <v>42651.389340277776</v>
      </c>
      <c r="K3027">
        <v>1473326439</v>
      </c>
      <c r="L3027" s="10">
        <f>(((K3027/60)/60)/24)+DATE(1970,1,1)</f>
        <v>42621.389340277776</v>
      </c>
      <c r="M3027" t="b">
        <v>0</v>
      </c>
      <c r="N3027">
        <v>1</v>
      </c>
      <c r="O3027" t="b">
        <v>0</v>
      </c>
      <c r="P3027" t="s">
        <v>8271</v>
      </c>
      <c r="Q3027" s="5">
        <f>(E3027/D3027)</f>
        <v>2.3764705882352941E-2</v>
      </c>
      <c r="R3027" s="12">
        <f>ROUND((E3027/N3027),2)</f>
        <v>202</v>
      </c>
      <c r="S3027" t="str">
        <f>LEFT(P3027,FIND("/",P3027)-1)</f>
        <v>theater</v>
      </c>
      <c r="T3027" t="str">
        <f>RIGHT(P3027,LEN(P3027)-FIND("/",P3027))</f>
        <v>plays</v>
      </c>
    </row>
    <row r="3028" spans="1:20" ht="42.75" x14ac:dyDescent="0.4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 s="9">
        <f>(((I3028/60)/60)/24)+DATE(1970,1,1)</f>
        <v>42097.582650462966</v>
      </c>
      <c r="K3028">
        <v>1425481141</v>
      </c>
      <c r="L3028" s="10">
        <f>(((K3028/60)/60)/24)+DATE(1970,1,1)</f>
        <v>42067.62431712963</v>
      </c>
      <c r="M3028" t="b">
        <v>0</v>
      </c>
      <c r="N3028">
        <v>4</v>
      </c>
      <c r="O3028" t="b">
        <v>0</v>
      </c>
      <c r="P3028" t="s">
        <v>8267</v>
      </c>
      <c r="Q3028" s="5">
        <f>(E3028/D3028)</f>
        <v>2.375E-2</v>
      </c>
      <c r="R3028" s="12">
        <f>ROUND((E3028/N3028),2)</f>
        <v>47.5</v>
      </c>
      <c r="S3028" t="str">
        <f>LEFT(P3028,FIND("/",P3028)-1)</f>
        <v>film &amp; video</v>
      </c>
      <c r="T3028" t="str">
        <f>RIGHT(P3028,LEN(P3028)-FIND("/",P3028))</f>
        <v>science fiction</v>
      </c>
    </row>
    <row r="3029" spans="1:20" ht="57" x14ac:dyDescent="0.4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 s="9">
        <f>(((I3029/60)/60)/24)+DATE(1970,1,1)</f>
        <v>41973.957638888889</v>
      </c>
      <c r="K3029">
        <v>1412835530</v>
      </c>
      <c r="L3029" s="10">
        <f>(((K3029/60)/60)/24)+DATE(1970,1,1)</f>
        <v>41921.263078703705</v>
      </c>
      <c r="M3029" t="b">
        <v>0</v>
      </c>
      <c r="N3029">
        <v>11</v>
      </c>
      <c r="O3029" t="b">
        <v>0</v>
      </c>
      <c r="P3029" t="s">
        <v>8273</v>
      </c>
      <c r="Q3029" s="5">
        <f>(E3029/D3029)</f>
        <v>2.3345000000000001E-2</v>
      </c>
      <c r="R3029" s="12">
        <f>ROUND((E3029/N3029),2)</f>
        <v>424.45</v>
      </c>
      <c r="S3029" t="str">
        <f>LEFT(P3029,FIND("/",P3029)-1)</f>
        <v>technology</v>
      </c>
      <c r="T3029" t="str">
        <f>RIGHT(P3029,LEN(P3029)-FIND("/",P3029))</f>
        <v>wearables</v>
      </c>
    </row>
    <row r="3030" spans="1:20" ht="42.75" x14ac:dyDescent="0.4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 s="9">
        <f>(((I3030/60)/60)/24)+DATE(1970,1,1)</f>
        <v>42657.642754629633</v>
      </c>
      <c r="K3030">
        <v>1472570734</v>
      </c>
      <c r="L3030" s="10">
        <f>(((K3030/60)/60)/24)+DATE(1970,1,1)</f>
        <v>42612.642754629633</v>
      </c>
      <c r="M3030" t="b">
        <v>0</v>
      </c>
      <c r="N3030">
        <v>15</v>
      </c>
      <c r="O3030" t="b">
        <v>0</v>
      </c>
      <c r="P3030" t="s">
        <v>8273</v>
      </c>
      <c r="Q3030" s="5">
        <f>(E3030/D3030)</f>
        <v>2.3306666666666667E-2</v>
      </c>
      <c r="R3030" s="12">
        <f>ROUND((E3030/N3030),2)</f>
        <v>116.53</v>
      </c>
      <c r="S3030" t="str">
        <f>LEFT(P3030,FIND("/",P3030)-1)</f>
        <v>technology</v>
      </c>
      <c r="T3030" t="str">
        <f>RIGHT(P3030,LEN(P3030)-FIND("/",P3030))</f>
        <v>wearables</v>
      </c>
    </row>
    <row r="3031" spans="1:20" ht="57" x14ac:dyDescent="0.4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 s="9">
        <f>(((I3031/60)/60)/24)+DATE(1970,1,1)</f>
        <v>42776.096585648149</v>
      </c>
      <c r="K3031">
        <v>1484101145</v>
      </c>
      <c r="L3031" s="10">
        <f>(((K3031/60)/60)/24)+DATE(1970,1,1)</f>
        <v>42746.096585648149</v>
      </c>
      <c r="M3031" t="b">
        <v>0</v>
      </c>
      <c r="N3031">
        <v>31</v>
      </c>
      <c r="O3031" t="b">
        <v>0</v>
      </c>
      <c r="P3031" t="s">
        <v>8273</v>
      </c>
      <c r="Q3031" s="5">
        <f>(E3031/D3031)</f>
        <v>2.3220000000000001E-2</v>
      </c>
      <c r="R3031" s="12">
        <f>ROUND((E3031/N3031),2)</f>
        <v>37.450000000000003</v>
      </c>
      <c r="S3031" t="str">
        <f>LEFT(P3031,FIND("/",P3031)-1)</f>
        <v>technology</v>
      </c>
      <c r="T3031" t="str">
        <f>RIGHT(P3031,LEN(P3031)-FIND("/",P3031))</f>
        <v>wearables</v>
      </c>
    </row>
    <row r="3032" spans="1:20" ht="42.75" x14ac:dyDescent="0.4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 s="9">
        <f>(((I3032/60)/60)/24)+DATE(1970,1,1)</f>
        <v>41986.471863425926</v>
      </c>
      <c r="K3032">
        <v>1414577969</v>
      </c>
      <c r="L3032" s="10">
        <f>(((K3032/60)/60)/24)+DATE(1970,1,1)</f>
        <v>41941.430196759262</v>
      </c>
      <c r="M3032" t="b">
        <v>0</v>
      </c>
      <c r="N3032">
        <v>3</v>
      </c>
      <c r="O3032" t="b">
        <v>0</v>
      </c>
      <c r="P3032" t="s">
        <v>8291</v>
      </c>
      <c r="Q3032" s="5">
        <f>(E3032/D3032)</f>
        <v>2.3076923076923078E-2</v>
      </c>
      <c r="R3032" s="12">
        <f>ROUND((E3032/N3032),2)</f>
        <v>25</v>
      </c>
      <c r="S3032" t="str">
        <f>LEFT(P3032,FIND("/",P3032)-1)</f>
        <v>photography</v>
      </c>
      <c r="T3032" t="str">
        <f>RIGHT(P3032,LEN(P3032)-FIND("/",P3032))</f>
        <v>places</v>
      </c>
    </row>
    <row r="3033" spans="1:20" ht="42.75" x14ac:dyDescent="0.4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 s="9">
        <f>(((I3033/60)/60)/24)+DATE(1970,1,1)</f>
        <v>42460.70584490741</v>
      </c>
      <c r="K3033">
        <v>1456854985</v>
      </c>
      <c r="L3033" s="10">
        <f>(((K3033/60)/60)/24)+DATE(1970,1,1)</f>
        <v>42430.747511574074</v>
      </c>
      <c r="M3033" t="b">
        <v>0</v>
      </c>
      <c r="N3033">
        <v>5</v>
      </c>
      <c r="O3033" t="b">
        <v>0</v>
      </c>
      <c r="P3033" t="s">
        <v>8282</v>
      </c>
      <c r="Q3033" s="5">
        <f>(E3033/D3033)</f>
        <v>2.3E-2</v>
      </c>
      <c r="R3033" s="12">
        <f>ROUND((E3033/N3033),2)</f>
        <v>23</v>
      </c>
      <c r="S3033" t="str">
        <f>LEFT(P3033,FIND("/",P3033)-1)</f>
        <v>games</v>
      </c>
      <c r="T3033" t="str">
        <f>RIGHT(P3033,LEN(P3033)-FIND("/",P3033))</f>
        <v>video games</v>
      </c>
    </row>
    <row r="3034" spans="1:20" ht="42.75" x14ac:dyDescent="0.4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 s="9">
        <f>(((I3034/60)/60)/24)+DATE(1970,1,1)</f>
        <v>40810.710104166668</v>
      </c>
      <c r="K3034">
        <v>1311699753</v>
      </c>
      <c r="L3034" s="10">
        <f>(((K3034/60)/60)/24)+DATE(1970,1,1)</f>
        <v>40750.710104166668</v>
      </c>
      <c r="M3034" t="b">
        <v>0</v>
      </c>
      <c r="N3034">
        <v>11</v>
      </c>
      <c r="O3034" t="b">
        <v>0</v>
      </c>
      <c r="P3034" t="s">
        <v>8270</v>
      </c>
      <c r="Q3034" s="5">
        <f>(E3034/D3034)</f>
        <v>2.2727272727272728E-2</v>
      </c>
      <c r="R3034" s="12">
        <f>ROUND((E3034/N3034),2)</f>
        <v>113.64</v>
      </c>
      <c r="S3034" t="str">
        <f>LEFT(P3034,FIND("/",P3034)-1)</f>
        <v>film &amp; video</v>
      </c>
      <c r="T3034" t="str">
        <f>RIGHT(P3034,LEN(P3034)-FIND("/",P3034))</f>
        <v>animation</v>
      </c>
    </row>
    <row r="3035" spans="1:20" ht="42.75" x14ac:dyDescent="0.4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 s="9">
        <f>(((I3035/60)/60)/24)+DATE(1970,1,1)</f>
        <v>42631.827141203699</v>
      </c>
      <c r="K3035">
        <v>1471636265</v>
      </c>
      <c r="L3035" s="10">
        <f>(((K3035/60)/60)/24)+DATE(1970,1,1)</f>
        <v>42601.827141203699</v>
      </c>
      <c r="M3035" t="b">
        <v>0</v>
      </c>
      <c r="N3035">
        <v>14</v>
      </c>
      <c r="O3035" t="b">
        <v>0</v>
      </c>
      <c r="P3035" t="s">
        <v>8271</v>
      </c>
      <c r="Q3035" s="5">
        <f>(E3035/D3035)</f>
        <v>2.265E-2</v>
      </c>
      <c r="R3035" s="12">
        <f>ROUND((E3035/N3035),2)</f>
        <v>32.36</v>
      </c>
      <c r="S3035" t="str">
        <f>LEFT(P3035,FIND("/",P3035)-1)</f>
        <v>theater</v>
      </c>
      <c r="T3035" t="str">
        <f>RIGHT(P3035,LEN(P3035)-FIND("/",P3035))</f>
        <v>plays</v>
      </c>
    </row>
    <row r="3036" spans="1:20" ht="42.75" x14ac:dyDescent="0.4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 s="9">
        <f>(((I3036/60)/60)/24)+DATE(1970,1,1)</f>
        <v>41564.568113425928</v>
      </c>
      <c r="K3036">
        <v>1379425085</v>
      </c>
      <c r="L3036" s="10">
        <f>(((K3036/60)/60)/24)+DATE(1970,1,1)</f>
        <v>41534.568113425928</v>
      </c>
      <c r="M3036" t="b">
        <v>0</v>
      </c>
      <c r="N3036">
        <v>5</v>
      </c>
      <c r="O3036" t="b">
        <v>0</v>
      </c>
      <c r="P3036" t="s">
        <v>8270</v>
      </c>
      <c r="Q3036" s="5">
        <f>(E3036/D3036)</f>
        <v>2.2499999999999999E-2</v>
      </c>
      <c r="R3036" s="12">
        <f>ROUND((E3036/N3036),2)</f>
        <v>9</v>
      </c>
      <c r="S3036" t="str">
        <f>LEFT(P3036,FIND("/",P3036)-1)</f>
        <v>film &amp; video</v>
      </c>
      <c r="T3036" t="str">
        <f>RIGHT(P3036,LEN(P3036)-FIND("/",P3036))</f>
        <v>animation</v>
      </c>
    </row>
    <row r="3037" spans="1:20" ht="42.75" x14ac:dyDescent="0.4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 s="9">
        <f>(((I3037/60)/60)/24)+DATE(1970,1,1)</f>
        <v>42629.965324074074</v>
      </c>
      <c r="K3037">
        <v>1471475404</v>
      </c>
      <c r="L3037" s="10">
        <f>(((K3037/60)/60)/24)+DATE(1970,1,1)</f>
        <v>42599.965324074074</v>
      </c>
      <c r="M3037" t="b">
        <v>0</v>
      </c>
      <c r="N3037">
        <v>2</v>
      </c>
      <c r="O3037" t="b">
        <v>0</v>
      </c>
      <c r="P3037" t="s">
        <v>8278</v>
      </c>
      <c r="Q3037" s="5">
        <f>(E3037/D3037)</f>
        <v>2.2444444444444444E-2</v>
      </c>
      <c r="R3037" s="12">
        <f>ROUND((E3037/N3037),2)</f>
        <v>50.5</v>
      </c>
      <c r="S3037" t="str">
        <f>LEFT(P3037,FIND("/",P3037)-1)</f>
        <v>music</v>
      </c>
      <c r="T3037" t="str">
        <f>RIGHT(P3037,LEN(P3037)-FIND("/",P3037))</f>
        <v>jazz</v>
      </c>
    </row>
    <row r="3038" spans="1:20" ht="42.75" x14ac:dyDescent="0.4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 s="9">
        <f>(((I3038/60)/60)/24)+DATE(1970,1,1)</f>
        <v>42175.795983796299</v>
      </c>
      <c r="K3038">
        <v>1430939173</v>
      </c>
      <c r="L3038" s="10">
        <f>(((K3038/60)/60)/24)+DATE(1970,1,1)</f>
        <v>42130.795983796299</v>
      </c>
      <c r="M3038" t="b">
        <v>0</v>
      </c>
      <c r="N3038">
        <v>3</v>
      </c>
      <c r="O3038" t="b">
        <v>0</v>
      </c>
      <c r="P3038" t="s">
        <v>8275</v>
      </c>
      <c r="Q3038" s="5">
        <f>(E3038/D3038)</f>
        <v>2.2388059701492536E-2</v>
      </c>
      <c r="R3038" s="12">
        <f>ROUND((E3038/N3038),2)</f>
        <v>50</v>
      </c>
      <c r="S3038" t="str">
        <f>LEFT(P3038,FIND("/",P3038)-1)</f>
        <v>publishing</v>
      </c>
      <c r="T3038" t="str">
        <f>RIGHT(P3038,LEN(P3038)-FIND("/",P3038))</f>
        <v>fiction</v>
      </c>
    </row>
    <row r="3039" spans="1:20" ht="42.75" x14ac:dyDescent="0.4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 s="9">
        <f>(((I3039/60)/60)/24)+DATE(1970,1,1)</f>
        <v>42264.105462962965</v>
      </c>
      <c r="K3039">
        <v>1439865112</v>
      </c>
      <c r="L3039" s="10">
        <f>(((K3039/60)/60)/24)+DATE(1970,1,1)</f>
        <v>42234.105462962965</v>
      </c>
      <c r="M3039" t="b">
        <v>0</v>
      </c>
      <c r="N3039">
        <v>2</v>
      </c>
      <c r="O3039" t="b">
        <v>0</v>
      </c>
      <c r="P3039" t="s">
        <v>8284</v>
      </c>
      <c r="Q3039" s="5">
        <f>(E3039/D3039)</f>
        <v>2.2307692307692306E-2</v>
      </c>
      <c r="R3039" s="12">
        <f>ROUND((E3039/N3039),2)</f>
        <v>72.5</v>
      </c>
      <c r="S3039" t="str">
        <f>LEFT(P3039,FIND("/",P3039)-1)</f>
        <v>food</v>
      </c>
      <c r="T3039" t="str">
        <f>RIGHT(P3039,LEN(P3039)-FIND("/",P3039))</f>
        <v>food trucks</v>
      </c>
    </row>
    <row r="3040" spans="1:20" ht="28.5" x14ac:dyDescent="0.4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 s="9">
        <f>(((I3040/60)/60)/24)+DATE(1970,1,1)</f>
        <v>41793.165972222225</v>
      </c>
      <c r="K3040">
        <v>1398727441</v>
      </c>
      <c r="L3040" s="10">
        <f>(((K3040/60)/60)/24)+DATE(1970,1,1)</f>
        <v>41757.975011574075</v>
      </c>
      <c r="M3040" t="b">
        <v>0</v>
      </c>
      <c r="N3040">
        <v>124</v>
      </c>
      <c r="O3040" t="b">
        <v>0</v>
      </c>
      <c r="P3040" t="s">
        <v>8270</v>
      </c>
      <c r="Q3040" s="5">
        <f>(E3040/D3040)</f>
        <v>2.2302681818181819E-2</v>
      </c>
      <c r="R3040" s="12">
        <f>ROUND((E3040/N3040),2)</f>
        <v>39.57</v>
      </c>
      <c r="S3040" t="str">
        <f>LEFT(P3040,FIND("/",P3040)-1)</f>
        <v>film &amp; video</v>
      </c>
      <c r="T3040" t="str">
        <f>RIGHT(P3040,LEN(P3040)-FIND("/",P3040))</f>
        <v>animation</v>
      </c>
    </row>
    <row r="3041" spans="1:20" ht="42.75" x14ac:dyDescent="0.4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 s="9">
        <f>(((I3041/60)/60)/24)+DATE(1970,1,1)</f>
        <v>42809.018055555556</v>
      </c>
      <c r="K3041">
        <v>1484357160</v>
      </c>
      <c r="L3041" s="10">
        <f>(((K3041/60)/60)/24)+DATE(1970,1,1)</f>
        <v>42749.059722222228</v>
      </c>
      <c r="M3041" t="b">
        <v>0</v>
      </c>
      <c r="N3041">
        <v>6</v>
      </c>
      <c r="O3041" t="b">
        <v>0</v>
      </c>
      <c r="P3041" t="s">
        <v>8273</v>
      </c>
      <c r="Q3041" s="5">
        <f>(E3041/D3041)</f>
        <v>2.2157147647256063E-2</v>
      </c>
      <c r="R3041" s="12">
        <f>ROUND((E3041/N3041),2)</f>
        <v>3304</v>
      </c>
      <c r="S3041" t="str">
        <f>LEFT(P3041,FIND("/",P3041)-1)</f>
        <v>technology</v>
      </c>
      <c r="T3041" t="str">
        <f>RIGHT(P3041,LEN(P3041)-FIND("/",P3041))</f>
        <v>wearables</v>
      </c>
    </row>
    <row r="3042" spans="1:20" ht="42.75" x14ac:dyDescent="0.4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 s="9">
        <f>(((I3042/60)/60)/24)+DATE(1970,1,1)</f>
        <v>41965.001423611116</v>
      </c>
      <c r="K3042">
        <v>1414018923</v>
      </c>
      <c r="L3042" s="10">
        <f>(((K3042/60)/60)/24)+DATE(1970,1,1)</f>
        <v>41934.959756944445</v>
      </c>
      <c r="M3042" t="b">
        <v>0</v>
      </c>
      <c r="N3042">
        <v>6</v>
      </c>
      <c r="O3042" t="b">
        <v>0</v>
      </c>
      <c r="P3042" t="s">
        <v>8278</v>
      </c>
      <c r="Q3042" s="5">
        <f>(E3042/D3042)</f>
        <v>2.1999999999999999E-2</v>
      </c>
      <c r="R3042" s="12">
        <f>ROUND((E3042/N3042),2)</f>
        <v>55</v>
      </c>
      <c r="S3042" t="str">
        <f>LEFT(P3042,FIND("/",P3042)-1)</f>
        <v>music</v>
      </c>
      <c r="T3042" t="str">
        <f>RIGHT(P3042,LEN(P3042)-FIND("/",P3042))</f>
        <v>jazz</v>
      </c>
    </row>
    <row r="3043" spans="1:20" ht="42.75" x14ac:dyDescent="0.4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 s="9">
        <f>(((I3043/60)/60)/24)+DATE(1970,1,1)</f>
        <v>42015.041666666672</v>
      </c>
      <c r="K3043">
        <v>1418862743</v>
      </c>
      <c r="L3043" s="10">
        <f>(((K3043/60)/60)/24)+DATE(1970,1,1)</f>
        <v>41991.022488425922</v>
      </c>
      <c r="M3043" t="b">
        <v>0</v>
      </c>
      <c r="N3043">
        <v>4</v>
      </c>
      <c r="O3043" t="b">
        <v>0</v>
      </c>
      <c r="P3043" t="s">
        <v>8271</v>
      </c>
      <c r="Q3043" s="5">
        <f>(E3043/D3043)</f>
        <v>2.1999999999999999E-2</v>
      </c>
      <c r="R3043" s="12">
        <f>ROUND((E3043/N3043),2)</f>
        <v>27.5</v>
      </c>
      <c r="S3043" t="str">
        <f>LEFT(P3043,FIND("/",P3043)-1)</f>
        <v>theater</v>
      </c>
      <c r="T3043" t="str">
        <f>RIGHT(P3043,LEN(P3043)-FIND("/",P3043))</f>
        <v>plays</v>
      </c>
    </row>
    <row r="3044" spans="1:20" ht="57" x14ac:dyDescent="0.4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 s="9">
        <f>(((I3044/60)/60)/24)+DATE(1970,1,1)</f>
        <v>41917.802928240737</v>
      </c>
      <c r="K3044">
        <v>1408648573</v>
      </c>
      <c r="L3044" s="10">
        <f>(((K3044/60)/60)/24)+DATE(1970,1,1)</f>
        <v>41872.802928240737</v>
      </c>
      <c r="M3044" t="b">
        <v>0</v>
      </c>
      <c r="N3044">
        <v>58</v>
      </c>
      <c r="O3044" t="b">
        <v>0</v>
      </c>
      <c r="P3044" t="s">
        <v>8303</v>
      </c>
      <c r="Q3044" s="5">
        <f>(E3044/D3044)</f>
        <v>2.1919999999999999E-2</v>
      </c>
      <c r="R3044" s="12">
        <f>ROUND((E3044/N3044),2)</f>
        <v>18.899999999999999</v>
      </c>
      <c r="S3044" t="str">
        <f>LEFT(P3044,FIND("/",P3044)-1)</f>
        <v>theater</v>
      </c>
      <c r="T3044" t="str">
        <f>RIGHT(P3044,LEN(P3044)-FIND("/",P3044))</f>
        <v>spaces</v>
      </c>
    </row>
    <row r="3045" spans="1:20" ht="57" x14ac:dyDescent="0.4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 s="9">
        <f>(((I3045/60)/60)/24)+DATE(1970,1,1)</f>
        <v>42338.708333333328</v>
      </c>
      <c r="K3045">
        <v>1445369727</v>
      </c>
      <c r="L3045" s="10">
        <f>(((K3045/60)/60)/24)+DATE(1970,1,1)</f>
        <v>42297.816284722227</v>
      </c>
      <c r="M3045" t="b">
        <v>0</v>
      </c>
      <c r="N3045">
        <v>2</v>
      </c>
      <c r="O3045" t="b">
        <v>0</v>
      </c>
      <c r="P3045" t="s">
        <v>8305</v>
      </c>
      <c r="Q3045" s="5">
        <f>(E3045/D3045)</f>
        <v>2.1428571428571429E-2</v>
      </c>
      <c r="R3045" s="12">
        <f>ROUND((E3045/N3045),2)</f>
        <v>7.5</v>
      </c>
      <c r="S3045" t="str">
        <f>LEFT(P3045,FIND("/",P3045)-1)</f>
        <v>theater</v>
      </c>
      <c r="T3045" t="str">
        <f>RIGHT(P3045,LEN(P3045)-FIND("/",P3045))</f>
        <v>musical</v>
      </c>
    </row>
    <row r="3046" spans="1:20" ht="28.5" x14ac:dyDescent="0.4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 s="9">
        <f>(((I3046/60)/60)/24)+DATE(1970,1,1)</f>
        <v>42245.08116898148</v>
      </c>
      <c r="K3046">
        <v>1439517413</v>
      </c>
      <c r="L3046" s="10">
        <f>(((K3046/60)/60)/24)+DATE(1970,1,1)</f>
        <v>42230.08116898148</v>
      </c>
      <c r="M3046" t="b">
        <v>0</v>
      </c>
      <c r="N3046">
        <v>4</v>
      </c>
      <c r="O3046" t="b">
        <v>0</v>
      </c>
      <c r="P3046" t="s">
        <v>8271</v>
      </c>
      <c r="Q3046" s="5">
        <f>(E3046/D3046)</f>
        <v>2.1333333333333333E-2</v>
      </c>
      <c r="R3046" s="12">
        <f>ROUND((E3046/N3046),2)</f>
        <v>8</v>
      </c>
      <c r="S3046" t="str">
        <f>LEFT(P3046,FIND("/",P3046)-1)</f>
        <v>theater</v>
      </c>
      <c r="T3046" t="str">
        <f>RIGHT(P3046,LEN(P3046)-FIND("/",P3046))</f>
        <v>plays</v>
      </c>
    </row>
    <row r="3047" spans="1:20" ht="42.75" x14ac:dyDescent="0.4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 s="9">
        <f>(((I3047/60)/60)/24)+DATE(1970,1,1)</f>
        <v>42330.627557870372</v>
      </c>
      <c r="K3047">
        <v>1445609021</v>
      </c>
      <c r="L3047" s="10">
        <f>(((K3047/60)/60)/24)+DATE(1970,1,1)</f>
        <v>42300.585891203707</v>
      </c>
      <c r="M3047" t="b">
        <v>0</v>
      </c>
      <c r="N3047">
        <v>1</v>
      </c>
      <c r="O3047" t="b">
        <v>0</v>
      </c>
      <c r="P3047" t="s">
        <v>8304</v>
      </c>
      <c r="Q3047" s="5">
        <f>(E3047/D3047)</f>
        <v>2.12E-2</v>
      </c>
      <c r="R3047" s="12">
        <f>ROUND((E3047/N3047),2)</f>
        <v>53</v>
      </c>
      <c r="S3047" t="str">
        <f>LEFT(P3047,FIND("/",P3047)-1)</f>
        <v>publishing</v>
      </c>
      <c r="T3047" t="str">
        <f>RIGHT(P3047,LEN(P3047)-FIND("/",P3047))</f>
        <v>children's books</v>
      </c>
    </row>
    <row r="3048" spans="1:20" ht="42.75" x14ac:dyDescent="0.4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 s="9">
        <f>(((I3048/60)/60)/24)+DATE(1970,1,1)</f>
        <v>41673.487175925926</v>
      </c>
      <c r="K3048">
        <v>1388835692</v>
      </c>
      <c r="L3048" s="10">
        <f>(((K3048/60)/60)/24)+DATE(1970,1,1)</f>
        <v>41643.487175925926</v>
      </c>
      <c r="M3048" t="b">
        <v>0</v>
      </c>
      <c r="N3048">
        <v>99</v>
      </c>
      <c r="O3048" t="b">
        <v>0</v>
      </c>
      <c r="P3048" t="s">
        <v>8282</v>
      </c>
      <c r="Q3048" s="5">
        <f>(E3048/D3048)</f>
        <v>2.1129899999999997E-2</v>
      </c>
      <c r="R3048" s="12">
        <f>ROUND((E3048/N3048),2)</f>
        <v>21.34</v>
      </c>
      <c r="S3048" t="str">
        <f>LEFT(P3048,FIND("/",P3048)-1)</f>
        <v>games</v>
      </c>
      <c r="T3048" t="str">
        <f>RIGHT(P3048,LEN(P3048)-FIND("/",P3048))</f>
        <v>video games</v>
      </c>
    </row>
    <row r="3049" spans="1:20" ht="57" x14ac:dyDescent="0.4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 s="9">
        <f>(((I3049/60)/60)/24)+DATE(1970,1,1)</f>
        <v>42278.627013888887</v>
      </c>
      <c r="K3049">
        <v>1441119774</v>
      </c>
      <c r="L3049" s="10">
        <f>(((K3049/60)/60)/24)+DATE(1970,1,1)</f>
        <v>42248.627013888887</v>
      </c>
      <c r="M3049" t="b">
        <v>1</v>
      </c>
      <c r="N3049">
        <v>12</v>
      </c>
      <c r="O3049" t="b">
        <v>0</v>
      </c>
      <c r="P3049" t="s">
        <v>8271</v>
      </c>
      <c r="Q3049" s="5">
        <f>(E3049/D3049)</f>
        <v>2.1049999999999999E-2</v>
      </c>
      <c r="R3049" s="12">
        <f>ROUND((E3049/N3049),2)</f>
        <v>70.17</v>
      </c>
      <c r="S3049" t="str">
        <f>LEFT(P3049,FIND("/",P3049)-1)</f>
        <v>theater</v>
      </c>
      <c r="T3049" t="str">
        <f>RIGHT(P3049,LEN(P3049)-FIND("/",P3049))</f>
        <v>plays</v>
      </c>
    </row>
    <row r="3050" spans="1:20" ht="42.75" x14ac:dyDescent="0.4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 s="9">
        <f>(((I3050/60)/60)/24)+DATE(1970,1,1)</f>
        <v>41580.922974537039</v>
      </c>
      <c r="K3050">
        <v>1380838145</v>
      </c>
      <c r="L3050" s="10">
        <f>(((K3050/60)/60)/24)+DATE(1970,1,1)</f>
        <v>41550.922974537039</v>
      </c>
      <c r="M3050" t="b">
        <v>0</v>
      </c>
      <c r="N3050">
        <v>6</v>
      </c>
      <c r="O3050" t="b">
        <v>0</v>
      </c>
      <c r="P3050" t="s">
        <v>8275</v>
      </c>
      <c r="Q3050" s="5">
        <f>(E3050/D3050)</f>
        <v>2.1000000000000001E-2</v>
      </c>
      <c r="R3050" s="12">
        <f>ROUND((E3050/N3050),2)</f>
        <v>17.5</v>
      </c>
      <c r="S3050" t="str">
        <f>LEFT(P3050,FIND("/",P3050)-1)</f>
        <v>publishing</v>
      </c>
      <c r="T3050" t="str">
        <f>RIGHT(P3050,LEN(P3050)-FIND("/",P3050))</f>
        <v>fiction</v>
      </c>
    </row>
    <row r="3051" spans="1:20" ht="42.75" x14ac:dyDescent="0.4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 s="9">
        <f>(((I3051/60)/60)/24)+DATE(1970,1,1)</f>
        <v>42188.615682870368</v>
      </c>
      <c r="K3051">
        <v>1430750795</v>
      </c>
      <c r="L3051" s="10">
        <f>(((K3051/60)/60)/24)+DATE(1970,1,1)</f>
        <v>42128.615682870368</v>
      </c>
      <c r="M3051" t="b">
        <v>0</v>
      </c>
      <c r="N3051">
        <v>4</v>
      </c>
      <c r="O3051" t="b">
        <v>0</v>
      </c>
      <c r="P3051" t="s">
        <v>8271</v>
      </c>
      <c r="Q3051" s="5">
        <f>(E3051/D3051)</f>
        <v>2.1000000000000001E-2</v>
      </c>
      <c r="R3051" s="12">
        <f>ROUND((E3051/N3051),2)</f>
        <v>15.75</v>
      </c>
      <c r="S3051" t="str">
        <f>LEFT(P3051,FIND("/",P3051)-1)</f>
        <v>theater</v>
      </c>
      <c r="T3051" t="str">
        <f>RIGHT(P3051,LEN(P3051)-FIND("/",P3051))</f>
        <v>plays</v>
      </c>
    </row>
    <row r="3052" spans="1:20" ht="42.75" x14ac:dyDescent="0.4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 s="9">
        <f>(((I3052/60)/60)/24)+DATE(1970,1,1)</f>
        <v>41850.752268518518</v>
      </c>
      <c r="K3052">
        <v>1404151396</v>
      </c>
      <c r="L3052" s="10">
        <f>(((K3052/60)/60)/24)+DATE(1970,1,1)</f>
        <v>41820.752268518518</v>
      </c>
      <c r="M3052" t="b">
        <v>0</v>
      </c>
      <c r="N3052">
        <v>4</v>
      </c>
      <c r="O3052" t="b">
        <v>0</v>
      </c>
      <c r="P3052" t="s">
        <v>8285</v>
      </c>
      <c r="Q3052" s="5">
        <f>(E3052/D3052)</f>
        <v>2.0833333333333332E-2</v>
      </c>
      <c r="R3052" s="12">
        <f>ROUND((E3052/N3052),2)</f>
        <v>6.25</v>
      </c>
      <c r="S3052" t="str">
        <f>LEFT(P3052,FIND("/",P3052)-1)</f>
        <v>photography</v>
      </c>
      <c r="T3052" t="str">
        <f>RIGHT(P3052,LEN(P3052)-FIND("/",P3052))</f>
        <v>photobooks</v>
      </c>
    </row>
    <row r="3053" spans="1:20" ht="42.75" x14ac:dyDescent="0.4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 s="9">
        <f>(((I3053/60)/60)/24)+DATE(1970,1,1)</f>
        <v>42317.056631944448</v>
      </c>
      <c r="K3053">
        <v>1441844493</v>
      </c>
      <c r="L3053" s="10">
        <f>(((K3053/60)/60)/24)+DATE(1970,1,1)</f>
        <v>42257.014965277776</v>
      </c>
      <c r="M3053" t="b">
        <v>0</v>
      </c>
      <c r="N3053">
        <v>8</v>
      </c>
      <c r="O3053" t="b">
        <v>0</v>
      </c>
      <c r="P3053" t="s">
        <v>8273</v>
      </c>
      <c r="Q3053" s="5">
        <f>(E3053/D3053)</f>
        <v>2.0549999999999999E-2</v>
      </c>
      <c r="R3053" s="12">
        <f>ROUND((E3053/N3053),2)</f>
        <v>51.38</v>
      </c>
      <c r="S3053" t="str">
        <f>LEFT(P3053,FIND("/",P3053)-1)</f>
        <v>technology</v>
      </c>
      <c r="T3053" t="str">
        <f>RIGHT(P3053,LEN(P3053)-FIND("/",P3053))</f>
        <v>wearables</v>
      </c>
    </row>
    <row r="3054" spans="1:20" ht="42.75" x14ac:dyDescent="0.4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 s="9">
        <f>(((I3054/60)/60)/24)+DATE(1970,1,1)</f>
        <v>42804.792071759264</v>
      </c>
      <c r="K3054">
        <v>1486580435</v>
      </c>
      <c r="L3054" s="10">
        <f>(((K3054/60)/60)/24)+DATE(1970,1,1)</f>
        <v>42774.792071759264</v>
      </c>
      <c r="M3054" t="b">
        <v>1</v>
      </c>
      <c r="N3054">
        <v>52</v>
      </c>
      <c r="O3054" t="b">
        <v>0</v>
      </c>
      <c r="P3054" t="s">
        <v>8301</v>
      </c>
      <c r="Q3054" s="5">
        <f>(E3054/D3054)</f>
        <v>2.053E-2</v>
      </c>
      <c r="R3054" s="12">
        <f>ROUND((E3054/N3054),2)</f>
        <v>39.479999999999997</v>
      </c>
      <c r="S3054" t="str">
        <f>LEFT(P3054,FIND("/",P3054)-1)</f>
        <v>technology</v>
      </c>
      <c r="T3054" t="str">
        <f>RIGHT(P3054,LEN(P3054)-FIND("/",P3054))</f>
        <v>space exploration</v>
      </c>
    </row>
    <row r="3055" spans="1:20" ht="42.75" x14ac:dyDescent="0.4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 s="9">
        <f>(((I3055/60)/60)/24)+DATE(1970,1,1)</f>
        <v>41906.916678240741</v>
      </c>
      <c r="K3055">
        <v>1409608801</v>
      </c>
      <c r="L3055" s="10">
        <f>(((K3055/60)/60)/24)+DATE(1970,1,1)</f>
        <v>41883.916678240741</v>
      </c>
      <c r="M3055" t="b">
        <v>0</v>
      </c>
      <c r="N3055">
        <v>4</v>
      </c>
      <c r="O3055" t="b">
        <v>0</v>
      </c>
      <c r="P3055" t="s">
        <v>8271</v>
      </c>
      <c r="Q3055" s="5">
        <f>(E3055/D3055)</f>
        <v>2.0500000000000001E-2</v>
      </c>
      <c r="R3055" s="12">
        <f>ROUND((E3055/N3055),2)</f>
        <v>10.25</v>
      </c>
      <c r="S3055" t="str">
        <f>LEFT(P3055,FIND("/",P3055)-1)</f>
        <v>theater</v>
      </c>
      <c r="T3055" t="str">
        <f>RIGHT(P3055,LEN(P3055)-FIND("/",P3055))</f>
        <v>plays</v>
      </c>
    </row>
    <row r="3056" spans="1:20" ht="42.75" x14ac:dyDescent="0.4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 s="9">
        <f>(((I3056/60)/60)/24)+DATE(1970,1,1)</f>
        <v>41290.77311342593</v>
      </c>
      <c r="K3056">
        <v>1353177197</v>
      </c>
      <c r="L3056" s="10">
        <f>(((K3056/60)/60)/24)+DATE(1970,1,1)</f>
        <v>41230.77311342593</v>
      </c>
      <c r="M3056" t="b">
        <v>0</v>
      </c>
      <c r="N3056">
        <v>2</v>
      </c>
      <c r="O3056" t="b">
        <v>0</v>
      </c>
      <c r="P3056" t="s">
        <v>8278</v>
      </c>
      <c r="Q3056" s="5">
        <f>(E3056/D3056)</f>
        <v>2.0454545454545454E-2</v>
      </c>
      <c r="R3056" s="12">
        <f>ROUND((E3056/N3056),2)</f>
        <v>22.5</v>
      </c>
      <c r="S3056" t="str">
        <f>LEFT(P3056,FIND("/",P3056)-1)</f>
        <v>music</v>
      </c>
      <c r="T3056" t="str">
        <f>RIGHT(P3056,LEN(P3056)-FIND("/",P3056))</f>
        <v>jazz</v>
      </c>
    </row>
    <row r="3057" spans="1:20" ht="42.75" x14ac:dyDescent="0.4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 s="9">
        <f>(((I3057/60)/60)/24)+DATE(1970,1,1)</f>
        <v>42576.791666666672</v>
      </c>
      <c r="K3057">
        <v>1467061303</v>
      </c>
      <c r="L3057" s="10">
        <f>(((K3057/60)/60)/24)+DATE(1970,1,1)</f>
        <v>42548.876192129625</v>
      </c>
      <c r="M3057" t="b">
        <v>0</v>
      </c>
      <c r="N3057">
        <v>6</v>
      </c>
      <c r="O3057" t="b">
        <v>0</v>
      </c>
      <c r="P3057" t="s">
        <v>8285</v>
      </c>
      <c r="Q3057" s="5">
        <f>(E3057/D3057)</f>
        <v>2.036E-2</v>
      </c>
      <c r="R3057" s="12">
        <f>ROUND((E3057/N3057),2)</f>
        <v>84.83</v>
      </c>
      <c r="S3057" t="str">
        <f>LEFT(P3057,FIND("/",P3057)-1)</f>
        <v>photography</v>
      </c>
      <c r="T3057" t="str">
        <f>RIGHT(P3057,LEN(P3057)-FIND("/",P3057))</f>
        <v>photobooks</v>
      </c>
    </row>
    <row r="3058" spans="1:20" ht="42.75" x14ac:dyDescent="0.4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 s="9">
        <f>(((I3058/60)/60)/24)+DATE(1970,1,1)</f>
        <v>42237.491388888884</v>
      </c>
      <c r="K3058">
        <v>1434973656</v>
      </c>
      <c r="L3058" s="10">
        <f>(((K3058/60)/60)/24)+DATE(1970,1,1)</f>
        <v>42177.491388888884</v>
      </c>
      <c r="M3058" t="b">
        <v>0</v>
      </c>
      <c r="N3058">
        <v>6</v>
      </c>
      <c r="O3058" t="b">
        <v>0</v>
      </c>
      <c r="P3058" t="s">
        <v>8270</v>
      </c>
      <c r="Q3058" s="5">
        <f>(E3058/D3058)</f>
        <v>2.0066666666666667E-2</v>
      </c>
      <c r="R3058" s="12">
        <f>ROUND((E3058/N3058),2)</f>
        <v>50.17</v>
      </c>
      <c r="S3058" t="str">
        <f>LEFT(P3058,FIND("/",P3058)-1)</f>
        <v>film &amp; video</v>
      </c>
      <c r="T3058" t="str">
        <f>RIGHT(P3058,LEN(P3058)-FIND("/",P3058))</f>
        <v>animation</v>
      </c>
    </row>
    <row r="3059" spans="1:20" ht="42.75" x14ac:dyDescent="0.4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 s="9">
        <f>(((I3059/60)/60)/24)+DATE(1970,1,1)</f>
        <v>42139.628344907411</v>
      </c>
      <c r="K3059">
        <v>1426518289</v>
      </c>
      <c r="L3059" s="10">
        <f>(((K3059/60)/60)/24)+DATE(1970,1,1)</f>
        <v>42079.628344907411</v>
      </c>
      <c r="M3059" t="b">
        <v>0</v>
      </c>
      <c r="N3059">
        <v>1</v>
      </c>
      <c r="O3059" t="b">
        <v>0</v>
      </c>
      <c r="P3059" t="s">
        <v>8268</v>
      </c>
      <c r="Q3059" s="5">
        <f>(E3059/D3059)</f>
        <v>0.02</v>
      </c>
      <c r="R3059" s="12">
        <f>ROUND((E3059/N3059),2)</f>
        <v>100</v>
      </c>
      <c r="S3059" t="str">
        <f>LEFT(P3059,FIND("/",P3059)-1)</f>
        <v>film &amp; video</v>
      </c>
      <c r="T3059" t="str">
        <f>RIGHT(P3059,LEN(P3059)-FIND("/",P3059))</f>
        <v>drama</v>
      </c>
    </row>
    <row r="3060" spans="1:20" ht="28.5" x14ac:dyDescent="0.4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 s="9">
        <f>(((I3060/60)/60)/24)+DATE(1970,1,1)</f>
        <v>42133.798171296294</v>
      </c>
      <c r="K3060">
        <v>1426014562</v>
      </c>
      <c r="L3060" s="10">
        <f>(((K3060/60)/60)/24)+DATE(1970,1,1)</f>
        <v>42073.798171296294</v>
      </c>
      <c r="M3060" t="b">
        <v>0</v>
      </c>
      <c r="N3060">
        <v>1</v>
      </c>
      <c r="O3060" t="b">
        <v>0</v>
      </c>
      <c r="P3060" t="s">
        <v>8272</v>
      </c>
      <c r="Q3060" s="5">
        <f>(E3060/D3060)</f>
        <v>0.02</v>
      </c>
      <c r="R3060" s="12">
        <f>ROUND((E3060/N3060),2)</f>
        <v>100</v>
      </c>
      <c r="S3060" t="str">
        <f>LEFT(P3060,FIND("/",P3060)-1)</f>
        <v>technology</v>
      </c>
      <c r="T3060" t="str">
        <f>RIGHT(P3060,LEN(P3060)-FIND("/",P3060))</f>
        <v>web</v>
      </c>
    </row>
    <row r="3061" spans="1:20" ht="42.75" x14ac:dyDescent="0.4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 s="9">
        <f>(((I3061/60)/60)/24)+DATE(1970,1,1)</f>
        <v>42096.691921296297</v>
      </c>
      <c r="K3061">
        <v>1425404182</v>
      </c>
      <c r="L3061" s="10">
        <f>(((K3061/60)/60)/24)+DATE(1970,1,1)</f>
        <v>42066.733587962968</v>
      </c>
      <c r="M3061" t="b">
        <v>0</v>
      </c>
      <c r="N3061">
        <v>2</v>
      </c>
      <c r="O3061" t="b">
        <v>0</v>
      </c>
      <c r="P3061" t="s">
        <v>8282</v>
      </c>
      <c r="Q3061" s="5">
        <f>(E3061/D3061)</f>
        <v>0.02</v>
      </c>
      <c r="R3061" s="12">
        <f>ROUND((E3061/N3061),2)</f>
        <v>1</v>
      </c>
      <c r="S3061" t="str">
        <f>LEFT(P3061,FIND("/",P3061)-1)</f>
        <v>games</v>
      </c>
      <c r="T3061" t="str">
        <f>RIGHT(P3061,LEN(P3061)-FIND("/",P3061))</f>
        <v>video games</v>
      </c>
    </row>
    <row r="3062" spans="1:20" ht="42.75" x14ac:dyDescent="0.4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 s="9">
        <f>(((I3062/60)/60)/24)+DATE(1970,1,1)</f>
        <v>40766.668032407404</v>
      </c>
      <c r="K3062">
        <v>1310486518</v>
      </c>
      <c r="L3062" s="10">
        <f>(((K3062/60)/60)/24)+DATE(1970,1,1)</f>
        <v>40736.668032407404</v>
      </c>
      <c r="M3062" t="b">
        <v>0</v>
      </c>
      <c r="N3062">
        <v>4</v>
      </c>
      <c r="O3062" t="b">
        <v>0</v>
      </c>
      <c r="P3062" t="s">
        <v>8304</v>
      </c>
      <c r="Q3062" s="5">
        <f>(E3062/D3062)</f>
        <v>0.02</v>
      </c>
      <c r="R3062" s="12">
        <f>ROUND((E3062/N3062),2)</f>
        <v>25</v>
      </c>
      <c r="S3062" t="str">
        <f>LEFT(P3062,FIND("/",P3062)-1)</f>
        <v>publishing</v>
      </c>
      <c r="T3062" t="str">
        <f>RIGHT(P3062,LEN(P3062)-FIND("/",P3062))</f>
        <v>children's books</v>
      </c>
    </row>
    <row r="3063" spans="1:20" ht="42.75" x14ac:dyDescent="0.4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 s="9">
        <f>(((I3063/60)/60)/24)+DATE(1970,1,1)</f>
        <v>41888.214629629627</v>
      </c>
      <c r="K3063">
        <v>1407388144</v>
      </c>
      <c r="L3063" s="10">
        <f>(((K3063/60)/60)/24)+DATE(1970,1,1)</f>
        <v>41858.214629629627</v>
      </c>
      <c r="M3063" t="b">
        <v>0</v>
      </c>
      <c r="N3063">
        <v>4</v>
      </c>
      <c r="O3063" t="b">
        <v>0</v>
      </c>
      <c r="P3063" t="s">
        <v>8271</v>
      </c>
      <c r="Q3063" s="5">
        <f>(E3063/D3063)</f>
        <v>0.02</v>
      </c>
      <c r="R3063" s="12">
        <f>ROUND((E3063/N3063),2)</f>
        <v>25</v>
      </c>
      <c r="S3063" t="str">
        <f>LEFT(P3063,FIND("/",P3063)-1)</f>
        <v>theater</v>
      </c>
      <c r="T3063" t="str">
        <f>RIGHT(P3063,LEN(P3063)-FIND("/",P3063))</f>
        <v>plays</v>
      </c>
    </row>
    <row r="3064" spans="1:20" ht="57" x14ac:dyDescent="0.4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 s="9">
        <f>(((I3064/60)/60)/24)+DATE(1970,1,1)</f>
        <v>42146.875</v>
      </c>
      <c r="K3064">
        <v>1430734844</v>
      </c>
      <c r="L3064" s="10">
        <f>(((K3064/60)/60)/24)+DATE(1970,1,1)</f>
        <v>42128.431064814817</v>
      </c>
      <c r="M3064" t="b">
        <v>0</v>
      </c>
      <c r="N3064">
        <v>1</v>
      </c>
      <c r="O3064" t="b">
        <v>0</v>
      </c>
      <c r="P3064" t="s">
        <v>8271</v>
      </c>
      <c r="Q3064" s="5">
        <f>(E3064/D3064)</f>
        <v>0.02</v>
      </c>
      <c r="R3064" s="12">
        <f>ROUND((E3064/N3064),2)</f>
        <v>10</v>
      </c>
      <c r="S3064" t="str">
        <f>LEFT(P3064,FIND("/",P3064)-1)</f>
        <v>theater</v>
      </c>
      <c r="T3064" t="str">
        <f>RIGHT(P3064,LEN(P3064)-FIND("/",P3064))</f>
        <v>plays</v>
      </c>
    </row>
    <row r="3065" spans="1:20" ht="42.75" x14ac:dyDescent="0.4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 s="9">
        <f>(((I3065/60)/60)/24)+DATE(1970,1,1)</f>
        <v>42322.958333333328</v>
      </c>
      <c r="K3065">
        <v>1446179553</v>
      </c>
      <c r="L3065" s="10">
        <f>(((K3065/60)/60)/24)+DATE(1970,1,1)</f>
        <v>42307.189270833333</v>
      </c>
      <c r="M3065" t="b">
        <v>0</v>
      </c>
      <c r="N3065">
        <v>2</v>
      </c>
      <c r="O3065" t="b">
        <v>0</v>
      </c>
      <c r="P3065" t="s">
        <v>8271</v>
      </c>
      <c r="Q3065" s="5">
        <f>(E3065/D3065)</f>
        <v>0.02</v>
      </c>
      <c r="R3065" s="12">
        <f>ROUND((E3065/N3065),2)</f>
        <v>1.5</v>
      </c>
      <c r="S3065" t="str">
        <f>LEFT(P3065,FIND("/",P3065)-1)</f>
        <v>theater</v>
      </c>
      <c r="T3065" t="str">
        <f>RIGHT(P3065,LEN(P3065)-FIND("/",P3065))</f>
        <v>plays</v>
      </c>
    </row>
    <row r="3066" spans="1:20" ht="42.75" x14ac:dyDescent="0.4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 s="9">
        <f>(((I3066/60)/60)/24)+DATE(1970,1,1)</f>
        <v>42090.821701388893</v>
      </c>
      <c r="K3066">
        <v>1423600995</v>
      </c>
      <c r="L3066" s="10">
        <f>(((K3066/60)/60)/24)+DATE(1970,1,1)</f>
        <v>42045.86336805555</v>
      </c>
      <c r="M3066" t="b">
        <v>1</v>
      </c>
      <c r="N3066">
        <v>15</v>
      </c>
      <c r="O3066" t="b">
        <v>0</v>
      </c>
      <c r="P3066" t="s">
        <v>8285</v>
      </c>
      <c r="Q3066" s="5">
        <f>(E3066/D3066)</f>
        <v>1.9900000000000001E-2</v>
      </c>
      <c r="R3066" s="12">
        <f>ROUND((E3066/N3066),2)</f>
        <v>66.33</v>
      </c>
      <c r="S3066" t="str">
        <f>LEFT(P3066,FIND("/",P3066)-1)</f>
        <v>photography</v>
      </c>
      <c r="T3066" t="str">
        <f>RIGHT(P3066,LEN(P3066)-FIND("/",P3066))</f>
        <v>photobooks</v>
      </c>
    </row>
    <row r="3067" spans="1:20" ht="42.75" x14ac:dyDescent="0.4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 s="9">
        <f>(((I3067/60)/60)/24)+DATE(1970,1,1)</f>
        <v>42797.208333333328</v>
      </c>
      <c r="K3067">
        <v>1485909937</v>
      </c>
      <c r="L3067" s="10">
        <f>(((K3067/60)/60)/24)+DATE(1970,1,1)</f>
        <v>42767.031678240746</v>
      </c>
      <c r="M3067" t="b">
        <v>0</v>
      </c>
      <c r="N3067">
        <v>1</v>
      </c>
      <c r="O3067" t="b">
        <v>0</v>
      </c>
      <c r="P3067" t="s">
        <v>8271</v>
      </c>
      <c r="Q3067" s="5">
        <f>(E3067/D3067)</f>
        <v>1.9666666666666666E-2</v>
      </c>
      <c r="R3067" s="12">
        <f>ROUND((E3067/N3067),2)</f>
        <v>59</v>
      </c>
      <c r="S3067" t="str">
        <f>LEFT(P3067,FIND("/",P3067)-1)</f>
        <v>theater</v>
      </c>
      <c r="T3067" t="str">
        <f>RIGHT(P3067,LEN(P3067)-FIND("/",P3067))</f>
        <v>plays</v>
      </c>
    </row>
    <row r="3068" spans="1:20" ht="28.5" x14ac:dyDescent="0.4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 s="9">
        <f>(((I3068/60)/60)/24)+DATE(1970,1,1)</f>
        <v>42691.594131944439</v>
      </c>
      <c r="K3068">
        <v>1476710133</v>
      </c>
      <c r="L3068" s="10">
        <f>(((K3068/60)/60)/24)+DATE(1970,1,1)</f>
        <v>42660.552465277782</v>
      </c>
      <c r="M3068" t="b">
        <v>0</v>
      </c>
      <c r="N3068">
        <v>7</v>
      </c>
      <c r="O3068" t="b">
        <v>0</v>
      </c>
      <c r="P3068" t="s">
        <v>8273</v>
      </c>
      <c r="Q3068" s="5">
        <f>(E3068/D3068)</f>
        <v>1.9416666666666665E-2</v>
      </c>
      <c r="R3068" s="12">
        <f>ROUND((E3068/N3068),2)</f>
        <v>33.29</v>
      </c>
      <c r="S3068" t="str">
        <f>LEFT(P3068,FIND("/",P3068)-1)</f>
        <v>technology</v>
      </c>
      <c r="T3068" t="str">
        <f>RIGHT(P3068,LEN(P3068)-FIND("/",P3068))</f>
        <v>wearables</v>
      </c>
    </row>
    <row r="3069" spans="1:20" ht="42.75" x14ac:dyDescent="0.4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 s="9">
        <f>(((I3069/60)/60)/24)+DATE(1970,1,1)</f>
        <v>42230.058993055558</v>
      </c>
      <c r="K3069">
        <v>1435627497</v>
      </c>
      <c r="L3069" s="10">
        <f>(((K3069/60)/60)/24)+DATE(1970,1,1)</f>
        <v>42185.058993055558</v>
      </c>
      <c r="M3069" t="b">
        <v>0</v>
      </c>
      <c r="N3069">
        <v>18</v>
      </c>
      <c r="O3069" t="b">
        <v>0</v>
      </c>
      <c r="P3069" t="s">
        <v>8273</v>
      </c>
      <c r="Q3069" s="5">
        <f>(E3069/D3069)</f>
        <v>1.9259999999999999E-2</v>
      </c>
      <c r="R3069" s="12">
        <f>ROUND((E3069/N3069),2)</f>
        <v>160.5</v>
      </c>
      <c r="S3069" t="str">
        <f>LEFT(P3069,FIND("/",P3069)-1)</f>
        <v>technology</v>
      </c>
      <c r="T3069" t="str">
        <f>RIGHT(P3069,LEN(P3069)-FIND("/",P3069))</f>
        <v>wearables</v>
      </c>
    </row>
    <row r="3070" spans="1:20" ht="28.5" x14ac:dyDescent="0.4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 s="9">
        <f>(((I3070/60)/60)/24)+DATE(1970,1,1)</f>
        <v>42622.750555555554</v>
      </c>
      <c r="K3070">
        <v>1470852048</v>
      </c>
      <c r="L3070" s="10">
        <f>(((K3070/60)/60)/24)+DATE(1970,1,1)</f>
        <v>42592.750555555554</v>
      </c>
      <c r="M3070" t="b">
        <v>0</v>
      </c>
      <c r="N3070">
        <v>5</v>
      </c>
      <c r="O3070" t="b">
        <v>0</v>
      </c>
      <c r="P3070" t="s">
        <v>8273</v>
      </c>
      <c r="Q3070" s="5">
        <f>(E3070/D3070)</f>
        <v>1.9066666666666666E-2</v>
      </c>
      <c r="R3070" s="12">
        <f>ROUND((E3070/N3070),2)</f>
        <v>57.2</v>
      </c>
      <c r="S3070" t="str">
        <f>LEFT(P3070,FIND("/",P3070)-1)</f>
        <v>technology</v>
      </c>
      <c r="T3070" t="str">
        <f>RIGHT(P3070,LEN(P3070)-FIND("/",P3070))</f>
        <v>wearables</v>
      </c>
    </row>
    <row r="3071" spans="1:20" ht="42.75" x14ac:dyDescent="0.4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 s="9">
        <f>(((I3071/60)/60)/24)+DATE(1970,1,1)</f>
        <v>41885.983541666668</v>
      </c>
      <c r="K3071">
        <v>1405899378</v>
      </c>
      <c r="L3071" s="10">
        <f>(((K3071/60)/60)/24)+DATE(1970,1,1)</f>
        <v>41840.983541666668</v>
      </c>
      <c r="M3071" t="b">
        <v>0</v>
      </c>
      <c r="N3071">
        <v>3</v>
      </c>
      <c r="O3071" t="b">
        <v>0</v>
      </c>
      <c r="P3071" t="s">
        <v>8275</v>
      </c>
      <c r="Q3071" s="5">
        <f>(E3071/D3071)</f>
        <v>1.9E-2</v>
      </c>
      <c r="R3071" s="12">
        <f>ROUND((E3071/N3071),2)</f>
        <v>19</v>
      </c>
      <c r="S3071" t="str">
        <f>LEFT(P3071,FIND("/",P3071)-1)</f>
        <v>publishing</v>
      </c>
      <c r="T3071" t="str">
        <f>RIGHT(P3071,LEN(P3071)-FIND("/",P3071))</f>
        <v>fiction</v>
      </c>
    </row>
    <row r="3072" spans="1:20" ht="42.75" x14ac:dyDescent="0.4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 s="9">
        <f>(((I3072/60)/60)/24)+DATE(1970,1,1)</f>
        <v>41811.045173611114</v>
      </c>
      <c r="K3072">
        <v>1400720703</v>
      </c>
      <c r="L3072" s="10">
        <f>(((K3072/60)/60)/24)+DATE(1970,1,1)</f>
        <v>41781.045173611114</v>
      </c>
      <c r="M3072" t="b">
        <v>0</v>
      </c>
      <c r="N3072">
        <v>6</v>
      </c>
      <c r="O3072" t="b">
        <v>0</v>
      </c>
      <c r="P3072" t="s">
        <v>8271</v>
      </c>
      <c r="Q3072" s="5">
        <f>(E3072/D3072)</f>
        <v>1.9E-2</v>
      </c>
      <c r="R3072" s="12">
        <f>ROUND((E3072/N3072),2)</f>
        <v>15.83</v>
      </c>
      <c r="S3072" t="str">
        <f>LEFT(P3072,FIND("/",P3072)-1)</f>
        <v>theater</v>
      </c>
      <c r="T3072" t="str">
        <f>RIGHT(P3072,LEN(P3072)-FIND("/",P3072))</f>
        <v>plays</v>
      </c>
    </row>
    <row r="3073" spans="1:20" ht="42.75" x14ac:dyDescent="0.4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 s="9">
        <f>(((I3073/60)/60)/24)+DATE(1970,1,1)</f>
        <v>42355.805659722217</v>
      </c>
      <c r="K3073">
        <v>1447960809</v>
      </c>
      <c r="L3073" s="10">
        <f>(((K3073/60)/60)/24)+DATE(1970,1,1)</f>
        <v>42327.805659722217</v>
      </c>
      <c r="M3073" t="b">
        <v>0</v>
      </c>
      <c r="N3073">
        <v>17</v>
      </c>
      <c r="O3073" t="b">
        <v>0</v>
      </c>
      <c r="P3073" t="s">
        <v>8301</v>
      </c>
      <c r="Q3073" s="5">
        <f>(E3073/D3073)</f>
        <v>1.8689285714285714E-2</v>
      </c>
      <c r="R3073" s="12">
        <f>ROUND((E3073/N3073),2)</f>
        <v>307.82</v>
      </c>
      <c r="S3073" t="str">
        <f>LEFT(P3073,FIND("/",P3073)-1)</f>
        <v>technology</v>
      </c>
      <c r="T3073" t="str">
        <f>RIGHT(P3073,LEN(P3073)-FIND("/",P3073))</f>
        <v>space exploration</v>
      </c>
    </row>
    <row r="3074" spans="1:20" ht="28.5" x14ac:dyDescent="0.4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 s="9">
        <f>(((I3074/60)/60)/24)+DATE(1970,1,1)</f>
        <v>42663.22792824074</v>
      </c>
      <c r="K3074">
        <v>1473917293</v>
      </c>
      <c r="L3074" s="10">
        <f>(((K3074/60)/60)/24)+DATE(1970,1,1)</f>
        <v>42628.22792824074</v>
      </c>
      <c r="M3074" t="b">
        <v>0</v>
      </c>
      <c r="N3074">
        <v>6</v>
      </c>
      <c r="O3074" t="b">
        <v>0</v>
      </c>
      <c r="P3074" t="s">
        <v>8267</v>
      </c>
      <c r="Q3074" s="5">
        <f>(E3074/D3074)</f>
        <v>1.8669999999999999E-2</v>
      </c>
      <c r="R3074" s="12">
        <f>ROUND((E3074/N3074),2)</f>
        <v>311.17</v>
      </c>
      <c r="S3074" t="str">
        <f>LEFT(P3074,FIND("/",P3074)-1)</f>
        <v>film &amp; video</v>
      </c>
      <c r="T3074" t="str">
        <f>RIGHT(P3074,LEN(P3074)-FIND("/",P3074))</f>
        <v>science fiction</v>
      </c>
    </row>
    <row r="3075" spans="1:20" ht="42.75" x14ac:dyDescent="0.4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 s="9">
        <f>(((I3075/60)/60)/24)+DATE(1970,1,1)</f>
        <v>42090.969583333332</v>
      </c>
      <c r="K3075">
        <v>1422317772</v>
      </c>
      <c r="L3075" s="10">
        <f>(((K3075/60)/60)/24)+DATE(1970,1,1)</f>
        <v>42031.011249999996</v>
      </c>
      <c r="M3075" t="b">
        <v>0</v>
      </c>
      <c r="N3075">
        <v>3</v>
      </c>
      <c r="O3075" t="b">
        <v>0</v>
      </c>
      <c r="P3075" t="s">
        <v>8303</v>
      </c>
      <c r="Q3075" s="5">
        <f>(E3075/D3075)</f>
        <v>1.8666666666666668E-2</v>
      </c>
      <c r="R3075" s="12">
        <f>ROUND((E3075/N3075),2)</f>
        <v>93.33</v>
      </c>
      <c r="S3075" t="str">
        <f>LEFT(P3075,FIND("/",P3075)-1)</f>
        <v>theater</v>
      </c>
      <c r="T3075" t="str">
        <f>RIGHT(P3075,LEN(P3075)-FIND("/",P3075))</f>
        <v>spaces</v>
      </c>
    </row>
    <row r="3076" spans="1:20" ht="28.5" x14ac:dyDescent="0.4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 s="9">
        <f>(((I3076/60)/60)/24)+DATE(1970,1,1)</f>
        <v>42234.875868055555</v>
      </c>
      <c r="K3076">
        <v>1437339675</v>
      </c>
      <c r="L3076" s="10">
        <f>(((K3076/60)/60)/24)+DATE(1970,1,1)</f>
        <v>42204.875868055555</v>
      </c>
      <c r="M3076" t="b">
        <v>0</v>
      </c>
      <c r="N3076">
        <v>6</v>
      </c>
      <c r="O3076" t="b">
        <v>0</v>
      </c>
      <c r="P3076" t="s">
        <v>8284</v>
      </c>
      <c r="Q3076" s="5">
        <f>(E3076/D3076)</f>
        <v>1.84E-2</v>
      </c>
      <c r="R3076" s="12">
        <f>ROUND((E3076/N3076),2)</f>
        <v>76.67</v>
      </c>
      <c r="S3076" t="str">
        <f>LEFT(P3076,FIND("/",P3076)-1)</f>
        <v>food</v>
      </c>
      <c r="T3076" t="str">
        <f>RIGHT(P3076,LEN(P3076)-FIND("/",P3076))</f>
        <v>food trucks</v>
      </c>
    </row>
    <row r="3077" spans="1:20" ht="42.75" x14ac:dyDescent="0.4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 s="9">
        <f>(((I3077/60)/60)/24)+DATE(1970,1,1)</f>
        <v>41909.043530092589</v>
      </c>
      <c r="K3077">
        <v>1409187761</v>
      </c>
      <c r="L3077" s="10">
        <f>(((K3077/60)/60)/24)+DATE(1970,1,1)</f>
        <v>41879.043530092589</v>
      </c>
      <c r="M3077" t="b">
        <v>0</v>
      </c>
      <c r="N3077">
        <v>4</v>
      </c>
      <c r="O3077" t="b">
        <v>0</v>
      </c>
      <c r="P3077" t="s">
        <v>8271</v>
      </c>
      <c r="Q3077" s="5">
        <f>(E3077/D3077)</f>
        <v>1.84E-2</v>
      </c>
      <c r="R3077" s="12">
        <f>ROUND((E3077/N3077),2)</f>
        <v>5.75</v>
      </c>
      <c r="S3077" t="str">
        <f>LEFT(P3077,FIND("/",P3077)-1)</f>
        <v>theater</v>
      </c>
      <c r="T3077" t="str">
        <f>RIGHT(P3077,LEN(P3077)-FIND("/",P3077))</f>
        <v>plays</v>
      </c>
    </row>
    <row r="3078" spans="1:20" ht="42.75" x14ac:dyDescent="0.4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 s="9">
        <f>(((I3078/60)/60)/24)+DATE(1970,1,1)</f>
        <v>42092.833333333328</v>
      </c>
      <c r="K3078">
        <v>1425678057</v>
      </c>
      <c r="L3078" s="10">
        <f>(((K3078/60)/60)/24)+DATE(1970,1,1)</f>
        <v>42069.903437500005</v>
      </c>
      <c r="M3078" t="b">
        <v>0</v>
      </c>
      <c r="N3078">
        <v>6</v>
      </c>
      <c r="O3078" t="b">
        <v>0</v>
      </c>
      <c r="P3078" t="s">
        <v>8271</v>
      </c>
      <c r="Q3078" s="5">
        <f>(E3078/D3078)</f>
        <v>1.8333333333333333E-2</v>
      </c>
      <c r="R3078" s="12">
        <f>ROUND((E3078/N3078),2)</f>
        <v>18.329999999999998</v>
      </c>
      <c r="S3078" t="str">
        <f>LEFT(P3078,FIND("/",P3078)-1)</f>
        <v>theater</v>
      </c>
      <c r="T3078" t="str">
        <f>RIGHT(P3078,LEN(P3078)-FIND("/",P3078))</f>
        <v>plays</v>
      </c>
    </row>
    <row r="3079" spans="1:20" ht="42.75" x14ac:dyDescent="0.4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 s="9">
        <f>(((I3079/60)/60)/24)+DATE(1970,1,1)</f>
        <v>42104.935740740737</v>
      </c>
      <c r="K3079">
        <v>1426112848</v>
      </c>
      <c r="L3079" s="10">
        <f>(((K3079/60)/60)/24)+DATE(1970,1,1)</f>
        <v>42074.935740740737</v>
      </c>
      <c r="M3079" t="b">
        <v>0</v>
      </c>
      <c r="N3079">
        <v>7</v>
      </c>
      <c r="O3079" t="b">
        <v>0</v>
      </c>
      <c r="P3079" t="s">
        <v>8272</v>
      </c>
      <c r="Q3079" s="5">
        <f>(E3079/D3079)</f>
        <v>1.8193398957730169E-2</v>
      </c>
      <c r="R3079" s="12">
        <f>ROUND((E3079/N3079),2)</f>
        <v>224.43</v>
      </c>
      <c r="S3079" t="str">
        <f>LEFT(P3079,FIND("/",P3079)-1)</f>
        <v>technology</v>
      </c>
      <c r="T3079" t="str">
        <f>RIGHT(P3079,LEN(P3079)-FIND("/",P3079))</f>
        <v>web</v>
      </c>
    </row>
    <row r="3080" spans="1:20" ht="42.75" x14ac:dyDescent="0.4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 s="9">
        <f>(((I3080/60)/60)/24)+DATE(1970,1,1)</f>
        <v>42387</v>
      </c>
      <c r="K3080">
        <v>1450628773</v>
      </c>
      <c r="L3080" s="10">
        <f>(((K3080/60)/60)/24)+DATE(1970,1,1)</f>
        <v>42358.684872685189</v>
      </c>
      <c r="M3080" t="b">
        <v>0</v>
      </c>
      <c r="N3080">
        <v>3</v>
      </c>
      <c r="O3080" t="b">
        <v>0</v>
      </c>
      <c r="P3080" t="s">
        <v>8271</v>
      </c>
      <c r="Q3080" s="5">
        <f>(E3080/D3080)</f>
        <v>1.7999999999999999E-2</v>
      </c>
      <c r="R3080" s="12">
        <f>ROUND((E3080/N3080),2)</f>
        <v>30</v>
      </c>
      <c r="S3080" t="str">
        <f>LEFT(P3080,FIND("/",P3080)-1)</f>
        <v>theater</v>
      </c>
      <c r="T3080" t="str">
        <f>RIGHT(P3080,LEN(P3080)-FIND("/",P3080))</f>
        <v>plays</v>
      </c>
    </row>
    <row r="3081" spans="1:20" ht="42.75" x14ac:dyDescent="0.4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 s="9">
        <f>(((I3081/60)/60)/24)+DATE(1970,1,1)</f>
        <v>42021.526655092588</v>
      </c>
      <c r="K3081">
        <v>1418906303</v>
      </c>
      <c r="L3081" s="10">
        <f>(((K3081/60)/60)/24)+DATE(1970,1,1)</f>
        <v>41991.526655092588</v>
      </c>
      <c r="M3081" t="b">
        <v>0</v>
      </c>
      <c r="N3081">
        <v>9</v>
      </c>
      <c r="O3081" t="b">
        <v>0</v>
      </c>
      <c r="P3081" t="s">
        <v>8270</v>
      </c>
      <c r="Q3081" s="5">
        <f>(E3081/D3081)</f>
        <v>1.7538461538461537E-2</v>
      </c>
      <c r="R3081" s="12">
        <f>ROUND((E3081/N3081),2)</f>
        <v>12.67</v>
      </c>
      <c r="S3081" t="str">
        <f>LEFT(P3081,FIND("/",P3081)-1)</f>
        <v>film &amp; video</v>
      </c>
      <c r="T3081" t="str">
        <f>RIGHT(P3081,LEN(P3081)-FIND("/",P3081))</f>
        <v>animation</v>
      </c>
    </row>
    <row r="3082" spans="1:20" ht="42.75" x14ac:dyDescent="0.4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 s="9">
        <f>(((I3082/60)/60)/24)+DATE(1970,1,1)</f>
        <v>41871.389780092592</v>
      </c>
      <c r="K3082">
        <v>1407057677</v>
      </c>
      <c r="L3082" s="10">
        <f>(((K3082/60)/60)/24)+DATE(1970,1,1)</f>
        <v>41854.389780092592</v>
      </c>
      <c r="M3082" t="b">
        <v>0</v>
      </c>
      <c r="N3082">
        <v>4</v>
      </c>
      <c r="O3082" t="b">
        <v>0</v>
      </c>
      <c r="P3082" t="s">
        <v>8299</v>
      </c>
      <c r="Q3082" s="5">
        <f>(E3082/D3082)</f>
        <v>1.7500000000000002E-2</v>
      </c>
      <c r="R3082" s="12">
        <f>ROUND((E3082/N3082),2)</f>
        <v>52.5</v>
      </c>
      <c r="S3082" t="str">
        <f>LEFT(P3082,FIND("/",P3082)-1)</f>
        <v>food</v>
      </c>
      <c r="T3082" t="str">
        <f>RIGHT(P3082,LEN(P3082)-FIND("/",P3082))</f>
        <v>restaurants</v>
      </c>
    </row>
    <row r="3083" spans="1:20" ht="28.5" x14ac:dyDescent="0.4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 s="9">
        <f>(((I3083/60)/60)/24)+DATE(1970,1,1)</f>
        <v>42293.362314814818</v>
      </c>
      <c r="K3083">
        <v>1439800904</v>
      </c>
      <c r="L3083" s="10">
        <f>(((K3083/60)/60)/24)+DATE(1970,1,1)</f>
        <v>42233.362314814818</v>
      </c>
      <c r="M3083" t="b">
        <v>0</v>
      </c>
      <c r="N3083">
        <v>1</v>
      </c>
      <c r="O3083" t="b">
        <v>0</v>
      </c>
      <c r="P3083" t="s">
        <v>8271</v>
      </c>
      <c r="Q3083" s="5">
        <f>(E3083/D3083)</f>
        <v>1.7500000000000002E-2</v>
      </c>
      <c r="R3083" s="12">
        <f>ROUND((E3083/N3083),2)</f>
        <v>35</v>
      </c>
      <c r="S3083" t="str">
        <f>LEFT(P3083,FIND("/",P3083)-1)</f>
        <v>theater</v>
      </c>
      <c r="T3083" t="str">
        <f>RIGHT(P3083,LEN(P3083)-FIND("/",P3083))</f>
        <v>plays</v>
      </c>
    </row>
    <row r="3084" spans="1:20" ht="42.75" x14ac:dyDescent="0.4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 s="9">
        <f>(((I3084/60)/60)/24)+DATE(1970,1,1)</f>
        <v>42125.916666666672</v>
      </c>
      <c r="K3084">
        <v>1426538129</v>
      </c>
      <c r="L3084" s="10">
        <f>(((K3084/60)/60)/24)+DATE(1970,1,1)</f>
        <v>42079.857974537037</v>
      </c>
      <c r="M3084" t="b">
        <v>0</v>
      </c>
      <c r="N3084">
        <v>2</v>
      </c>
      <c r="O3084" t="b">
        <v>0</v>
      </c>
      <c r="P3084" t="s">
        <v>8305</v>
      </c>
      <c r="Q3084" s="5">
        <f>(E3084/D3084)</f>
        <v>1.7500000000000002E-2</v>
      </c>
      <c r="R3084" s="12">
        <f>ROUND((E3084/N3084),2)</f>
        <v>17.5</v>
      </c>
      <c r="S3084" t="str">
        <f>LEFT(P3084,FIND("/",P3084)-1)</f>
        <v>theater</v>
      </c>
      <c r="T3084" t="str">
        <f>RIGHT(P3084,LEN(P3084)-FIND("/",P3084))</f>
        <v>musical</v>
      </c>
    </row>
    <row r="3085" spans="1:20" ht="28.5" x14ac:dyDescent="0.4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 s="9">
        <f>(((I3085/60)/60)/24)+DATE(1970,1,1)</f>
        <v>41954.884351851855</v>
      </c>
      <c r="K3085">
        <v>1414008808</v>
      </c>
      <c r="L3085" s="10">
        <f>(((K3085/60)/60)/24)+DATE(1970,1,1)</f>
        <v>41934.842685185184</v>
      </c>
      <c r="M3085" t="b">
        <v>1</v>
      </c>
      <c r="N3085">
        <v>6</v>
      </c>
      <c r="O3085" t="b">
        <v>0</v>
      </c>
      <c r="P3085" t="s">
        <v>8285</v>
      </c>
      <c r="Q3085" s="5">
        <f>(E3085/D3085)</f>
        <v>1.7457500000000001E-2</v>
      </c>
      <c r="R3085" s="12">
        <f>ROUND((E3085/N3085),2)</f>
        <v>11.64</v>
      </c>
      <c r="S3085" t="str">
        <f>LEFT(P3085,FIND("/",P3085)-1)</f>
        <v>photography</v>
      </c>
      <c r="T3085" t="str">
        <f>RIGHT(P3085,LEN(P3085)-FIND("/",P3085))</f>
        <v>photobooks</v>
      </c>
    </row>
    <row r="3086" spans="1:20" ht="42.75" x14ac:dyDescent="0.4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 s="9">
        <f>(((I3086/60)/60)/24)+DATE(1970,1,1)</f>
        <v>41391.886469907404</v>
      </c>
      <c r="K3086">
        <v>1364505391</v>
      </c>
      <c r="L3086" s="10">
        <f>(((K3086/60)/60)/24)+DATE(1970,1,1)</f>
        <v>41361.886469907404</v>
      </c>
      <c r="M3086" t="b">
        <v>0</v>
      </c>
      <c r="N3086">
        <v>3</v>
      </c>
      <c r="O3086" t="b">
        <v>0</v>
      </c>
      <c r="P3086" t="s">
        <v>8282</v>
      </c>
      <c r="Q3086" s="5">
        <f>(E3086/D3086)</f>
        <v>1.7333333333333333E-2</v>
      </c>
      <c r="R3086" s="12">
        <f>ROUND((E3086/N3086),2)</f>
        <v>34.67</v>
      </c>
      <c r="S3086" t="str">
        <f>LEFT(P3086,FIND("/",P3086)-1)</f>
        <v>games</v>
      </c>
      <c r="T3086" t="str">
        <f>RIGHT(P3086,LEN(P3086)-FIND("/",P3086))</f>
        <v>video games</v>
      </c>
    </row>
    <row r="3087" spans="1:20" ht="42.75" x14ac:dyDescent="0.4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 s="9">
        <f>(((I3087/60)/60)/24)+DATE(1970,1,1)</f>
        <v>42442.864861111113</v>
      </c>
      <c r="K3087">
        <v>1452721524</v>
      </c>
      <c r="L3087" s="10">
        <f>(((K3087/60)/60)/24)+DATE(1970,1,1)</f>
        <v>42382.906527777777</v>
      </c>
      <c r="M3087" t="b">
        <v>0</v>
      </c>
      <c r="N3087">
        <v>2</v>
      </c>
      <c r="O3087" t="b">
        <v>0</v>
      </c>
      <c r="P3087" t="s">
        <v>8284</v>
      </c>
      <c r="Q3087" s="5">
        <f>(E3087/D3087)</f>
        <v>1.7333333333333333E-2</v>
      </c>
      <c r="R3087" s="12">
        <f>ROUND((E3087/N3087),2)</f>
        <v>13</v>
      </c>
      <c r="S3087" t="str">
        <f>LEFT(P3087,FIND("/",P3087)-1)</f>
        <v>food</v>
      </c>
      <c r="T3087" t="str">
        <f>RIGHT(P3087,LEN(P3087)-FIND("/",P3087))</f>
        <v>food trucks</v>
      </c>
    </row>
    <row r="3088" spans="1:20" ht="42.75" x14ac:dyDescent="0.4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 s="9">
        <f>(((I3088/60)/60)/24)+DATE(1970,1,1)</f>
        <v>42733.917824074073</v>
      </c>
      <c r="K3088">
        <v>1480456900</v>
      </c>
      <c r="L3088" s="10">
        <f>(((K3088/60)/60)/24)+DATE(1970,1,1)</f>
        <v>42703.917824074073</v>
      </c>
      <c r="M3088" t="b">
        <v>0</v>
      </c>
      <c r="N3088">
        <v>4</v>
      </c>
      <c r="O3088" t="b">
        <v>0</v>
      </c>
      <c r="P3088" t="s">
        <v>8294</v>
      </c>
      <c r="Q3088" s="5">
        <f>(E3088/D3088)</f>
        <v>1.7319999999999999E-2</v>
      </c>
      <c r="R3088" s="12">
        <f>ROUND((E3088/N3088),2)</f>
        <v>108.25</v>
      </c>
      <c r="S3088" t="str">
        <f>LEFT(P3088,FIND("/",P3088)-1)</f>
        <v>technology</v>
      </c>
      <c r="T3088" t="str">
        <f>RIGHT(P3088,LEN(P3088)-FIND("/",P3088))</f>
        <v>gadgets</v>
      </c>
    </row>
    <row r="3089" spans="1:20" ht="57" x14ac:dyDescent="0.4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 s="9">
        <f>(((I3089/60)/60)/24)+DATE(1970,1,1)</f>
        <v>42120.872210648144</v>
      </c>
      <c r="K3089">
        <v>1424901359</v>
      </c>
      <c r="L3089" s="10">
        <f>(((K3089/60)/60)/24)+DATE(1970,1,1)</f>
        <v>42060.913877314815</v>
      </c>
      <c r="M3089" t="b">
        <v>0</v>
      </c>
      <c r="N3089">
        <v>17</v>
      </c>
      <c r="O3089" t="b">
        <v>0</v>
      </c>
      <c r="P3089" t="s">
        <v>8273</v>
      </c>
      <c r="Q3089" s="5">
        <f>(E3089/D3089)</f>
        <v>1.7219999999999999E-2</v>
      </c>
      <c r="R3089" s="12">
        <f>ROUND((E3089/N3089),2)</f>
        <v>50.65</v>
      </c>
      <c r="S3089" t="str">
        <f>LEFT(P3089,FIND("/",P3089)-1)</f>
        <v>technology</v>
      </c>
      <c r="T3089" t="str">
        <f>RIGHT(P3089,LEN(P3089)-FIND("/",P3089))</f>
        <v>wearables</v>
      </c>
    </row>
    <row r="3090" spans="1:20" ht="28.5" x14ac:dyDescent="0.4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 s="9">
        <f>(((I3090/60)/60)/24)+DATE(1970,1,1)</f>
        <v>41531.546759259261</v>
      </c>
      <c r="K3090">
        <v>1376399240</v>
      </c>
      <c r="L3090" s="10">
        <f>(((K3090/60)/60)/24)+DATE(1970,1,1)</f>
        <v>41499.546759259261</v>
      </c>
      <c r="M3090" t="b">
        <v>0</v>
      </c>
      <c r="N3090">
        <v>24</v>
      </c>
      <c r="O3090" t="b">
        <v>0</v>
      </c>
      <c r="P3090" t="s">
        <v>8282</v>
      </c>
      <c r="Q3090" s="5">
        <f>(E3090/D3090)</f>
        <v>1.7098591549295775E-2</v>
      </c>
      <c r="R3090" s="12">
        <f>ROUND((E3090/N3090),2)</f>
        <v>25.29</v>
      </c>
      <c r="S3090" t="str">
        <f>LEFT(P3090,FIND("/",P3090)-1)</f>
        <v>games</v>
      </c>
      <c r="T3090" t="str">
        <f>RIGHT(P3090,LEN(P3090)-FIND("/",P3090))</f>
        <v>video games</v>
      </c>
    </row>
    <row r="3091" spans="1:20" ht="42.75" x14ac:dyDescent="0.4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 s="9">
        <f>(((I3091/60)/60)/24)+DATE(1970,1,1)</f>
        <v>40893.060127314813</v>
      </c>
      <c r="K3091">
        <v>1321406795</v>
      </c>
      <c r="L3091" s="10">
        <f>(((K3091/60)/60)/24)+DATE(1970,1,1)</f>
        <v>40863.060127314813</v>
      </c>
      <c r="M3091" t="b">
        <v>0</v>
      </c>
      <c r="N3091">
        <v>5</v>
      </c>
      <c r="O3091" t="b">
        <v>0</v>
      </c>
      <c r="P3091" t="s">
        <v>8275</v>
      </c>
      <c r="Q3091" s="5">
        <f>(E3091/D3091)</f>
        <v>1.7000000000000001E-2</v>
      </c>
      <c r="R3091" s="12">
        <f>ROUND((E3091/N3091),2)</f>
        <v>34</v>
      </c>
      <c r="S3091" t="str">
        <f>LEFT(P3091,FIND("/",P3091)-1)</f>
        <v>publishing</v>
      </c>
      <c r="T3091" t="str">
        <f>RIGHT(P3091,LEN(P3091)-FIND("/",P3091))</f>
        <v>fiction</v>
      </c>
    </row>
    <row r="3092" spans="1:20" x14ac:dyDescent="0.4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 s="9">
        <f>(((I3092/60)/60)/24)+DATE(1970,1,1)</f>
        <v>42270.857222222221</v>
      </c>
      <c r="K3092">
        <v>1440448464</v>
      </c>
      <c r="L3092" s="10">
        <f>(((K3092/60)/60)/24)+DATE(1970,1,1)</f>
        <v>42240.857222222221</v>
      </c>
      <c r="M3092" t="b">
        <v>0</v>
      </c>
      <c r="N3092">
        <v>2</v>
      </c>
      <c r="O3092" t="b">
        <v>0</v>
      </c>
      <c r="P3092" t="s">
        <v>8291</v>
      </c>
      <c r="Q3092" s="5">
        <f>(E3092/D3092)</f>
        <v>1.7000000000000001E-2</v>
      </c>
      <c r="R3092" s="12">
        <f>ROUND((E3092/N3092),2)</f>
        <v>510</v>
      </c>
      <c r="S3092" t="str">
        <f>LEFT(P3092,FIND("/",P3092)-1)</f>
        <v>photography</v>
      </c>
      <c r="T3092" t="str">
        <f>RIGHT(P3092,LEN(P3092)-FIND("/",P3092))</f>
        <v>places</v>
      </c>
    </row>
    <row r="3093" spans="1:20" ht="57" x14ac:dyDescent="0.4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 s="9">
        <f>(((I3093/60)/60)/24)+DATE(1970,1,1)</f>
        <v>41957.895833333328</v>
      </c>
      <c r="K3093">
        <v>1413318600</v>
      </c>
      <c r="L3093" s="10">
        <f>(((K3093/60)/60)/24)+DATE(1970,1,1)</f>
        <v>41926.854166666664</v>
      </c>
      <c r="M3093" t="b">
        <v>0</v>
      </c>
      <c r="N3093">
        <v>23</v>
      </c>
      <c r="O3093" t="b">
        <v>0</v>
      </c>
      <c r="P3093" t="s">
        <v>8283</v>
      </c>
      <c r="Q3093" s="5">
        <f>(E3093/D3093)</f>
        <v>1.6714285714285713E-2</v>
      </c>
      <c r="R3093" s="12">
        <f>ROUND((E3093/N3093),2)</f>
        <v>25.43</v>
      </c>
      <c r="S3093" t="str">
        <f>LEFT(P3093,FIND("/",P3093)-1)</f>
        <v>games</v>
      </c>
      <c r="T3093" t="str">
        <f>RIGHT(P3093,LEN(P3093)-FIND("/",P3093))</f>
        <v>mobile games</v>
      </c>
    </row>
    <row r="3094" spans="1:20" ht="57" x14ac:dyDescent="0.4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 s="9">
        <f>(((I3094/60)/60)/24)+DATE(1970,1,1)</f>
        <v>41917.801064814819</v>
      </c>
      <c r="K3094">
        <v>1409944412</v>
      </c>
      <c r="L3094" s="10">
        <f>(((K3094/60)/60)/24)+DATE(1970,1,1)</f>
        <v>41887.801064814819</v>
      </c>
      <c r="M3094" t="b">
        <v>0</v>
      </c>
      <c r="N3094">
        <v>1</v>
      </c>
      <c r="O3094" t="b">
        <v>0</v>
      </c>
      <c r="P3094" t="s">
        <v>8293</v>
      </c>
      <c r="Q3094" s="5">
        <f>(E3094/D3094)</f>
        <v>1.6666666666666666E-2</v>
      </c>
      <c r="R3094" s="12">
        <f>ROUND((E3094/N3094),2)</f>
        <v>50</v>
      </c>
      <c r="S3094" t="str">
        <f>LEFT(P3094,FIND("/",P3094)-1)</f>
        <v>music</v>
      </c>
      <c r="T3094" t="str">
        <f>RIGHT(P3094,LEN(P3094)-FIND("/",P3094))</f>
        <v>faith</v>
      </c>
    </row>
    <row r="3095" spans="1:20" ht="42.75" x14ac:dyDescent="0.4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 s="9">
        <f>(((I3095/60)/60)/24)+DATE(1970,1,1)</f>
        <v>42244.9375</v>
      </c>
      <c r="K3095">
        <v>1437042490</v>
      </c>
      <c r="L3095" s="10">
        <f>(((K3095/60)/60)/24)+DATE(1970,1,1)</f>
        <v>42201.436226851853</v>
      </c>
      <c r="M3095" t="b">
        <v>0</v>
      </c>
      <c r="N3095">
        <v>2</v>
      </c>
      <c r="O3095" t="b">
        <v>0</v>
      </c>
      <c r="P3095" t="s">
        <v>8305</v>
      </c>
      <c r="Q3095" s="5">
        <f>(E3095/D3095)</f>
        <v>1.6666666666666666E-2</v>
      </c>
      <c r="R3095" s="12">
        <f>ROUND((E3095/N3095),2)</f>
        <v>5</v>
      </c>
      <c r="S3095" t="str">
        <f>LEFT(P3095,FIND("/",P3095)-1)</f>
        <v>theater</v>
      </c>
      <c r="T3095" t="str">
        <f>RIGHT(P3095,LEN(P3095)-FIND("/",P3095))</f>
        <v>musical</v>
      </c>
    </row>
    <row r="3096" spans="1:20" ht="42.75" x14ac:dyDescent="0.4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 s="9">
        <f>(((I3096/60)/60)/24)+DATE(1970,1,1)</f>
        <v>42057.510243055556</v>
      </c>
      <c r="K3096">
        <v>1422447285</v>
      </c>
      <c r="L3096" s="10">
        <f>(((K3096/60)/60)/24)+DATE(1970,1,1)</f>
        <v>42032.510243055556</v>
      </c>
      <c r="M3096" t="b">
        <v>1</v>
      </c>
      <c r="N3096">
        <v>5</v>
      </c>
      <c r="O3096" t="b">
        <v>0</v>
      </c>
      <c r="P3096" t="s">
        <v>8287</v>
      </c>
      <c r="Q3096" s="5">
        <f>(E3096/D3096)</f>
        <v>1.6620689655172414E-2</v>
      </c>
      <c r="R3096" s="12">
        <f>ROUND((E3096/N3096),2)</f>
        <v>48.2</v>
      </c>
      <c r="S3096" t="str">
        <f>LEFT(P3096,FIND("/",P3096)-1)</f>
        <v>publishing</v>
      </c>
      <c r="T3096" t="str">
        <f>RIGHT(P3096,LEN(P3096)-FIND("/",P3096))</f>
        <v>translations</v>
      </c>
    </row>
    <row r="3097" spans="1:20" ht="42.75" x14ac:dyDescent="0.4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 s="9">
        <f>(((I3097/60)/60)/24)+DATE(1970,1,1)</f>
        <v>42813.471516203703</v>
      </c>
      <c r="K3097">
        <v>1487333939</v>
      </c>
      <c r="L3097" s="10">
        <f>(((K3097/60)/60)/24)+DATE(1970,1,1)</f>
        <v>42783.513182870374</v>
      </c>
      <c r="M3097" t="b">
        <v>0</v>
      </c>
      <c r="N3097">
        <v>3</v>
      </c>
      <c r="O3097" t="b">
        <v>0</v>
      </c>
      <c r="P3097" t="s">
        <v>8271</v>
      </c>
      <c r="Q3097" s="5">
        <f>(E3097/D3097)</f>
        <v>1.6363636363636365E-2</v>
      </c>
      <c r="R3097" s="12">
        <f>ROUND((E3097/N3097),2)</f>
        <v>15</v>
      </c>
      <c r="S3097" t="str">
        <f>LEFT(P3097,FIND("/",P3097)-1)</f>
        <v>theater</v>
      </c>
      <c r="T3097" t="str">
        <f>RIGHT(P3097,LEN(P3097)-FIND("/",P3097))</f>
        <v>plays</v>
      </c>
    </row>
    <row r="3098" spans="1:20" ht="42.75" x14ac:dyDescent="0.4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 s="9">
        <f>(((I3098/60)/60)/24)+DATE(1970,1,1)</f>
        <v>41894.734895833331</v>
      </c>
      <c r="K3098">
        <v>1407865095</v>
      </c>
      <c r="L3098" s="10">
        <f>(((K3098/60)/60)/24)+DATE(1970,1,1)</f>
        <v>41863.734895833331</v>
      </c>
      <c r="M3098" t="b">
        <v>0</v>
      </c>
      <c r="N3098">
        <v>16</v>
      </c>
      <c r="O3098" t="b">
        <v>0</v>
      </c>
      <c r="P3098" t="s">
        <v>8284</v>
      </c>
      <c r="Q3098" s="5">
        <f>(E3098/D3098)</f>
        <v>1.6316666666666667E-2</v>
      </c>
      <c r="R3098" s="12">
        <f>ROUND((E3098/N3098),2)</f>
        <v>61.19</v>
      </c>
      <c r="S3098" t="str">
        <f>LEFT(P3098,FIND("/",P3098)-1)</f>
        <v>food</v>
      </c>
      <c r="T3098" t="str">
        <f>RIGHT(P3098,LEN(P3098)-FIND("/",P3098))</f>
        <v>food trucks</v>
      </c>
    </row>
    <row r="3099" spans="1:20" ht="28.5" x14ac:dyDescent="0.4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 s="9">
        <f>(((I3099/60)/60)/24)+DATE(1970,1,1)</f>
        <v>41847.643750000003</v>
      </c>
      <c r="K3099">
        <v>1403902060</v>
      </c>
      <c r="L3099" s="10">
        <f>(((K3099/60)/60)/24)+DATE(1970,1,1)</f>
        <v>41817.866435185184</v>
      </c>
      <c r="M3099" t="b">
        <v>0</v>
      </c>
      <c r="N3099">
        <v>5</v>
      </c>
      <c r="O3099" t="b">
        <v>0</v>
      </c>
      <c r="P3099" t="s">
        <v>8273</v>
      </c>
      <c r="Q3099" s="5">
        <f>(E3099/D3099)</f>
        <v>1.6250000000000001E-2</v>
      </c>
      <c r="R3099" s="12">
        <f>ROUND((E3099/N3099),2)</f>
        <v>13</v>
      </c>
      <c r="S3099" t="str">
        <f>LEFT(P3099,FIND("/",P3099)-1)</f>
        <v>technology</v>
      </c>
      <c r="T3099" t="str">
        <f>RIGHT(P3099,LEN(P3099)-FIND("/",P3099))</f>
        <v>wearables</v>
      </c>
    </row>
    <row r="3100" spans="1:20" ht="42.75" x14ac:dyDescent="0.4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 s="9">
        <f>(((I3100/60)/60)/24)+DATE(1970,1,1)</f>
        <v>42539.22210648148</v>
      </c>
      <c r="K3100">
        <v>1461043190</v>
      </c>
      <c r="L3100" s="10">
        <f>(((K3100/60)/60)/24)+DATE(1970,1,1)</f>
        <v>42479.22210648148</v>
      </c>
      <c r="M3100" t="b">
        <v>0</v>
      </c>
      <c r="N3100">
        <v>15</v>
      </c>
      <c r="O3100" t="b">
        <v>0</v>
      </c>
      <c r="P3100" t="s">
        <v>8282</v>
      </c>
      <c r="Q3100" s="5">
        <f>(E3100/D3100)</f>
        <v>1.6199999999999999E-2</v>
      </c>
      <c r="R3100" s="12">
        <f>ROUND((E3100/N3100),2)</f>
        <v>16.2</v>
      </c>
      <c r="S3100" t="str">
        <f>LEFT(P3100,FIND("/",P3100)-1)</f>
        <v>games</v>
      </c>
      <c r="T3100" t="str">
        <f>RIGHT(P3100,LEN(P3100)-FIND("/",P3100))</f>
        <v>video games</v>
      </c>
    </row>
    <row r="3101" spans="1:20" ht="42.75" x14ac:dyDescent="0.4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 s="9">
        <f>(((I3101/60)/60)/24)+DATE(1970,1,1)</f>
        <v>41884.04886574074</v>
      </c>
      <c r="K3101">
        <v>1407892222</v>
      </c>
      <c r="L3101" s="10">
        <f>(((K3101/60)/60)/24)+DATE(1970,1,1)</f>
        <v>41864.04886574074</v>
      </c>
      <c r="M3101" t="b">
        <v>0</v>
      </c>
      <c r="N3101">
        <v>4</v>
      </c>
      <c r="O3101" t="b">
        <v>0</v>
      </c>
      <c r="P3101" t="s">
        <v>8294</v>
      </c>
      <c r="Q3101" s="5">
        <f>(E3101/D3101)</f>
        <v>1.6E-2</v>
      </c>
      <c r="R3101" s="12">
        <f>ROUND((E3101/N3101),2)</f>
        <v>2</v>
      </c>
      <c r="S3101" t="str">
        <f>LEFT(P3101,FIND("/",P3101)-1)</f>
        <v>technology</v>
      </c>
      <c r="T3101" t="str">
        <f>RIGHT(P3101,LEN(P3101)-FIND("/",P3101))</f>
        <v>gadgets</v>
      </c>
    </row>
    <row r="3102" spans="1:20" ht="42.75" x14ac:dyDescent="0.4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 s="9">
        <f>(((I3102/60)/60)/24)+DATE(1970,1,1)</f>
        <v>40657.290972222225</v>
      </c>
      <c r="K3102">
        <v>1300328399</v>
      </c>
      <c r="L3102" s="10">
        <f>(((K3102/60)/60)/24)+DATE(1970,1,1)</f>
        <v>40619.097210648149</v>
      </c>
      <c r="M3102" t="b">
        <v>0</v>
      </c>
      <c r="N3102">
        <v>3</v>
      </c>
      <c r="O3102" t="b">
        <v>0</v>
      </c>
      <c r="P3102" t="s">
        <v>8282</v>
      </c>
      <c r="Q3102" s="5">
        <f>(E3102/D3102)</f>
        <v>1.6E-2</v>
      </c>
      <c r="R3102" s="12">
        <f>ROUND((E3102/N3102),2)</f>
        <v>5.33</v>
      </c>
      <c r="S3102" t="str">
        <f>LEFT(P3102,FIND("/",P3102)-1)</f>
        <v>games</v>
      </c>
      <c r="T3102" t="str">
        <f>RIGHT(P3102,LEN(P3102)-FIND("/",P3102))</f>
        <v>video games</v>
      </c>
    </row>
    <row r="3103" spans="1:20" x14ac:dyDescent="0.4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 s="9">
        <f>(((I3103/60)/60)/24)+DATE(1970,1,1)</f>
        <v>42202.554166666669</v>
      </c>
      <c r="K3103">
        <v>1434552207</v>
      </c>
      <c r="L3103" s="10">
        <f>(((K3103/60)/60)/24)+DATE(1970,1,1)</f>
        <v>42172.613506944443</v>
      </c>
      <c r="M3103" t="b">
        <v>0</v>
      </c>
      <c r="N3103">
        <v>3</v>
      </c>
      <c r="O3103" t="b">
        <v>0</v>
      </c>
      <c r="P3103" t="s">
        <v>8271</v>
      </c>
      <c r="Q3103" s="5">
        <f>(E3103/D3103)</f>
        <v>1.6E-2</v>
      </c>
      <c r="R3103" s="12">
        <f>ROUND((E3103/N3103),2)</f>
        <v>13.33</v>
      </c>
      <c r="S3103" t="str">
        <f>LEFT(P3103,FIND("/",P3103)-1)</f>
        <v>theater</v>
      </c>
      <c r="T3103" t="str">
        <f>RIGHT(P3103,LEN(P3103)-FIND("/",P3103))</f>
        <v>plays</v>
      </c>
    </row>
    <row r="3104" spans="1:20" ht="42.75" x14ac:dyDescent="0.4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 s="9">
        <f>(((I3104/60)/60)/24)+DATE(1970,1,1)</f>
        <v>41894.416666666664</v>
      </c>
      <c r="K3104">
        <v>1406824948</v>
      </c>
      <c r="L3104" s="10">
        <f>(((K3104/60)/60)/24)+DATE(1970,1,1)</f>
        <v>41851.696157407408</v>
      </c>
      <c r="M3104" t="b">
        <v>0</v>
      </c>
      <c r="N3104">
        <v>1</v>
      </c>
      <c r="O3104" t="b">
        <v>0</v>
      </c>
      <c r="P3104" t="s">
        <v>8281</v>
      </c>
      <c r="Q3104" s="5">
        <f>(E3104/D3104)</f>
        <v>1.5384615384615385E-2</v>
      </c>
      <c r="R3104" s="12">
        <f>ROUND((E3104/N3104),2)</f>
        <v>10</v>
      </c>
      <c r="S3104" t="str">
        <f>LEFT(P3104,FIND("/",P3104)-1)</f>
        <v>journalism</v>
      </c>
      <c r="T3104" t="str">
        <f>RIGHT(P3104,LEN(P3104)-FIND("/",P3104))</f>
        <v>audio</v>
      </c>
    </row>
    <row r="3105" spans="1:20" ht="42.75" x14ac:dyDescent="0.4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 s="9">
        <f>(((I3105/60)/60)/24)+DATE(1970,1,1)</f>
        <v>41978.669907407413</v>
      </c>
      <c r="K3105">
        <v>1412607880</v>
      </c>
      <c r="L3105" s="10">
        <f>(((K3105/60)/60)/24)+DATE(1970,1,1)</f>
        <v>41918.628240740742</v>
      </c>
      <c r="M3105" t="b">
        <v>0</v>
      </c>
      <c r="N3105">
        <v>3</v>
      </c>
      <c r="O3105" t="b">
        <v>0</v>
      </c>
      <c r="P3105" t="s">
        <v>8284</v>
      </c>
      <c r="Q3105" s="5">
        <f>(E3105/D3105)</f>
        <v>1.5100000000000001E-2</v>
      </c>
      <c r="R3105" s="12">
        <f>ROUND((E3105/N3105),2)</f>
        <v>50.33</v>
      </c>
      <c r="S3105" t="str">
        <f>LEFT(P3105,FIND("/",P3105)-1)</f>
        <v>food</v>
      </c>
      <c r="T3105" t="str">
        <f>RIGHT(P3105,LEN(P3105)-FIND("/",P3105))</f>
        <v>food trucks</v>
      </c>
    </row>
    <row r="3106" spans="1:20" ht="42.75" x14ac:dyDescent="0.4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 s="9">
        <f>(((I3106/60)/60)/24)+DATE(1970,1,1)</f>
        <v>42607.607361111113</v>
      </c>
      <c r="K3106">
        <v>1469543676</v>
      </c>
      <c r="L3106" s="10">
        <f>(((K3106/60)/60)/24)+DATE(1970,1,1)</f>
        <v>42577.607361111113</v>
      </c>
      <c r="M3106" t="b">
        <v>0</v>
      </c>
      <c r="N3106">
        <v>1</v>
      </c>
      <c r="O3106" t="b">
        <v>0</v>
      </c>
      <c r="P3106" t="s">
        <v>8272</v>
      </c>
      <c r="Q3106" s="5">
        <f>(E3106/D3106)</f>
        <v>1.4999999999999999E-2</v>
      </c>
      <c r="R3106" s="12">
        <f>ROUND((E3106/N3106),2)</f>
        <v>15</v>
      </c>
      <c r="S3106" t="str">
        <f>LEFT(P3106,FIND("/",P3106)-1)</f>
        <v>technology</v>
      </c>
      <c r="T3106" t="str">
        <f>RIGHT(P3106,LEN(P3106)-FIND("/",P3106))</f>
        <v>web</v>
      </c>
    </row>
    <row r="3107" spans="1:20" ht="42.75" x14ac:dyDescent="0.4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 s="9">
        <f>(((I3107/60)/60)/24)+DATE(1970,1,1)</f>
        <v>42372.845555555556</v>
      </c>
      <c r="K3107">
        <v>1449260256</v>
      </c>
      <c r="L3107" s="10">
        <f>(((K3107/60)/60)/24)+DATE(1970,1,1)</f>
        <v>42342.845555555556</v>
      </c>
      <c r="M3107" t="b">
        <v>0</v>
      </c>
      <c r="N3107">
        <v>4</v>
      </c>
      <c r="O3107" t="b">
        <v>0</v>
      </c>
      <c r="P3107" t="s">
        <v>8271</v>
      </c>
      <c r="Q3107" s="5">
        <f>(E3107/D3107)</f>
        <v>1.4999999999999999E-2</v>
      </c>
      <c r="R3107" s="12">
        <f>ROUND((E3107/N3107),2)</f>
        <v>11.25</v>
      </c>
      <c r="S3107" t="str">
        <f>LEFT(P3107,FIND("/",P3107)-1)</f>
        <v>theater</v>
      </c>
      <c r="T3107" t="str">
        <f>RIGHT(P3107,LEN(P3107)-FIND("/",P3107))</f>
        <v>plays</v>
      </c>
    </row>
    <row r="3108" spans="1:20" ht="42.75" x14ac:dyDescent="0.4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 s="9">
        <f>(((I3108/60)/60)/24)+DATE(1970,1,1)</f>
        <v>42097.905671296292</v>
      </c>
      <c r="K3108">
        <v>1425509050</v>
      </c>
      <c r="L3108" s="10">
        <f>(((K3108/60)/60)/24)+DATE(1970,1,1)</f>
        <v>42067.947337962964</v>
      </c>
      <c r="M3108" t="b">
        <v>0</v>
      </c>
      <c r="N3108">
        <v>2</v>
      </c>
      <c r="O3108" t="b">
        <v>0</v>
      </c>
      <c r="P3108" t="s">
        <v>8271</v>
      </c>
      <c r="Q3108" s="5">
        <f>(E3108/D3108)</f>
        <v>1.4814814814814815E-2</v>
      </c>
      <c r="R3108" s="12">
        <f>ROUND((E3108/N3108),2)</f>
        <v>100</v>
      </c>
      <c r="S3108" t="str">
        <f>LEFT(P3108,FIND("/",P3108)-1)</f>
        <v>theater</v>
      </c>
      <c r="T3108" t="str">
        <f>RIGHT(P3108,LEN(P3108)-FIND("/",P3108))</f>
        <v>plays</v>
      </c>
    </row>
    <row r="3109" spans="1:20" ht="42.75" x14ac:dyDescent="0.4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 s="9">
        <f>(((I3109/60)/60)/24)+DATE(1970,1,1)</f>
        <v>42008.976388888885</v>
      </c>
      <c r="K3109">
        <v>1417651630</v>
      </c>
      <c r="L3109" s="10">
        <f>(((K3109/60)/60)/24)+DATE(1970,1,1)</f>
        <v>41977.004976851851</v>
      </c>
      <c r="M3109" t="b">
        <v>0</v>
      </c>
      <c r="N3109">
        <v>9</v>
      </c>
      <c r="O3109" t="b">
        <v>0</v>
      </c>
      <c r="P3109" t="s">
        <v>8271</v>
      </c>
      <c r="Q3109" s="5">
        <f>(E3109/D3109)</f>
        <v>1.4749999999999999E-2</v>
      </c>
      <c r="R3109" s="12">
        <f>ROUND((E3109/N3109),2)</f>
        <v>13.11</v>
      </c>
      <c r="S3109" t="str">
        <f>LEFT(P3109,FIND("/",P3109)-1)</f>
        <v>theater</v>
      </c>
      <c r="T3109" t="str">
        <f>RIGHT(P3109,LEN(P3109)-FIND("/",P3109))</f>
        <v>plays</v>
      </c>
    </row>
    <row r="3110" spans="1:20" ht="57" x14ac:dyDescent="0.4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 s="9">
        <f>(((I3110/60)/60)/24)+DATE(1970,1,1)</f>
        <v>42042.768298611118</v>
      </c>
      <c r="K3110">
        <v>1420741581</v>
      </c>
      <c r="L3110" s="10">
        <f>(((K3110/60)/60)/24)+DATE(1970,1,1)</f>
        <v>42012.768298611118</v>
      </c>
      <c r="M3110" t="b">
        <v>0</v>
      </c>
      <c r="N3110">
        <v>24</v>
      </c>
      <c r="O3110" t="b">
        <v>0</v>
      </c>
      <c r="P3110" t="s">
        <v>8273</v>
      </c>
      <c r="Q3110" s="5">
        <f>(E3110/D3110)</f>
        <v>1.4710000000000001E-2</v>
      </c>
      <c r="R3110" s="12">
        <f>ROUND((E3110/N3110),2)</f>
        <v>61.29</v>
      </c>
      <c r="S3110" t="str">
        <f>LEFT(P3110,FIND("/",P3110)-1)</f>
        <v>technology</v>
      </c>
      <c r="T3110" t="str">
        <f>RIGHT(P3110,LEN(P3110)-FIND("/",P3110))</f>
        <v>wearables</v>
      </c>
    </row>
    <row r="3111" spans="1:20" ht="42.75" x14ac:dyDescent="0.4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 s="9">
        <f>(((I3111/60)/60)/24)+DATE(1970,1,1)</f>
        <v>41861.722777777781</v>
      </c>
      <c r="K3111">
        <v>1405099248</v>
      </c>
      <c r="L3111" s="10">
        <f>(((K3111/60)/60)/24)+DATE(1970,1,1)</f>
        <v>41831.722777777781</v>
      </c>
      <c r="M3111" t="b">
        <v>0</v>
      </c>
      <c r="N3111">
        <v>5</v>
      </c>
      <c r="O3111" t="b">
        <v>0</v>
      </c>
      <c r="P3111" t="s">
        <v>8305</v>
      </c>
      <c r="Q3111" s="5">
        <f>(E3111/D3111)</f>
        <v>1.4642857142857143E-2</v>
      </c>
      <c r="R3111" s="12">
        <f>ROUND((E3111/N3111),2)</f>
        <v>205</v>
      </c>
      <c r="S3111" t="str">
        <f>LEFT(P3111,FIND("/",P3111)-1)</f>
        <v>theater</v>
      </c>
      <c r="T3111" t="str">
        <f>RIGHT(P3111,LEN(P3111)-FIND("/",P3111))</f>
        <v>musical</v>
      </c>
    </row>
    <row r="3112" spans="1:20" ht="28.5" x14ac:dyDescent="0.4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 s="9">
        <f>(((I3112/60)/60)/24)+DATE(1970,1,1)</f>
        <v>41998.852118055554</v>
      </c>
      <c r="K3112">
        <v>1416947223</v>
      </c>
      <c r="L3112" s="10">
        <f>(((K3112/60)/60)/24)+DATE(1970,1,1)</f>
        <v>41968.852118055554</v>
      </c>
      <c r="M3112" t="b">
        <v>0</v>
      </c>
      <c r="N3112">
        <v>5</v>
      </c>
      <c r="O3112" t="b">
        <v>0</v>
      </c>
      <c r="P3112" t="s">
        <v>8272</v>
      </c>
      <c r="Q3112" s="5">
        <f>(E3112/D3112)</f>
        <v>1.4583333333333334E-2</v>
      </c>
      <c r="R3112" s="12">
        <f>ROUND((E3112/N3112),2)</f>
        <v>35</v>
      </c>
      <c r="S3112" t="str">
        <f>LEFT(P3112,FIND("/",P3112)-1)</f>
        <v>technology</v>
      </c>
      <c r="T3112" t="str">
        <f>RIGHT(P3112,LEN(P3112)-FIND("/",P3112))</f>
        <v>web</v>
      </c>
    </row>
    <row r="3113" spans="1:20" ht="42.75" x14ac:dyDescent="0.4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 s="9">
        <f>(((I3113/60)/60)/24)+DATE(1970,1,1)</f>
        <v>41455.831944444442</v>
      </c>
      <c r="K3113">
        <v>1369246738</v>
      </c>
      <c r="L3113" s="10">
        <f>(((K3113/60)/60)/24)+DATE(1970,1,1)</f>
        <v>41416.763171296298</v>
      </c>
      <c r="M3113" t="b">
        <v>0</v>
      </c>
      <c r="N3113">
        <v>2</v>
      </c>
      <c r="O3113" t="b">
        <v>0</v>
      </c>
      <c r="P3113" t="s">
        <v>8278</v>
      </c>
      <c r="Q3113" s="5">
        <f>(E3113/D3113)</f>
        <v>1.4545454545454545E-2</v>
      </c>
      <c r="R3113" s="12">
        <f>ROUND((E3113/N3113),2)</f>
        <v>20</v>
      </c>
      <c r="S3113" t="str">
        <f>LEFT(P3113,FIND("/",P3113)-1)</f>
        <v>music</v>
      </c>
      <c r="T3113" t="str">
        <f>RIGHT(P3113,LEN(P3113)-FIND("/",P3113))</f>
        <v>jazz</v>
      </c>
    </row>
    <row r="3114" spans="1:20" ht="42.75" x14ac:dyDescent="0.4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 s="9">
        <f>(((I3114/60)/60)/24)+DATE(1970,1,1)</f>
        <v>42573.788564814815</v>
      </c>
      <c r="K3114">
        <v>1466621732</v>
      </c>
      <c r="L3114" s="10">
        <f>(((K3114/60)/60)/24)+DATE(1970,1,1)</f>
        <v>42543.788564814815</v>
      </c>
      <c r="M3114" t="b">
        <v>0</v>
      </c>
      <c r="N3114">
        <v>6</v>
      </c>
      <c r="O3114" t="b">
        <v>0</v>
      </c>
      <c r="P3114" t="s">
        <v>8271</v>
      </c>
      <c r="Q3114" s="5">
        <f>(E3114/D3114)</f>
        <v>1.4500000000000001E-2</v>
      </c>
      <c r="R3114" s="12">
        <f>ROUND((E3114/N3114),2)</f>
        <v>217.5</v>
      </c>
      <c r="S3114" t="str">
        <f>LEFT(P3114,FIND("/",P3114)-1)</f>
        <v>theater</v>
      </c>
      <c r="T3114" t="str">
        <f>RIGHT(P3114,LEN(P3114)-FIND("/",P3114))</f>
        <v>plays</v>
      </c>
    </row>
    <row r="3115" spans="1:20" ht="42.75" x14ac:dyDescent="0.4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 s="9">
        <f>(((I3115/60)/60)/24)+DATE(1970,1,1)</f>
        <v>42230.261793981481</v>
      </c>
      <c r="K3115">
        <v>1436941019</v>
      </c>
      <c r="L3115" s="10">
        <f>(((K3115/60)/60)/24)+DATE(1970,1,1)</f>
        <v>42200.261793981481</v>
      </c>
      <c r="M3115" t="b">
        <v>0</v>
      </c>
      <c r="N3115">
        <v>3</v>
      </c>
      <c r="O3115" t="b">
        <v>0</v>
      </c>
      <c r="P3115" t="s">
        <v>8301</v>
      </c>
      <c r="Q3115" s="5">
        <f>(E3115/D3115)</f>
        <v>1.44E-2</v>
      </c>
      <c r="R3115" s="12">
        <f>ROUND((E3115/N3115),2)</f>
        <v>12</v>
      </c>
      <c r="S3115" t="str">
        <f>LEFT(P3115,FIND("/",P3115)-1)</f>
        <v>technology</v>
      </c>
      <c r="T3115" t="str">
        <f>RIGHT(P3115,LEN(P3115)-FIND("/",P3115))</f>
        <v>space exploration</v>
      </c>
    </row>
    <row r="3116" spans="1:20" ht="42.75" x14ac:dyDescent="0.4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 s="9">
        <f>(((I3116/60)/60)/24)+DATE(1970,1,1)</f>
        <v>42771.697222222225</v>
      </c>
      <c r="K3116">
        <v>1483131966</v>
      </c>
      <c r="L3116" s="10">
        <f>(((K3116/60)/60)/24)+DATE(1970,1,1)</f>
        <v>42734.879236111112</v>
      </c>
      <c r="M3116" t="b">
        <v>0</v>
      </c>
      <c r="N3116">
        <v>4</v>
      </c>
      <c r="O3116" t="b">
        <v>0</v>
      </c>
      <c r="P3116" t="s">
        <v>8284</v>
      </c>
      <c r="Q3116" s="5">
        <f>(E3116/D3116)</f>
        <v>1.4321428571428572E-2</v>
      </c>
      <c r="R3116" s="12">
        <f>ROUND((E3116/N3116),2)</f>
        <v>501.25</v>
      </c>
      <c r="S3116" t="str">
        <f>LEFT(P3116,FIND("/",P3116)-1)</f>
        <v>food</v>
      </c>
      <c r="T3116" t="str">
        <f>RIGHT(P3116,LEN(P3116)-FIND("/",P3116))</f>
        <v>food trucks</v>
      </c>
    </row>
    <row r="3117" spans="1:20" ht="42.75" x14ac:dyDescent="0.4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 s="9">
        <f>(((I3117/60)/60)/24)+DATE(1970,1,1)</f>
        <v>42398.333668981482</v>
      </c>
      <c r="K3117">
        <v>1451462429</v>
      </c>
      <c r="L3117" s="10">
        <f>(((K3117/60)/60)/24)+DATE(1970,1,1)</f>
        <v>42368.333668981482</v>
      </c>
      <c r="M3117" t="b">
        <v>0</v>
      </c>
      <c r="N3117">
        <v>2</v>
      </c>
      <c r="O3117" t="b">
        <v>0</v>
      </c>
      <c r="P3117" t="s">
        <v>8278</v>
      </c>
      <c r="Q3117" s="5">
        <f>(E3117/D3117)</f>
        <v>1.4285714285714285E-2</v>
      </c>
      <c r="R3117" s="12">
        <f>ROUND((E3117/N3117),2)</f>
        <v>25</v>
      </c>
      <c r="S3117" t="str">
        <f>LEFT(P3117,FIND("/",P3117)-1)</f>
        <v>music</v>
      </c>
      <c r="T3117" t="str">
        <f>RIGHT(P3117,LEN(P3117)-FIND("/",P3117))</f>
        <v>jazz</v>
      </c>
    </row>
    <row r="3118" spans="1:20" ht="42.75" x14ac:dyDescent="0.4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 s="9">
        <f>(((I3118/60)/60)/24)+DATE(1970,1,1)</f>
        <v>41817.681527777779</v>
      </c>
      <c r="K3118">
        <v>1401294084</v>
      </c>
      <c r="L3118" s="10">
        <f>(((K3118/60)/60)/24)+DATE(1970,1,1)</f>
        <v>41787.681527777779</v>
      </c>
      <c r="M3118" t="b">
        <v>0</v>
      </c>
      <c r="N3118">
        <v>9</v>
      </c>
      <c r="O3118" t="b">
        <v>0</v>
      </c>
      <c r="P3118" t="s">
        <v>8271</v>
      </c>
      <c r="Q3118" s="5">
        <f>(E3118/D3118)</f>
        <v>1.4210526315789474E-2</v>
      </c>
      <c r="R3118" s="12">
        <f>ROUND((E3118/N3118),2)</f>
        <v>15</v>
      </c>
      <c r="S3118" t="str">
        <f>LEFT(P3118,FIND("/",P3118)-1)</f>
        <v>theater</v>
      </c>
      <c r="T3118" t="str">
        <f>RIGHT(P3118,LEN(P3118)-FIND("/",P3118))</f>
        <v>plays</v>
      </c>
    </row>
    <row r="3119" spans="1:20" ht="42.75" x14ac:dyDescent="0.4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 s="9">
        <f>(((I3119/60)/60)/24)+DATE(1970,1,1)</f>
        <v>42221.023530092592</v>
      </c>
      <c r="K3119">
        <v>1436142833</v>
      </c>
      <c r="L3119" s="10">
        <f>(((K3119/60)/60)/24)+DATE(1970,1,1)</f>
        <v>42191.023530092592</v>
      </c>
      <c r="M3119" t="b">
        <v>0</v>
      </c>
      <c r="N3119">
        <v>27</v>
      </c>
      <c r="O3119" t="b">
        <v>0</v>
      </c>
      <c r="P3119" t="s">
        <v>8282</v>
      </c>
      <c r="Q3119" s="5">
        <f>(E3119/D3119)</f>
        <v>1.4200000000000001E-2</v>
      </c>
      <c r="R3119" s="12">
        <f>ROUND((E3119/N3119),2)</f>
        <v>31.56</v>
      </c>
      <c r="S3119" t="str">
        <f>LEFT(P3119,FIND("/",P3119)-1)</f>
        <v>games</v>
      </c>
      <c r="T3119" t="str">
        <f>RIGHT(P3119,LEN(P3119)-FIND("/",P3119))</f>
        <v>video games</v>
      </c>
    </row>
    <row r="3120" spans="1:20" ht="42.75" x14ac:dyDescent="0.4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 s="9">
        <f>(((I3120/60)/60)/24)+DATE(1970,1,1)</f>
        <v>41712.700821759259</v>
      </c>
      <c r="K3120">
        <v>1389635351</v>
      </c>
      <c r="L3120" s="10">
        <f>(((K3120/60)/60)/24)+DATE(1970,1,1)</f>
        <v>41652.742488425924</v>
      </c>
      <c r="M3120" t="b">
        <v>0</v>
      </c>
      <c r="N3120">
        <v>2</v>
      </c>
      <c r="O3120" t="b">
        <v>0</v>
      </c>
      <c r="P3120" t="s">
        <v>8290</v>
      </c>
      <c r="Q3120" s="5">
        <f>(E3120/D3120)</f>
        <v>1.4166666666666666E-2</v>
      </c>
      <c r="R3120" s="12">
        <f>ROUND((E3120/N3120),2)</f>
        <v>42.5</v>
      </c>
      <c r="S3120" t="str">
        <f>LEFT(P3120,FIND("/",P3120)-1)</f>
        <v>publishing</v>
      </c>
      <c r="T3120" t="str">
        <f>RIGHT(P3120,LEN(P3120)-FIND("/",P3120))</f>
        <v>art books</v>
      </c>
    </row>
    <row r="3121" spans="1:20" ht="42.75" x14ac:dyDescent="0.4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 s="9">
        <f>(((I3121/60)/60)/24)+DATE(1970,1,1)</f>
        <v>42638.053113425922</v>
      </c>
      <c r="K3121">
        <v>1471310189</v>
      </c>
      <c r="L3121" s="10">
        <f>(((K3121/60)/60)/24)+DATE(1970,1,1)</f>
        <v>42598.053113425922</v>
      </c>
      <c r="M3121" t="b">
        <v>0</v>
      </c>
      <c r="N3121">
        <v>4</v>
      </c>
      <c r="O3121" t="b">
        <v>0</v>
      </c>
      <c r="P3121" t="s">
        <v>8281</v>
      </c>
      <c r="Q3121" s="5">
        <f>(E3121/D3121)</f>
        <v>1.4133333333333333E-2</v>
      </c>
      <c r="R3121" s="12">
        <f>ROUND((E3121/N3121),2)</f>
        <v>53</v>
      </c>
      <c r="S3121" t="str">
        <f>LEFT(P3121,FIND("/",P3121)-1)</f>
        <v>journalism</v>
      </c>
      <c r="T3121" t="str">
        <f>RIGHT(P3121,LEN(P3121)-FIND("/",P3121))</f>
        <v>audio</v>
      </c>
    </row>
    <row r="3122" spans="1:20" ht="42.75" x14ac:dyDescent="0.4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 s="9">
        <f>(((I3122/60)/60)/24)+DATE(1970,1,1)</f>
        <v>41999.858090277776</v>
      </c>
      <c r="K3122">
        <v>1417034139</v>
      </c>
      <c r="L3122" s="10">
        <f>(((K3122/60)/60)/24)+DATE(1970,1,1)</f>
        <v>41969.858090277776</v>
      </c>
      <c r="M3122" t="b">
        <v>0</v>
      </c>
      <c r="N3122">
        <v>6</v>
      </c>
      <c r="O3122" t="b">
        <v>0</v>
      </c>
      <c r="P3122" t="s">
        <v>8272</v>
      </c>
      <c r="Q3122" s="5">
        <f>(E3122/D3122)</f>
        <v>1.4E-2</v>
      </c>
      <c r="R3122" s="12">
        <f>ROUND((E3122/N3122),2)</f>
        <v>23.33</v>
      </c>
      <c r="S3122" t="str">
        <f>LEFT(P3122,FIND("/",P3122)-1)</f>
        <v>technology</v>
      </c>
      <c r="T3122" t="str">
        <f>RIGHT(P3122,LEN(P3122)-FIND("/",P3122))</f>
        <v>web</v>
      </c>
    </row>
    <row r="3123" spans="1:20" ht="42.75" x14ac:dyDescent="0.4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 s="9">
        <f>(((I3123/60)/60)/24)+DATE(1970,1,1)</f>
        <v>41943.94840277778</v>
      </c>
      <c r="K3123">
        <v>1412203542</v>
      </c>
      <c r="L3123" s="10">
        <f>(((K3123/60)/60)/24)+DATE(1970,1,1)</f>
        <v>41913.94840277778</v>
      </c>
      <c r="M3123" t="b">
        <v>1</v>
      </c>
      <c r="N3123">
        <v>4</v>
      </c>
      <c r="O3123" t="b">
        <v>0</v>
      </c>
      <c r="P3123" t="s">
        <v>8285</v>
      </c>
      <c r="Q3123" s="5">
        <f>(E3123/D3123)</f>
        <v>1.3818181818181818E-2</v>
      </c>
      <c r="R3123" s="12">
        <f>ROUND((E3123/N3123),2)</f>
        <v>19</v>
      </c>
      <c r="S3123" t="str">
        <f>LEFT(P3123,FIND("/",P3123)-1)</f>
        <v>photography</v>
      </c>
      <c r="T3123" t="str">
        <f>RIGHT(P3123,LEN(P3123)-FIND("/",P3123))</f>
        <v>photobooks</v>
      </c>
    </row>
    <row r="3124" spans="1:20" ht="28.5" x14ac:dyDescent="0.4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 s="9">
        <f>(((I3124/60)/60)/24)+DATE(1970,1,1)</f>
        <v>42518.772326388891</v>
      </c>
      <c r="K3124">
        <v>1461954729</v>
      </c>
      <c r="L3124" s="10">
        <f>(((K3124/60)/60)/24)+DATE(1970,1,1)</f>
        <v>42489.772326388891</v>
      </c>
      <c r="M3124" t="b">
        <v>0</v>
      </c>
      <c r="N3124">
        <v>9</v>
      </c>
      <c r="O3124" t="b">
        <v>0</v>
      </c>
      <c r="P3124" t="s">
        <v>8272</v>
      </c>
      <c r="Q3124" s="5">
        <f>(E3124/D3124)</f>
        <v>1.38E-2</v>
      </c>
      <c r="R3124" s="12">
        <f>ROUND((E3124/N3124),2)</f>
        <v>76.67</v>
      </c>
      <c r="S3124" t="str">
        <f>LEFT(P3124,FIND("/",P3124)-1)</f>
        <v>technology</v>
      </c>
      <c r="T3124" t="str">
        <f>RIGHT(P3124,LEN(P3124)-FIND("/",P3124))</f>
        <v>web</v>
      </c>
    </row>
    <row r="3125" spans="1:20" ht="42.75" x14ac:dyDescent="0.4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 s="9">
        <f>(((I3125/60)/60)/24)+DATE(1970,1,1)</f>
        <v>41009.941979166666</v>
      </c>
      <c r="K3125">
        <v>1328916987</v>
      </c>
      <c r="L3125" s="10">
        <f>(((K3125/60)/60)/24)+DATE(1970,1,1)</f>
        <v>40949.98364583333</v>
      </c>
      <c r="M3125" t="b">
        <v>0</v>
      </c>
      <c r="N3125">
        <v>5</v>
      </c>
      <c r="O3125" t="b">
        <v>0</v>
      </c>
      <c r="P3125" t="s">
        <v>8270</v>
      </c>
      <c r="Q3125" s="5">
        <f>(E3125/D3125)</f>
        <v>1.3673469387755101E-2</v>
      </c>
      <c r="R3125" s="12">
        <f>ROUND((E3125/N3125),2)</f>
        <v>67</v>
      </c>
      <c r="S3125" t="str">
        <f>LEFT(P3125,FIND("/",P3125)-1)</f>
        <v>film &amp; video</v>
      </c>
      <c r="T3125" t="str">
        <f>RIGHT(P3125,LEN(P3125)-FIND("/",P3125))</f>
        <v>animation</v>
      </c>
    </row>
    <row r="3126" spans="1:20" ht="42.75" x14ac:dyDescent="0.4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 s="9">
        <f>(((I3126/60)/60)/24)+DATE(1970,1,1)</f>
        <v>42599.50409722222</v>
      </c>
      <c r="K3126">
        <v>1468843554</v>
      </c>
      <c r="L3126" s="10">
        <f>(((K3126/60)/60)/24)+DATE(1970,1,1)</f>
        <v>42569.50409722222</v>
      </c>
      <c r="M3126" t="b">
        <v>0</v>
      </c>
      <c r="N3126">
        <v>34</v>
      </c>
      <c r="O3126" t="b">
        <v>0</v>
      </c>
      <c r="P3126" t="s">
        <v>8273</v>
      </c>
      <c r="Q3126" s="5">
        <f>(E3126/D3126)</f>
        <v>1.3668E-2</v>
      </c>
      <c r="R3126" s="12">
        <f>ROUND((E3126/N3126),2)</f>
        <v>100.5</v>
      </c>
      <c r="S3126" t="str">
        <f>LEFT(P3126,FIND("/",P3126)-1)</f>
        <v>technology</v>
      </c>
      <c r="T3126" t="str">
        <f>RIGHT(P3126,LEN(P3126)-FIND("/",P3126))</f>
        <v>wearables</v>
      </c>
    </row>
    <row r="3127" spans="1:20" ht="42.75" x14ac:dyDescent="0.4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 s="9">
        <f>(((I3127/60)/60)/24)+DATE(1970,1,1)</f>
        <v>42768.615289351852</v>
      </c>
      <c r="K3127">
        <v>1483454761</v>
      </c>
      <c r="L3127" s="10">
        <f>(((K3127/60)/60)/24)+DATE(1970,1,1)</f>
        <v>42738.615289351852</v>
      </c>
      <c r="M3127" t="b">
        <v>0</v>
      </c>
      <c r="N3127">
        <v>3</v>
      </c>
      <c r="O3127" t="b">
        <v>0</v>
      </c>
      <c r="P3127" t="s">
        <v>8270</v>
      </c>
      <c r="Q3127" s="5">
        <f>(E3127/D3127)</f>
        <v>1.3666666666666667E-2</v>
      </c>
      <c r="R3127" s="12">
        <f>ROUND((E3127/N3127),2)</f>
        <v>68.33</v>
      </c>
      <c r="S3127" t="str">
        <f>LEFT(P3127,FIND("/",P3127)-1)</f>
        <v>film &amp; video</v>
      </c>
      <c r="T3127" t="str">
        <f>RIGHT(P3127,LEN(P3127)-FIND("/",P3127))</f>
        <v>animation</v>
      </c>
    </row>
    <row r="3128" spans="1:20" ht="42.75" x14ac:dyDescent="0.4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 s="9">
        <f>(((I3128/60)/60)/24)+DATE(1970,1,1)</f>
        <v>42421.043703703705</v>
      </c>
      <c r="K3128">
        <v>1450832576</v>
      </c>
      <c r="L3128" s="10">
        <f>(((K3128/60)/60)/24)+DATE(1970,1,1)</f>
        <v>42361.043703703705</v>
      </c>
      <c r="M3128" t="b">
        <v>0</v>
      </c>
      <c r="N3128">
        <v>7</v>
      </c>
      <c r="O3128" t="b">
        <v>0</v>
      </c>
      <c r="P3128" t="s">
        <v>8273</v>
      </c>
      <c r="Q3128" s="5">
        <f>(E3128/D3128)</f>
        <v>1.3650000000000001E-2</v>
      </c>
      <c r="R3128" s="12">
        <f>ROUND((E3128/N3128),2)</f>
        <v>39</v>
      </c>
      <c r="S3128" t="str">
        <f>LEFT(P3128,FIND("/",P3128)-1)</f>
        <v>technology</v>
      </c>
      <c r="T3128" t="str">
        <f>RIGHT(P3128,LEN(P3128)-FIND("/",P3128))</f>
        <v>wearables</v>
      </c>
    </row>
    <row r="3129" spans="1:20" ht="42.75" x14ac:dyDescent="0.4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 s="9">
        <f>(((I3129/60)/60)/24)+DATE(1970,1,1)</f>
        <v>42485.928425925929</v>
      </c>
      <c r="K3129">
        <v>1456442216</v>
      </c>
      <c r="L3129" s="10">
        <f>(((K3129/60)/60)/24)+DATE(1970,1,1)</f>
        <v>42425.970092592594</v>
      </c>
      <c r="M3129" t="b">
        <v>0</v>
      </c>
      <c r="N3129">
        <v>14</v>
      </c>
      <c r="O3129" t="b">
        <v>0</v>
      </c>
      <c r="P3129" t="s">
        <v>8272</v>
      </c>
      <c r="Q3129" s="5">
        <f>(E3129/D3129)</f>
        <v>1.34E-2</v>
      </c>
      <c r="R3129" s="12">
        <f>ROUND((E3129/N3129),2)</f>
        <v>47.86</v>
      </c>
      <c r="S3129" t="str">
        <f>LEFT(P3129,FIND("/",P3129)-1)</f>
        <v>technology</v>
      </c>
      <c r="T3129" t="str">
        <f>RIGHT(P3129,LEN(P3129)-FIND("/",P3129))</f>
        <v>web</v>
      </c>
    </row>
    <row r="3130" spans="1:20" ht="28.5" x14ac:dyDescent="0.4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 s="9">
        <f>(((I3130/60)/60)/24)+DATE(1970,1,1)</f>
        <v>40832.964594907404</v>
      </c>
      <c r="K3130">
        <v>1316214541</v>
      </c>
      <c r="L3130" s="10">
        <f>(((K3130/60)/60)/24)+DATE(1970,1,1)</f>
        <v>40802.964594907404</v>
      </c>
      <c r="M3130" t="b">
        <v>0</v>
      </c>
      <c r="N3130">
        <v>1</v>
      </c>
      <c r="O3130" t="b">
        <v>0</v>
      </c>
      <c r="P3130" t="s">
        <v>8282</v>
      </c>
      <c r="Q3130" s="5">
        <f>(E3130/D3130)</f>
        <v>1.3333333333333334E-2</v>
      </c>
      <c r="R3130" s="12">
        <f>ROUND((E3130/N3130),2)</f>
        <v>10</v>
      </c>
      <c r="S3130" t="str">
        <f>LEFT(P3130,FIND("/",P3130)-1)</f>
        <v>games</v>
      </c>
      <c r="T3130" t="str">
        <f>RIGHT(P3130,LEN(P3130)-FIND("/",P3130))</f>
        <v>video games</v>
      </c>
    </row>
    <row r="3131" spans="1:20" ht="42.75" x14ac:dyDescent="0.4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 s="9">
        <f>(((I3131/60)/60)/24)+DATE(1970,1,1)</f>
        <v>41970.933333333334</v>
      </c>
      <c r="K3131">
        <v>1414531440</v>
      </c>
      <c r="L3131" s="10">
        <f>(((K3131/60)/60)/24)+DATE(1970,1,1)</f>
        <v>41940.89166666667</v>
      </c>
      <c r="M3131" t="b">
        <v>1</v>
      </c>
      <c r="N3131">
        <v>2</v>
      </c>
      <c r="O3131" t="b">
        <v>0</v>
      </c>
      <c r="P3131" t="s">
        <v>8285</v>
      </c>
      <c r="Q3131" s="5">
        <f>(E3131/D3131)</f>
        <v>1.3333333333333334E-2</v>
      </c>
      <c r="R3131" s="12">
        <f>ROUND((E3131/N3131),2)</f>
        <v>20</v>
      </c>
      <c r="S3131" t="str">
        <f>LEFT(P3131,FIND("/",P3131)-1)</f>
        <v>photography</v>
      </c>
      <c r="T3131" t="str">
        <f>RIGHT(P3131,LEN(P3131)-FIND("/",P3131))</f>
        <v>photobooks</v>
      </c>
    </row>
    <row r="3132" spans="1:20" ht="42.75" x14ac:dyDescent="0.4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 s="9">
        <f>(((I3132/60)/60)/24)+DATE(1970,1,1)</f>
        <v>41932.807696759257</v>
      </c>
      <c r="K3132">
        <v>1408648985</v>
      </c>
      <c r="L3132" s="10">
        <f>(((K3132/60)/60)/24)+DATE(1970,1,1)</f>
        <v>41872.807696759257</v>
      </c>
      <c r="M3132" t="b">
        <v>0</v>
      </c>
      <c r="N3132">
        <v>2</v>
      </c>
      <c r="O3132" t="b">
        <v>0</v>
      </c>
      <c r="P3132" t="s">
        <v>8271</v>
      </c>
      <c r="Q3132" s="5">
        <f>(E3132/D3132)</f>
        <v>1.3333333333333334E-2</v>
      </c>
      <c r="R3132" s="12">
        <f>ROUND((E3132/N3132),2)</f>
        <v>20</v>
      </c>
      <c r="S3132" t="str">
        <f>LEFT(P3132,FIND("/",P3132)-1)</f>
        <v>theater</v>
      </c>
      <c r="T3132" t="str">
        <f>RIGHT(P3132,LEN(P3132)-FIND("/",P3132))</f>
        <v>plays</v>
      </c>
    </row>
    <row r="3133" spans="1:20" ht="42.75" x14ac:dyDescent="0.4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 s="9">
        <f>(((I3133/60)/60)/24)+DATE(1970,1,1)</f>
        <v>42430.711967592593</v>
      </c>
      <c r="K3133">
        <v>1454259914</v>
      </c>
      <c r="L3133" s="10">
        <f>(((K3133/60)/60)/24)+DATE(1970,1,1)</f>
        <v>42400.711967592593</v>
      </c>
      <c r="M3133" t="b">
        <v>0</v>
      </c>
      <c r="N3133">
        <v>8</v>
      </c>
      <c r="O3133" t="b">
        <v>0</v>
      </c>
      <c r="P3133" t="s">
        <v>8270</v>
      </c>
      <c r="Q3133" s="5">
        <f>(E3133/D3133)</f>
        <v>1.3299999999999999E-2</v>
      </c>
      <c r="R3133" s="12">
        <f>ROUND((E3133/N3133),2)</f>
        <v>16.63</v>
      </c>
      <c r="S3133" t="str">
        <f>LEFT(P3133,FIND("/",P3133)-1)</f>
        <v>film &amp; video</v>
      </c>
      <c r="T3133" t="str">
        <f>RIGHT(P3133,LEN(P3133)-FIND("/",P3133))</f>
        <v>animation</v>
      </c>
    </row>
    <row r="3134" spans="1:20" ht="28.5" x14ac:dyDescent="0.4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 s="9">
        <f>(((I3134/60)/60)/24)+DATE(1970,1,1)</f>
        <v>41920.511319444442</v>
      </c>
      <c r="K3134">
        <v>1410178578</v>
      </c>
      <c r="L3134" s="10">
        <f>(((K3134/60)/60)/24)+DATE(1970,1,1)</f>
        <v>41890.511319444442</v>
      </c>
      <c r="M3134" t="b">
        <v>0</v>
      </c>
      <c r="N3134">
        <v>26</v>
      </c>
      <c r="O3134" t="b">
        <v>0</v>
      </c>
      <c r="P3134" t="s">
        <v>8294</v>
      </c>
      <c r="Q3134" s="5">
        <f>(E3134/D3134)</f>
        <v>1.3270833333333334E-2</v>
      </c>
      <c r="R3134" s="12">
        <f>ROUND((E3134/N3134),2)</f>
        <v>24.5</v>
      </c>
      <c r="S3134" t="str">
        <f>LEFT(P3134,FIND("/",P3134)-1)</f>
        <v>technology</v>
      </c>
      <c r="T3134" t="str">
        <f>RIGHT(P3134,LEN(P3134)-FIND("/",P3134))</f>
        <v>gadgets</v>
      </c>
    </row>
    <row r="3135" spans="1:20" ht="42.75" x14ac:dyDescent="0.4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 s="9">
        <f>(((I3135/60)/60)/24)+DATE(1970,1,1)</f>
        <v>41866.847615740742</v>
      </c>
      <c r="K3135">
        <v>1405542034</v>
      </c>
      <c r="L3135" s="10">
        <f>(((K3135/60)/60)/24)+DATE(1970,1,1)</f>
        <v>41836.847615740742</v>
      </c>
      <c r="M3135" t="b">
        <v>0</v>
      </c>
      <c r="N3135">
        <v>4</v>
      </c>
      <c r="O3135" t="b">
        <v>0</v>
      </c>
      <c r="P3135" t="s">
        <v>8273</v>
      </c>
      <c r="Q3135" s="5">
        <f>(E3135/D3135)</f>
        <v>1.325E-2</v>
      </c>
      <c r="R3135" s="12">
        <f>ROUND((E3135/N3135),2)</f>
        <v>26.5</v>
      </c>
      <c r="S3135" t="str">
        <f>LEFT(P3135,FIND("/",P3135)-1)</f>
        <v>technology</v>
      </c>
      <c r="T3135" t="str">
        <f>RIGHT(P3135,LEN(P3135)-FIND("/",P3135))</f>
        <v>wearables</v>
      </c>
    </row>
    <row r="3136" spans="1:20" ht="42.75" x14ac:dyDescent="0.4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 s="9">
        <f>(((I3136/60)/60)/24)+DATE(1970,1,1)</f>
        <v>42727.74927083333</v>
      </c>
      <c r="K3136">
        <v>1479923937</v>
      </c>
      <c r="L3136" s="10">
        <f>(((K3136/60)/60)/24)+DATE(1970,1,1)</f>
        <v>42697.74927083333</v>
      </c>
      <c r="M3136" t="b">
        <v>0</v>
      </c>
      <c r="N3136">
        <v>7</v>
      </c>
      <c r="O3136" t="b">
        <v>0</v>
      </c>
      <c r="P3136" t="s">
        <v>8273</v>
      </c>
      <c r="Q3136" s="5">
        <f>(E3136/D3136)</f>
        <v>1.3028138528138528E-2</v>
      </c>
      <c r="R3136" s="12">
        <f>ROUND((E3136/N3136),2)</f>
        <v>859.86</v>
      </c>
      <c r="S3136" t="str">
        <f>LEFT(P3136,FIND("/",P3136)-1)</f>
        <v>technology</v>
      </c>
      <c r="T3136" t="str">
        <f>RIGHT(P3136,LEN(P3136)-FIND("/",P3136))</f>
        <v>wearables</v>
      </c>
    </row>
    <row r="3137" spans="1:20" ht="42.75" x14ac:dyDescent="0.4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 s="9">
        <f>(((I3137/60)/60)/24)+DATE(1970,1,1)</f>
        <v>40535.232916666668</v>
      </c>
      <c r="K3137">
        <v>1290490524</v>
      </c>
      <c r="L3137" s="10">
        <f>(((K3137/60)/60)/24)+DATE(1970,1,1)</f>
        <v>40505.232916666668</v>
      </c>
      <c r="M3137" t="b">
        <v>0</v>
      </c>
      <c r="N3137">
        <v>2</v>
      </c>
      <c r="O3137" t="b">
        <v>0</v>
      </c>
      <c r="P3137" t="s">
        <v>8278</v>
      </c>
      <c r="Q3137" s="5">
        <f>(E3137/D3137)</f>
        <v>1.2999999999999999E-2</v>
      </c>
      <c r="R3137" s="12">
        <f>ROUND((E3137/N3137),2)</f>
        <v>32.5</v>
      </c>
      <c r="S3137" t="str">
        <f>LEFT(P3137,FIND("/",P3137)-1)</f>
        <v>music</v>
      </c>
      <c r="T3137" t="str">
        <f>RIGHT(P3137,LEN(P3137)-FIND("/",P3137))</f>
        <v>jazz</v>
      </c>
    </row>
    <row r="3138" spans="1:20" ht="28.5" x14ac:dyDescent="0.4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 s="9">
        <f>(((I3138/60)/60)/24)+DATE(1970,1,1)</f>
        <v>41971.144641203704</v>
      </c>
      <c r="K3138">
        <v>1414549697</v>
      </c>
      <c r="L3138" s="10">
        <f>(((K3138/60)/60)/24)+DATE(1970,1,1)</f>
        <v>41941.10297453704</v>
      </c>
      <c r="M3138" t="b">
        <v>0</v>
      </c>
      <c r="N3138">
        <v>8</v>
      </c>
      <c r="O3138" t="b">
        <v>0</v>
      </c>
      <c r="P3138" t="s">
        <v>8273</v>
      </c>
      <c r="Q3138" s="5">
        <f>(E3138/D3138)</f>
        <v>1.2999999999999999E-2</v>
      </c>
      <c r="R3138" s="12">
        <f>ROUND((E3138/N3138),2)</f>
        <v>8.1300000000000008</v>
      </c>
      <c r="S3138" t="str">
        <f>LEFT(P3138,FIND("/",P3138)-1)</f>
        <v>technology</v>
      </c>
      <c r="T3138" t="str">
        <f>RIGHT(P3138,LEN(P3138)-FIND("/",P3138))</f>
        <v>wearables</v>
      </c>
    </row>
    <row r="3139" spans="1:20" ht="42.75" x14ac:dyDescent="0.4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 s="9">
        <f>(((I3139/60)/60)/24)+DATE(1970,1,1)</f>
        <v>42051.301192129627</v>
      </c>
      <c r="K3139">
        <v>1421478823</v>
      </c>
      <c r="L3139" s="10">
        <f>(((K3139/60)/60)/24)+DATE(1970,1,1)</f>
        <v>42021.301192129627</v>
      </c>
      <c r="M3139" t="b">
        <v>0</v>
      </c>
      <c r="N3139">
        <v>2</v>
      </c>
      <c r="O3139" t="b">
        <v>0</v>
      </c>
      <c r="P3139" t="s">
        <v>8271</v>
      </c>
      <c r="Q3139" s="5">
        <f>(E3139/D3139)</f>
        <v>1.2999999999999999E-2</v>
      </c>
      <c r="R3139" s="12">
        <f>ROUND((E3139/N3139),2)</f>
        <v>13</v>
      </c>
      <c r="S3139" t="str">
        <f>LEFT(P3139,FIND("/",P3139)-1)</f>
        <v>theater</v>
      </c>
      <c r="T3139" t="str">
        <f>RIGHT(P3139,LEN(P3139)-FIND("/",P3139))</f>
        <v>plays</v>
      </c>
    </row>
    <row r="3140" spans="1:20" ht="42.75" x14ac:dyDescent="0.4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 s="9">
        <f>(((I3140/60)/60)/24)+DATE(1970,1,1)</f>
        <v>42423.040231481486</v>
      </c>
      <c r="K3140">
        <v>1454979476</v>
      </c>
      <c r="L3140" s="10">
        <f>(((K3140/60)/60)/24)+DATE(1970,1,1)</f>
        <v>42409.040231481486</v>
      </c>
      <c r="M3140" t="b">
        <v>0</v>
      </c>
      <c r="N3140">
        <v>10</v>
      </c>
      <c r="O3140" t="b">
        <v>0</v>
      </c>
      <c r="P3140" t="s">
        <v>8273</v>
      </c>
      <c r="Q3140" s="5">
        <f>(E3140/D3140)</f>
        <v>1.2933333333333333E-2</v>
      </c>
      <c r="R3140" s="12">
        <f>ROUND((E3140/N3140),2)</f>
        <v>19.399999999999999</v>
      </c>
      <c r="S3140" t="str">
        <f>LEFT(P3140,FIND("/",P3140)-1)</f>
        <v>technology</v>
      </c>
      <c r="T3140" t="str">
        <f>RIGHT(P3140,LEN(P3140)-FIND("/",P3140))</f>
        <v>wearables</v>
      </c>
    </row>
    <row r="3141" spans="1:20" ht="28.5" x14ac:dyDescent="0.4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 s="9">
        <f>(((I3141/60)/60)/24)+DATE(1970,1,1)</f>
        <v>41224.208796296298</v>
      </c>
      <c r="K3141">
        <v>1349150440</v>
      </c>
      <c r="L3141" s="10">
        <f>(((K3141/60)/60)/24)+DATE(1970,1,1)</f>
        <v>41184.167129629634</v>
      </c>
      <c r="M3141" t="b">
        <v>0</v>
      </c>
      <c r="N3141">
        <v>5</v>
      </c>
      <c r="O3141" t="b">
        <v>0</v>
      </c>
      <c r="P3141" t="s">
        <v>8278</v>
      </c>
      <c r="Q3141" s="5">
        <f>(E3141/D3141)</f>
        <v>1.2857142857142857E-2</v>
      </c>
      <c r="R3141" s="12">
        <f>ROUND((E3141/N3141),2)</f>
        <v>9</v>
      </c>
      <c r="S3141" t="str">
        <f>LEFT(P3141,FIND("/",P3141)-1)</f>
        <v>music</v>
      </c>
      <c r="T3141" t="str">
        <f>RIGHT(P3141,LEN(P3141)-FIND("/",P3141))</f>
        <v>jazz</v>
      </c>
    </row>
    <row r="3142" spans="1:20" ht="42.75" x14ac:dyDescent="0.4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 s="9">
        <f>(((I3142/60)/60)/24)+DATE(1970,1,1)</f>
        <v>42019.811805555553</v>
      </c>
      <c r="K3142">
        <v>1418761759</v>
      </c>
      <c r="L3142" s="10">
        <f>(((K3142/60)/60)/24)+DATE(1970,1,1)</f>
        <v>41989.853692129633</v>
      </c>
      <c r="M3142" t="b">
        <v>0</v>
      </c>
      <c r="N3142">
        <v>8</v>
      </c>
      <c r="O3142" t="b">
        <v>0</v>
      </c>
      <c r="P3142" t="s">
        <v>8272</v>
      </c>
      <c r="Q3142" s="5">
        <f>(E3142/D3142)</f>
        <v>1.2513513513513513E-2</v>
      </c>
      <c r="R3142" s="12">
        <f>ROUND((E3142/N3142),2)</f>
        <v>57.88</v>
      </c>
      <c r="S3142" t="str">
        <f>LEFT(P3142,FIND("/",P3142)-1)</f>
        <v>technology</v>
      </c>
      <c r="T3142" t="str">
        <f>RIGHT(P3142,LEN(P3142)-FIND("/",P3142))</f>
        <v>web</v>
      </c>
    </row>
    <row r="3143" spans="1:20" ht="42.75" x14ac:dyDescent="0.4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 s="9">
        <f>(((I3143/60)/60)/24)+DATE(1970,1,1)</f>
        <v>41882.767094907409</v>
      </c>
      <c r="K3143">
        <v>1407695077</v>
      </c>
      <c r="L3143" s="10">
        <f>(((K3143/60)/60)/24)+DATE(1970,1,1)</f>
        <v>41861.767094907409</v>
      </c>
      <c r="M3143" t="b">
        <v>0</v>
      </c>
      <c r="N3143">
        <v>2</v>
      </c>
      <c r="O3143" t="b">
        <v>0</v>
      </c>
      <c r="P3143" t="s">
        <v>8305</v>
      </c>
      <c r="Q3143" s="5">
        <f>(E3143/D3143)</f>
        <v>1.2500000000000001E-2</v>
      </c>
      <c r="R3143" s="12">
        <f>ROUND((E3143/N3143),2)</f>
        <v>12.5</v>
      </c>
      <c r="S3143" t="str">
        <f>LEFT(P3143,FIND("/",P3143)-1)</f>
        <v>theater</v>
      </c>
      <c r="T3143" t="str">
        <f>RIGHT(P3143,LEN(P3143)-FIND("/",P3143))</f>
        <v>musical</v>
      </c>
    </row>
    <row r="3144" spans="1:20" ht="42.75" x14ac:dyDescent="0.4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 s="9">
        <f>(((I3144/60)/60)/24)+DATE(1970,1,1)</f>
        <v>41863.775011574071</v>
      </c>
      <c r="K3144">
        <v>1406140561</v>
      </c>
      <c r="L3144" s="10">
        <f>(((K3144/60)/60)/24)+DATE(1970,1,1)</f>
        <v>41843.775011574071</v>
      </c>
      <c r="M3144" t="b">
        <v>0</v>
      </c>
      <c r="N3144">
        <v>2</v>
      </c>
      <c r="O3144" t="b">
        <v>0</v>
      </c>
      <c r="P3144" t="s">
        <v>8271</v>
      </c>
      <c r="Q3144" s="5">
        <f>(E3144/D3144)</f>
        <v>1.2500000000000001E-2</v>
      </c>
      <c r="R3144" s="12">
        <f>ROUND((E3144/N3144),2)</f>
        <v>62.5</v>
      </c>
      <c r="S3144" t="str">
        <f>LEFT(P3144,FIND("/",P3144)-1)</f>
        <v>theater</v>
      </c>
      <c r="T3144" t="str">
        <f>RIGHT(P3144,LEN(P3144)-FIND("/",P3144))</f>
        <v>plays</v>
      </c>
    </row>
    <row r="3145" spans="1:20" ht="42.75" x14ac:dyDescent="0.4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 s="9">
        <f>(((I3145/60)/60)/24)+DATE(1970,1,1)</f>
        <v>42247.670104166667</v>
      </c>
      <c r="K3145">
        <v>1438445097</v>
      </c>
      <c r="L3145" s="10">
        <f>(((K3145/60)/60)/24)+DATE(1970,1,1)</f>
        <v>42217.670104166667</v>
      </c>
      <c r="M3145" t="b">
        <v>0</v>
      </c>
      <c r="N3145">
        <v>1</v>
      </c>
      <c r="O3145" t="b">
        <v>0</v>
      </c>
      <c r="P3145" t="s">
        <v>8271</v>
      </c>
      <c r="Q3145" s="5">
        <f>(E3145/D3145)</f>
        <v>1.2500000000000001E-2</v>
      </c>
      <c r="R3145" s="12">
        <f>ROUND((E3145/N3145),2)</f>
        <v>10</v>
      </c>
      <c r="S3145" t="str">
        <f>LEFT(P3145,FIND("/",P3145)-1)</f>
        <v>theater</v>
      </c>
      <c r="T3145" t="str">
        <f>RIGHT(P3145,LEN(P3145)-FIND("/",P3145))</f>
        <v>plays</v>
      </c>
    </row>
    <row r="3146" spans="1:20" ht="28.5" x14ac:dyDescent="0.4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 s="9">
        <f>(((I3146/60)/60)/24)+DATE(1970,1,1)</f>
        <v>41939.892453703702</v>
      </c>
      <c r="K3146">
        <v>1411853108</v>
      </c>
      <c r="L3146" s="10">
        <f>(((K3146/60)/60)/24)+DATE(1970,1,1)</f>
        <v>41909.892453703702</v>
      </c>
      <c r="M3146" t="b">
        <v>0</v>
      </c>
      <c r="N3146">
        <v>9</v>
      </c>
      <c r="O3146" t="b">
        <v>0</v>
      </c>
      <c r="P3146" t="s">
        <v>8284</v>
      </c>
      <c r="Q3146" s="5">
        <f>(E3146/D3146)</f>
        <v>1.24E-2</v>
      </c>
      <c r="R3146" s="12">
        <f>ROUND((E3146/N3146),2)</f>
        <v>34.44</v>
      </c>
      <c r="S3146" t="str">
        <f>LEFT(P3146,FIND("/",P3146)-1)</f>
        <v>food</v>
      </c>
      <c r="T3146" t="str">
        <f>RIGHT(P3146,LEN(P3146)-FIND("/",P3146))</f>
        <v>food trucks</v>
      </c>
    </row>
    <row r="3147" spans="1:20" ht="42.75" x14ac:dyDescent="0.4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 s="9">
        <f>(((I3147/60)/60)/24)+DATE(1970,1,1)</f>
        <v>42262.465972222228</v>
      </c>
      <c r="K3147">
        <v>1439696174</v>
      </c>
      <c r="L3147" s="10">
        <f>(((K3147/60)/60)/24)+DATE(1970,1,1)</f>
        <v>42232.15016203704</v>
      </c>
      <c r="M3147" t="b">
        <v>0</v>
      </c>
      <c r="N3147">
        <v>2</v>
      </c>
      <c r="O3147" t="b">
        <v>0</v>
      </c>
      <c r="P3147" t="s">
        <v>8287</v>
      </c>
      <c r="Q3147" s="5">
        <f>(E3147/D3147)</f>
        <v>1.2222222222222223E-2</v>
      </c>
      <c r="R3147" s="12">
        <f>ROUND((E3147/N3147),2)</f>
        <v>27.5</v>
      </c>
      <c r="S3147" t="str">
        <f>LEFT(P3147,FIND("/",P3147)-1)</f>
        <v>publishing</v>
      </c>
      <c r="T3147" t="str">
        <f>RIGHT(P3147,LEN(P3147)-FIND("/",P3147))</f>
        <v>translations</v>
      </c>
    </row>
    <row r="3148" spans="1:20" ht="42.75" x14ac:dyDescent="0.4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 s="9">
        <f>(((I3148/60)/60)/24)+DATE(1970,1,1)</f>
        <v>42221.70175925926</v>
      </c>
      <c r="K3148">
        <v>1436201432</v>
      </c>
      <c r="L3148" s="10">
        <f>(((K3148/60)/60)/24)+DATE(1970,1,1)</f>
        <v>42191.70175925926</v>
      </c>
      <c r="M3148" t="b">
        <v>0</v>
      </c>
      <c r="N3148">
        <v>7</v>
      </c>
      <c r="O3148" t="b">
        <v>0</v>
      </c>
      <c r="P3148" t="s">
        <v>8272</v>
      </c>
      <c r="Q3148" s="5">
        <f>(E3148/D3148)</f>
        <v>1.2123076923076924E-2</v>
      </c>
      <c r="R3148" s="12">
        <f>ROUND((E3148/N3148),2)</f>
        <v>112.57</v>
      </c>
      <c r="S3148" t="str">
        <f>LEFT(P3148,FIND("/",P3148)-1)</f>
        <v>technology</v>
      </c>
      <c r="T3148" t="str">
        <f>RIGHT(P3148,LEN(P3148)-FIND("/",P3148))</f>
        <v>web</v>
      </c>
    </row>
    <row r="3149" spans="1:20" ht="42.75" x14ac:dyDescent="0.4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 s="9">
        <f>(((I3149/60)/60)/24)+DATE(1970,1,1)</f>
        <v>42555.656944444447</v>
      </c>
      <c r="K3149">
        <v>1465055160</v>
      </c>
      <c r="L3149" s="10">
        <f>(((K3149/60)/60)/24)+DATE(1970,1,1)</f>
        <v>42525.656944444447</v>
      </c>
      <c r="M3149" t="b">
        <v>0</v>
      </c>
      <c r="N3149">
        <v>2</v>
      </c>
      <c r="O3149" t="b">
        <v>0</v>
      </c>
      <c r="P3149" t="s">
        <v>8272</v>
      </c>
      <c r="Q3149" s="5">
        <f>(E3149/D3149)</f>
        <v>1.2E-2</v>
      </c>
      <c r="R3149" s="12">
        <f>ROUND((E3149/N3149),2)</f>
        <v>3</v>
      </c>
      <c r="S3149" t="str">
        <f>LEFT(P3149,FIND("/",P3149)-1)</f>
        <v>technology</v>
      </c>
      <c r="T3149" t="str">
        <f>RIGHT(P3149,LEN(P3149)-FIND("/",P3149))</f>
        <v>web</v>
      </c>
    </row>
    <row r="3150" spans="1:20" ht="42.75" x14ac:dyDescent="0.4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 s="9">
        <f>(((I3150/60)/60)/24)+DATE(1970,1,1)</f>
        <v>42067.789895833332</v>
      </c>
      <c r="K3150">
        <v>1422903447</v>
      </c>
      <c r="L3150" s="10">
        <f>(((K3150/60)/60)/24)+DATE(1970,1,1)</f>
        <v>42037.789895833332</v>
      </c>
      <c r="M3150" t="b">
        <v>0</v>
      </c>
      <c r="N3150">
        <v>3</v>
      </c>
      <c r="O3150" t="b">
        <v>0</v>
      </c>
      <c r="P3150" t="s">
        <v>8294</v>
      </c>
      <c r="Q3150" s="5">
        <f>(E3150/D3150)</f>
        <v>1.2E-2</v>
      </c>
      <c r="R3150" s="12">
        <f>ROUND((E3150/N3150),2)</f>
        <v>4</v>
      </c>
      <c r="S3150" t="str">
        <f>LEFT(P3150,FIND("/",P3150)-1)</f>
        <v>technology</v>
      </c>
      <c r="T3150" t="str">
        <f>RIGHT(P3150,LEN(P3150)-FIND("/",P3150))</f>
        <v>gadgets</v>
      </c>
    </row>
    <row r="3151" spans="1:20" ht="42.75" x14ac:dyDescent="0.4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 s="9">
        <f>(((I3151/60)/60)/24)+DATE(1970,1,1)</f>
        <v>42325.933495370366</v>
      </c>
      <c r="K3151">
        <v>1445203454</v>
      </c>
      <c r="L3151" s="10">
        <f>(((K3151/60)/60)/24)+DATE(1970,1,1)</f>
        <v>42295.891828703709</v>
      </c>
      <c r="M3151" t="b">
        <v>0</v>
      </c>
      <c r="N3151">
        <v>3</v>
      </c>
      <c r="O3151" t="b">
        <v>0</v>
      </c>
      <c r="P3151" t="s">
        <v>8271</v>
      </c>
      <c r="Q3151" s="5">
        <f>(E3151/D3151)</f>
        <v>1.2E-2</v>
      </c>
      <c r="R3151" s="12">
        <f>ROUND((E3151/N3151),2)</f>
        <v>20</v>
      </c>
      <c r="S3151" t="str">
        <f>LEFT(P3151,FIND("/",P3151)-1)</f>
        <v>theater</v>
      </c>
      <c r="T3151" t="str">
        <f>RIGHT(P3151,LEN(P3151)-FIND("/",P3151))</f>
        <v>plays</v>
      </c>
    </row>
    <row r="3152" spans="1:20" ht="42.75" x14ac:dyDescent="0.4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 s="9">
        <f>(((I3152/60)/60)/24)+DATE(1970,1,1)</f>
        <v>42669.165972222225</v>
      </c>
      <c r="K3152">
        <v>1474676646</v>
      </c>
      <c r="L3152" s="10">
        <f>(((K3152/60)/60)/24)+DATE(1970,1,1)</f>
        <v>42637.016736111109</v>
      </c>
      <c r="M3152" t="b">
        <v>0</v>
      </c>
      <c r="N3152">
        <v>6</v>
      </c>
      <c r="O3152" t="b">
        <v>0</v>
      </c>
      <c r="P3152" t="s">
        <v>8273</v>
      </c>
      <c r="Q3152" s="5">
        <f>(E3152/D3152)</f>
        <v>1.192E-2</v>
      </c>
      <c r="R3152" s="12">
        <f>ROUND((E3152/N3152),2)</f>
        <v>49.67</v>
      </c>
      <c r="S3152" t="str">
        <f>LEFT(P3152,FIND("/",P3152)-1)</f>
        <v>technology</v>
      </c>
      <c r="T3152" t="str">
        <f>RIGHT(P3152,LEN(P3152)-FIND("/",P3152))</f>
        <v>wearables</v>
      </c>
    </row>
    <row r="3153" spans="1:20" ht="42.75" x14ac:dyDescent="0.4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 s="9">
        <f>(((I3153/60)/60)/24)+DATE(1970,1,1)</f>
        <v>42292.916666666672</v>
      </c>
      <c r="K3153">
        <v>1441723912</v>
      </c>
      <c r="L3153" s="10">
        <f>(((K3153/60)/60)/24)+DATE(1970,1,1)</f>
        <v>42255.619351851856</v>
      </c>
      <c r="M3153" t="b">
        <v>0</v>
      </c>
      <c r="N3153">
        <v>21</v>
      </c>
      <c r="O3153" t="b">
        <v>0</v>
      </c>
      <c r="P3153" t="s">
        <v>8303</v>
      </c>
      <c r="Q3153" s="5">
        <f>(E3153/D3153)</f>
        <v>1.1831900000000001E-2</v>
      </c>
      <c r="R3153" s="12">
        <f>ROUND((E3153/N3153),2)</f>
        <v>56.34</v>
      </c>
      <c r="S3153" t="str">
        <f>LEFT(P3153,FIND("/",P3153)-1)</f>
        <v>theater</v>
      </c>
      <c r="T3153" t="str">
        <f>RIGHT(P3153,LEN(P3153)-FIND("/",P3153))</f>
        <v>spaces</v>
      </c>
    </row>
    <row r="3154" spans="1:20" ht="42.75" x14ac:dyDescent="0.4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 s="9">
        <f>(((I3154/60)/60)/24)+DATE(1970,1,1)</f>
        <v>40986.511863425927</v>
      </c>
      <c r="K3154">
        <v>1329484625</v>
      </c>
      <c r="L3154" s="10">
        <f>(((K3154/60)/60)/24)+DATE(1970,1,1)</f>
        <v>40956.553530092591</v>
      </c>
      <c r="M3154" t="b">
        <v>0</v>
      </c>
      <c r="N3154">
        <v>4</v>
      </c>
      <c r="O3154" t="b">
        <v>0</v>
      </c>
      <c r="P3154" t="s">
        <v>8270</v>
      </c>
      <c r="Q3154" s="5">
        <f>(E3154/D3154)</f>
        <v>1.15E-2</v>
      </c>
      <c r="R3154" s="12">
        <f>ROUND((E3154/N3154),2)</f>
        <v>57.5</v>
      </c>
      <c r="S3154" t="str">
        <f>LEFT(P3154,FIND("/",P3154)-1)</f>
        <v>film &amp; video</v>
      </c>
      <c r="T3154" t="str">
        <f>RIGHT(P3154,LEN(P3154)-FIND("/",P3154))</f>
        <v>animation</v>
      </c>
    </row>
    <row r="3155" spans="1:20" ht="42.75" x14ac:dyDescent="0.4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 s="9">
        <f>(((I3155/60)/60)/24)+DATE(1970,1,1)</f>
        <v>41581.839780092596</v>
      </c>
      <c r="K3155">
        <v>1380913757</v>
      </c>
      <c r="L3155" s="10">
        <f>(((K3155/60)/60)/24)+DATE(1970,1,1)</f>
        <v>41551.798113425924</v>
      </c>
      <c r="M3155" t="b">
        <v>0</v>
      </c>
      <c r="N3155">
        <v>2</v>
      </c>
      <c r="O3155" t="b">
        <v>0</v>
      </c>
      <c r="P3155" t="s">
        <v>8278</v>
      </c>
      <c r="Q3155" s="5">
        <f>(E3155/D3155)</f>
        <v>1.1428571428571429E-2</v>
      </c>
      <c r="R3155" s="12">
        <f>ROUND((E3155/N3155),2)</f>
        <v>20</v>
      </c>
      <c r="S3155" t="str">
        <f>LEFT(P3155,FIND("/",P3155)-1)</f>
        <v>music</v>
      </c>
      <c r="T3155" t="str">
        <f>RIGHT(P3155,LEN(P3155)-FIND("/",P3155))</f>
        <v>jazz</v>
      </c>
    </row>
    <row r="3156" spans="1:20" ht="42.75" x14ac:dyDescent="0.4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 s="9">
        <f>(((I3156/60)/60)/24)+DATE(1970,1,1)</f>
        <v>41860.914641203701</v>
      </c>
      <c r="K3156">
        <v>1404165425</v>
      </c>
      <c r="L3156" s="10">
        <f>(((K3156/60)/60)/24)+DATE(1970,1,1)</f>
        <v>41820.914641203701</v>
      </c>
      <c r="M3156" t="b">
        <v>0</v>
      </c>
      <c r="N3156">
        <v>4</v>
      </c>
      <c r="O3156" t="b">
        <v>0</v>
      </c>
      <c r="P3156" t="s">
        <v>8284</v>
      </c>
      <c r="Q3156" s="5">
        <f>(E3156/D3156)</f>
        <v>1.1428571428571429E-2</v>
      </c>
      <c r="R3156" s="12">
        <f>ROUND((E3156/N3156),2)</f>
        <v>200</v>
      </c>
      <c r="S3156" t="str">
        <f>LEFT(P3156,FIND("/",P3156)-1)</f>
        <v>food</v>
      </c>
      <c r="T3156" t="str">
        <f>RIGHT(P3156,LEN(P3156)-FIND("/",P3156))</f>
        <v>food trucks</v>
      </c>
    </row>
    <row r="3157" spans="1:20" ht="42.75" x14ac:dyDescent="0.4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 s="9">
        <f>(((I3157/60)/60)/24)+DATE(1970,1,1)</f>
        <v>42019.791990740734</v>
      </c>
      <c r="K3157">
        <v>1417460428</v>
      </c>
      <c r="L3157" s="10">
        <f>(((K3157/60)/60)/24)+DATE(1970,1,1)</f>
        <v>41974.791990740734</v>
      </c>
      <c r="M3157" t="b">
        <v>0</v>
      </c>
      <c r="N3157">
        <v>11</v>
      </c>
      <c r="O3157" t="b">
        <v>0</v>
      </c>
      <c r="P3157" t="s">
        <v>8273</v>
      </c>
      <c r="Q3157" s="5">
        <f>(E3157/D3157)</f>
        <v>1.1299999999999999E-2</v>
      </c>
      <c r="R3157" s="12">
        <f>ROUND((E3157/N3157),2)</f>
        <v>102.73</v>
      </c>
      <c r="S3157" t="str">
        <f>LEFT(P3157,FIND("/",P3157)-1)</f>
        <v>technology</v>
      </c>
      <c r="T3157" t="str">
        <f>RIGHT(P3157,LEN(P3157)-FIND("/",P3157))</f>
        <v>wearables</v>
      </c>
    </row>
    <row r="3158" spans="1:20" ht="42.75" x14ac:dyDescent="0.4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 s="9">
        <f>(((I3158/60)/60)/24)+DATE(1970,1,1)</f>
        <v>42664.669675925921</v>
      </c>
      <c r="K3158">
        <v>1471881860</v>
      </c>
      <c r="L3158" s="10">
        <f>(((K3158/60)/60)/24)+DATE(1970,1,1)</f>
        <v>42604.669675925921</v>
      </c>
      <c r="M3158" t="b">
        <v>0</v>
      </c>
      <c r="N3158">
        <v>11</v>
      </c>
      <c r="O3158" t="b">
        <v>0</v>
      </c>
      <c r="P3158" t="s">
        <v>8273</v>
      </c>
      <c r="Q3158" s="5">
        <f>(E3158/D3158)</f>
        <v>1.1266666666666666E-2</v>
      </c>
      <c r="R3158" s="12">
        <f>ROUND((E3158/N3158),2)</f>
        <v>184.36</v>
      </c>
      <c r="S3158" t="str">
        <f>LEFT(P3158,FIND("/",P3158)-1)</f>
        <v>technology</v>
      </c>
      <c r="T3158" t="str">
        <f>RIGHT(P3158,LEN(P3158)-FIND("/",P3158))</f>
        <v>wearables</v>
      </c>
    </row>
    <row r="3159" spans="1:20" ht="42.75" x14ac:dyDescent="0.4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 s="9">
        <f>(((I3159/60)/60)/24)+DATE(1970,1,1)</f>
        <v>41059.791666666664</v>
      </c>
      <c r="K3159">
        <v>1335855631</v>
      </c>
      <c r="L3159" s="10">
        <f>(((K3159/60)/60)/24)+DATE(1970,1,1)</f>
        <v>41030.292025462964</v>
      </c>
      <c r="M3159" t="b">
        <v>0</v>
      </c>
      <c r="N3159">
        <v>4</v>
      </c>
      <c r="O3159" t="b">
        <v>0</v>
      </c>
      <c r="P3159" t="s">
        <v>8304</v>
      </c>
      <c r="Q3159" s="5">
        <f>(E3159/D3159)</f>
        <v>1.125E-2</v>
      </c>
      <c r="R3159" s="12">
        <f>ROUND((E3159/N3159),2)</f>
        <v>11.25</v>
      </c>
      <c r="S3159" t="str">
        <f>LEFT(P3159,FIND("/",P3159)-1)</f>
        <v>publishing</v>
      </c>
      <c r="T3159" t="str">
        <f>RIGHT(P3159,LEN(P3159)-FIND("/",P3159))</f>
        <v>children's books</v>
      </c>
    </row>
    <row r="3160" spans="1:20" ht="42.75" x14ac:dyDescent="0.4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 s="9">
        <f>(((I3160/60)/60)/24)+DATE(1970,1,1)</f>
        <v>42258.765844907408</v>
      </c>
      <c r="K3160">
        <v>1436811769</v>
      </c>
      <c r="L3160" s="10">
        <f>(((K3160/60)/60)/24)+DATE(1970,1,1)</f>
        <v>42198.765844907408</v>
      </c>
      <c r="M3160" t="b">
        <v>0</v>
      </c>
      <c r="N3160">
        <v>3</v>
      </c>
      <c r="O3160" t="b">
        <v>0</v>
      </c>
      <c r="P3160" t="s">
        <v>8287</v>
      </c>
      <c r="Q3160" s="5">
        <f>(E3160/D3160)</f>
        <v>1.1222222222222222E-2</v>
      </c>
      <c r="R3160" s="12">
        <f>ROUND((E3160/N3160),2)</f>
        <v>673.33</v>
      </c>
      <c r="S3160" t="str">
        <f>LEFT(P3160,FIND("/",P3160)-1)</f>
        <v>publishing</v>
      </c>
      <c r="T3160" t="str">
        <f>RIGHT(P3160,LEN(P3160)-FIND("/",P3160))</f>
        <v>translations</v>
      </c>
    </row>
    <row r="3161" spans="1:20" ht="42.75" x14ac:dyDescent="0.4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 s="9">
        <f>(((I3161/60)/60)/24)+DATE(1970,1,1)</f>
        <v>41917.383356481485</v>
      </c>
      <c r="K3161">
        <v>1409908322</v>
      </c>
      <c r="L3161" s="10">
        <f>(((K3161/60)/60)/24)+DATE(1970,1,1)</f>
        <v>41887.383356481485</v>
      </c>
      <c r="M3161" t="b">
        <v>0</v>
      </c>
      <c r="N3161">
        <v>6</v>
      </c>
      <c r="O3161" t="b">
        <v>0</v>
      </c>
      <c r="P3161" t="s">
        <v>8268</v>
      </c>
      <c r="Q3161" s="5">
        <f>(E3161/D3161)</f>
        <v>1.116E-2</v>
      </c>
      <c r="R3161" s="12">
        <f>ROUND((E3161/N3161),2)</f>
        <v>46.5</v>
      </c>
      <c r="S3161" t="str">
        <f>LEFT(P3161,FIND("/",P3161)-1)</f>
        <v>film &amp; video</v>
      </c>
      <c r="T3161" t="str">
        <f>RIGHT(P3161,LEN(P3161)-FIND("/",P3161))</f>
        <v>drama</v>
      </c>
    </row>
    <row r="3162" spans="1:20" ht="42.75" x14ac:dyDescent="0.4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 s="9">
        <f>(((I3162/60)/60)/24)+DATE(1970,1,1)</f>
        <v>42615.850381944445</v>
      </c>
      <c r="K3162">
        <v>1468959873</v>
      </c>
      <c r="L3162" s="10">
        <f>(((K3162/60)/60)/24)+DATE(1970,1,1)</f>
        <v>42570.850381944445</v>
      </c>
      <c r="M3162" t="b">
        <v>0</v>
      </c>
      <c r="N3162">
        <v>1</v>
      </c>
      <c r="O3162" t="b">
        <v>0</v>
      </c>
      <c r="P3162" t="s">
        <v>8271</v>
      </c>
      <c r="Q3162" s="5">
        <f>(E3162/D3162)</f>
        <v>1.1111111111111112E-2</v>
      </c>
      <c r="R3162" s="12">
        <f>ROUND((E3162/N3162),2)</f>
        <v>50</v>
      </c>
      <c r="S3162" t="str">
        <f>LEFT(P3162,FIND("/",P3162)-1)</f>
        <v>theater</v>
      </c>
      <c r="T3162" t="str">
        <f>RIGHT(P3162,LEN(P3162)-FIND("/",P3162))</f>
        <v>plays</v>
      </c>
    </row>
    <row r="3163" spans="1:20" ht="28.5" x14ac:dyDescent="0.4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 s="9">
        <f>(((I3163/60)/60)/24)+DATE(1970,1,1)</f>
        <v>42098.757372685184</v>
      </c>
      <c r="K3163">
        <v>1425582637</v>
      </c>
      <c r="L3163" s="10">
        <f>(((K3163/60)/60)/24)+DATE(1970,1,1)</f>
        <v>42068.799039351856</v>
      </c>
      <c r="M3163" t="b">
        <v>0</v>
      </c>
      <c r="N3163">
        <v>2</v>
      </c>
      <c r="O3163" t="b">
        <v>0</v>
      </c>
      <c r="P3163" t="s">
        <v>8304</v>
      </c>
      <c r="Q3163" s="5">
        <f>(E3163/D3163)</f>
        <v>1.0999999999999999E-2</v>
      </c>
      <c r="R3163" s="12">
        <f>ROUND((E3163/N3163),2)</f>
        <v>55</v>
      </c>
      <c r="S3163" t="str">
        <f>LEFT(P3163,FIND("/",P3163)-1)</f>
        <v>publishing</v>
      </c>
      <c r="T3163" t="str">
        <f>RIGHT(P3163,LEN(P3163)-FIND("/",P3163))</f>
        <v>children's books</v>
      </c>
    </row>
    <row r="3164" spans="1:20" ht="28.5" x14ac:dyDescent="0.4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 s="9">
        <f>(((I3164/60)/60)/24)+DATE(1970,1,1)</f>
        <v>42660.635636574079</v>
      </c>
      <c r="K3164">
        <v>1473693319</v>
      </c>
      <c r="L3164" s="10">
        <f>(((K3164/60)/60)/24)+DATE(1970,1,1)</f>
        <v>42625.635636574079</v>
      </c>
      <c r="M3164" t="b">
        <v>0</v>
      </c>
      <c r="N3164">
        <v>9</v>
      </c>
      <c r="O3164" t="b">
        <v>0</v>
      </c>
      <c r="P3164" t="s">
        <v>8273</v>
      </c>
      <c r="Q3164" s="5">
        <f>(E3164/D3164)</f>
        <v>1.0771428571428571E-2</v>
      </c>
      <c r="R3164" s="12">
        <f>ROUND((E3164/N3164),2)</f>
        <v>41.89</v>
      </c>
      <c r="S3164" t="str">
        <f>LEFT(P3164,FIND("/",P3164)-1)</f>
        <v>technology</v>
      </c>
      <c r="T3164" t="str">
        <f>RIGHT(P3164,LEN(P3164)-FIND("/",P3164))</f>
        <v>wearables</v>
      </c>
    </row>
    <row r="3165" spans="1:20" ht="42.75" x14ac:dyDescent="0.4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 s="9">
        <f>(((I3165/60)/60)/24)+DATE(1970,1,1)</f>
        <v>41893.260381944441</v>
      </c>
      <c r="K3165">
        <v>1407824097</v>
      </c>
      <c r="L3165" s="10">
        <f>(((K3165/60)/60)/24)+DATE(1970,1,1)</f>
        <v>41863.260381944441</v>
      </c>
      <c r="M3165" t="b">
        <v>0</v>
      </c>
      <c r="N3165">
        <v>12</v>
      </c>
      <c r="O3165" t="b">
        <v>0</v>
      </c>
      <c r="P3165" t="s">
        <v>8270</v>
      </c>
      <c r="Q3165" s="5">
        <f>(E3165/D3165)</f>
        <v>1.0749999999999999E-2</v>
      </c>
      <c r="R3165" s="12">
        <f>ROUND((E3165/N3165),2)</f>
        <v>35.83</v>
      </c>
      <c r="S3165" t="str">
        <f>LEFT(P3165,FIND("/",P3165)-1)</f>
        <v>film &amp; video</v>
      </c>
      <c r="T3165" t="str">
        <f>RIGHT(P3165,LEN(P3165)-FIND("/",P3165))</f>
        <v>animation</v>
      </c>
    </row>
    <row r="3166" spans="1:20" ht="42.75" x14ac:dyDescent="0.4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 s="9">
        <f>(((I3166/60)/60)/24)+DATE(1970,1,1)</f>
        <v>41943.521064814813</v>
      </c>
      <c r="K3166">
        <v>1412166620</v>
      </c>
      <c r="L3166" s="10">
        <f>(((K3166/60)/60)/24)+DATE(1970,1,1)</f>
        <v>41913.521064814813</v>
      </c>
      <c r="M3166" t="b">
        <v>0</v>
      </c>
      <c r="N3166">
        <v>7</v>
      </c>
      <c r="O3166" t="b">
        <v>0</v>
      </c>
      <c r="P3166" t="s">
        <v>8273</v>
      </c>
      <c r="Q3166" s="5">
        <f>(E3166/D3166)</f>
        <v>1.06E-2</v>
      </c>
      <c r="R3166" s="12">
        <f>ROUND((E3166/N3166),2)</f>
        <v>90.86</v>
      </c>
      <c r="S3166" t="str">
        <f>LEFT(P3166,FIND("/",P3166)-1)</f>
        <v>technology</v>
      </c>
      <c r="T3166" t="str">
        <f>RIGHT(P3166,LEN(P3166)-FIND("/",P3166))</f>
        <v>wearables</v>
      </c>
    </row>
    <row r="3167" spans="1:20" ht="71.25" x14ac:dyDescent="0.4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 s="9">
        <f>(((I3167/60)/60)/24)+DATE(1970,1,1)</f>
        <v>42091.074166666673</v>
      </c>
      <c r="K3167">
        <v>1424918808</v>
      </c>
      <c r="L3167" s="10">
        <f>(((K3167/60)/60)/24)+DATE(1970,1,1)</f>
        <v>42061.11583333333</v>
      </c>
      <c r="M3167" t="b">
        <v>0</v>
      </c>
      <c r="N3167">
        <v>3</v>
      </c>
      <c r="O3167" t="b">
        <v>0</v>
      </c>
      <c r="P3167" t="s">
        <v>8273</v>
      </c>
      <c r="Q3167" s="5">
        <f>(E3167/D3167)</f>
        <v>1.06E-2</v>
      </c>
      <c r="R3167" s="12">
        <f>ROUND((E3167/N3167),2)</f>
        <v>35.33</v>
      </c>
      <c r="S3167" t="str">
        <f>LEFT(P3167,FIND("/",P3167)-1)</f>
        <v>technology</v>
      </c>
      <c r="T3167" t="str">
        <f>RIGHT(P3167,LEN(P3167)-FIND("/",P3167))</f>
        <v>wearables</v>
      </c>
    </row>
    <row r="3168" spans="1:20" ht="42.75" x14ac:dyDescent="0.4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 s="9">
        <f>(((I3168/60)/60)/24)+DATE(1970,1,1)</f>
        <v>42185.129652777774</v>
      </c>
      <c r="K3168">
        <v>1433041602</v>
      </c>
      <c r="L3168" s="10">
        <f>(((K3168/60)/60)/24)+DATE(1970,1,1)</f>
        <v>42155.129652777774</v>
      </c>
      <c r="M3168" t="b">
        <v>0</v>
      </c>
      <c r="N3168">
        <v>13</v>
      </c>
      <c r="O3168" t="b">
        <v>0</v>
      </c>
      <c r="P3168" t="s">
        <v>8283</v>
      </c>
      <c r="Q3168" s="5">
        <f>(E3168/D3168)</f>
        <v>1.06E-2</v>
      </c>
      <c r="R3168" s="12">
        <f>ROUND((E3168/N3168),2)</f>
        <v>16.309999999999999</v>
      </c>
      <c r="S3168" t="str">
        <f>LEFT(P3168,FIND("/",P3168)-1)</f>
        <v>games</v>
      </c>
      <c r="T3168" t="str">
        <f>RIGHT(P3168,LEN(P3168)-FIND("/",P3168))</f>
        <v>mobile games</v>
      </c>
    </row>
    <row r="3169" spans="1:20" ht="42.75" x14ac:dyDescent="0.4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 s="9">
        <f>(((I3169/60)/60)/24)+DATE(1970,1,1)</f>
        <v>42615.7106712963</v>
      </c>
      <c r="K3169">
        <v>1470243802</v>
      </c>
      <c r="L3169" s="10">
        <f>(((K3169/60)/60)/24)+DATE(1970,1,1)</f>
        <v>42585.7106712963</v>
      </c>
      <c r="M3169" t="b">
        <v>0</v>
      </c>
      <c r="N3169">
        <v>4</v>
      </c>
      <c r="O3169" t="b">
        <v>0</v>
      </c>
      <c r="P3169" t="s">
        <v>8304</v>
      </c>
      <c r="Q3169" s="5">
        <f>(E3169/D3169)</f>
        <v>1.06E-2</v>
      </c>
      <c r="R3169" s="12">
        <f>ROUND((E3169/N3169),2)</f>
        <v>13.25</v>
      </c>
      <c r="S3169" t="str">
        <f>LEFT(P3169,FIND("/",P3169)-1)</f>
        <v>publishing</v>
      </c>
      <c r="T3169" t="str">
        <f>RIGHT(P3169,LEN(P3169)-FIND("/",P3169))</f>
        <v>children's books</v>
      </c>
    </row>
    <row r="3170" spans="1:20" ht="42.75" x14ac:dyDescent="0.4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 s="9">
        <f>(((I3170/60)/60)/24)+DATE(1970,1,1)</f>
        <v>42133.166666666672</v>
      </c>
      <c r="K3170">
        <v>1426407426</v>
      </c>
      <c r="L3170" s="10">
        <f>(((K3170/60)/60)/24)+DATE(1970,1,1)</f>
        <v>42078.34520833334</v>
      </c>
      <c r="M3170" t="b">
        <v>0</v>
      </c>
      <c r="N3170">
        <v>2</v>
      </c>
      <c r="O3170" t="b">
        <v>0</v>
      </c>
      <c r="P3170" t="s">
        <v>8271</v>
      </c>
      <c r="Q3170" s="5">
        <f>(E3170/D3170)</f>
        <v>1.0571428571428572E-2</v>
      </c>
      <c r="R3170" s="12">
        <f>ROUND((E3170/N3170),2)</f>
        <v>18.5</v>
      </c>
      <c r="S3170" t="str">
        <f>LEFT(P3170,FIND("/",P3170)-1)</f>
        <v>theater</v>
      </c>
      <c r="T3170" t="str">
        <f>RIGHT(P3170,LEN(P3170)-FIND("/",P3170))</f>
        <v>plays</v>
      </c>
    </row>
    <row r="3171" spans="1:20" ht="42.75" x14ac:dyDescent="0.4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 s="9">
        <f>(((I3171/60)/60)/24)+DATE(1970,1,1)</f>
        <v>42114.767928240741</v>
      </c>
      <c r="K3171">
        <v>1424719549</v>
      </c>
      <c r="L3171" s="10">
        <f>(((K3171/60)/60)/24)+DATE(1970,1,1)</f>
        <v>42058.809594907405</v>
      </c>
      <c r="M3171" t="b">
        <v>0</v>
      </c>
      <c r="N3171">
        <v>28</v>
      </c>
      <c r="O3171" t="b">
        <v>0</v>
      </c>
      <c r="P3171" t="s">
        <v>8299</v>
      </c>
      <c r="Q3171" s="5">
        <f>(E3171/D3171)</f>
        <v>1.0526315789473684E-2</v>
      </c>
      <c r="R3171" s="12">
        <f>ROUND((E3171/N3171),2)</f>
        <v>35.71</v>
      </c>
      <c r="S3171" t="str">
        <f>LEFT(P3171,FIND("/",P3171)-1)</f>
        <v>food</v>
      </c>
      <c r="T3171" t="str">
        <f>RIGHT(P3171,LEN(P3171)-FIND("/",P3171))</f>
        <v>restaurants</v>
      </c>
    </row>
    <row r="3172" spans="1:20" ht="57" x14ac:dyDescent="0.4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 s="9">
        <f>(((I3172/60)/60)/24)+DATE(1970,1,1)</f>
        <v>41280.025902777779</v>
      </c>
      <c r="K3172">
        <v>1354840638</v>
      </c>
      <c r="L3172" s="10">
        <f>(((K3172/60)/60)/24)+DATE(1970,1,1)</f>
        <v>41250.025902777779</v>
      </c>
      <c r="M3172" t="b">
        <v>0</v>
      </c>
      <c r="N3172">
        <v>7</v>
      </c>
      <c r="O3172" t="b">
        <v>0</v>
      </c>
      <c r="P3172" t="s">
        <v>8282</v>
      </c>
      <c r="Q3172" s="5">
        <f>(E3172/D3172)</f>
        <v>1.0500000000000001E-2</v>
      </c>
      <c r="R3172" s="12">
        <f>ROUND((E3172/N3172),2)</f>
        <v>3</v>
      </c>
      <c r="S3172" t="str">
        <f>LEFT(P3172,FIND("/",P3172)-1)</f>
        <v>games</v>
      </c>
      <c r="T3172" t="str">
        <f>RIGHT(P3172,LEN(P3172)-FIND("/",P3172))</f>
        <v>video games</v>
      </c>
    </row>
    <row r="3173" spans="1:20" ht="42.75" x14ac:dyDescent="0.4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 s="9">
        <f>(((I3173/60)/60)/24)+DATE(1970,1,1)</f>
        <v>41860.125</v>
      </c>
      <c r="K3173">
        <v>1405100992</v>
      </c>
      <c r="L3173" s="10">
        <f>(((K3173/60)/60)/24)+DATE(1970,1,1)</f>
        <v>41831.742962962962</v>
      </c>
      <c r="M3173" t="b">
        <v>0</v>
      </c>
      <c r="N3173">
        <v>3</v>
      </c>
      <c r="O3173" t="b">
        <v>0</v>
      </c>
      <c r="P3173" t="s">
        <v>8271</v>
      </c>
      <c r="Q3173" s="5">
        <f>(E3173/D3173)</f>
        <v>1.0500000000000001E-2</v>
      </c>
      <c r="R3173" s="12">
        <f>ROUND((E3173/N3173),2)</f>
        <v>7</v>
      </c>
      <c r="S3173" t="str">
        <f>LEFT(P3173,FIND("/",P3173)-1)</f>
        <v>theater</v>
      </c>
      <c r="T3173" t="str">
        <f>RIGHT(P3173,LEN(P3173)-FIND("/",P3173))</f>
        <v>plays</v>
      </c>
    </row>
    <row r="3174" spans="1:20" ht="42.75" x14ac:dyDescent="0.4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 s="9">
        <f>(((I3174/60)/60)/24)+DATE(1970,1,1)</f>
        <v>41886.672152777777</v>
      </c>
      <c r="K3174">
        <v>1407254874</v>
      </c>
      <c r="L3174" s="10">
        <f>(((K3174/60)/60)/24)+DATE(1970,1,1)</f>
        <v>41856.672152777777</v>
      </c>
      <c r="M3174" t="b">
        <v>0</v>
      </c>
      <c r="N3174">
        <v>2</v>
      </c>
      <c r="O3174" t="b">
        <v>0</v>
      </c>
      <c r="P3174" t="s">
        <v>8271</v>
      </c>
      <c r="Q3174" s="5">
        <f>(E3174/D3174)</f>
        <v>1.0500000000000001E-2</v>
      </c>
      <c r="R3174" s="12">
        <f>ROUND((E3174/N3174),2)</f>
        <v>52.5</v>
      </c>
      <c r="S3174" t="str">
        <f>LEFT(P3174,FIND("/",P3174)-1)</f>
        <v>theater</v>
      </c>
      <c r="T3174" t="str">
        <f>RIGHT(P3174,LEN(P3174)-FIND("/",P3174))</f>
        <v>plays</v>
      </c>
    </row>
    <row r="3175" spans="1:20" ht="42.75" x14ac:dyDescent="0.4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 s="9">
        <f>(((I3175/60)/60)/24)+DATE(1970,1,1)</f>
        <v>42558.987696759257</v>
      </c>
      <c r="K3175">
        <v>1465342937</v>
      </c>
      <c r="L3175" s="10">
        <f>(((K3175/60)/60)/24)+DATE(1970,1,1)</f>
        <v>42528.987696759257</v>
      </c>
      <c r="M3175" t="b">
        <v>0</v>
      </c>
      <c r="N3175">
        <v>3</v>
      </c>
      <c r="O3175" t="b">
        <v>0</v>
      </c>
      <c r="P3175" t="s">
        <v>8272</v>
      </c>
      <c r="Q3175" s="5">
        <f>(E3175/D3175)</f>
        <v>1.044E-2</v>
      </c>
      <c r="R3175" s="12">
        <f>ROUND((E3175/N3175),2)</f>
        <v>87</v>
      </c>
      <c r="S3175" t="str">
        <f>LEFT(P3175,FIND("/",P3175)-1)</f>
        <v>technology</v>
      </c>
      <c r="T3175" t="str">
        <f>RIGHT(P3175,LEN(P3175)-FIND("/",P3175))</f>
        <v>web</v>
      </c>
    </row>
    <row r="3176" spans="1:20" ht="42.75" x14ac:dyDescent="0.4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 s="9">
        <f>(((I3176/60)/60)/24)+DATE(1970,1,1)</f>
        <v>41863.789942129632</v>
      </c>
      <c r="K3176">
        <v>1404845851</v>
      </c>
      <c r="L3176" s="10">
        <f>(((K3176/60)/60)/24)+DATE(1970,1,1)</f>
        <v>41828.789942129632</v>
      </c>
      <c r="M3176" t="b">
        <v>0</v>
      </c>
      <c r="N3176">
        <v>9</v>
      </c>
      <c r="O3176" t="b">
        <v>0</v>
      </c>
      <c r="P3176" t="s">
        <v>8294</v>
      </c>
      <c r="Q3176" s="5">
        <f>(E3176/D3176)</f>
        <v>1.04E-2</v>
      </c>
      <c r="R3176" s="12">
        <f>ROUND((E3176/N3176),2)</f>
        <v>28.89</v>
      </c>
      <c r="S3176" t="str">
        <f>LEFT(P3176,FIND("/",P3176)-1)</f>
        <v>technology</v>
      </c>
      <c r="T3176" t="str">
        <f>RIGHT(P3176,LEN(P3176)-FIND("/",P3176))</f>
        <v>gadgets</v>
      </c>
    </row>
    <row r="3177" spans="1:20" ht="42.75" x14ac:dyDescent="0.4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 s="9">
        <f>(((I3177/60)/60)/24)+DATE(1970,1,1)</f>
        <v>41655.166666666664</v>
      </c>
      <c r="K3177">
        <v>1385524889</v>
      </c>
      <c r="L3177" s="10">
        <f>(((K3177/60)/60)/24)+DATE(1970,1,1)</f>
        <v>41605.167696759258</v>
      </c>
      <c r="M3177" t="b">
        <v>0</v>
      </c>
      <c r="N3177">
        <v>2</v>
      </c>
      <c r="O3177" t="b">
        <v>0</v>
      </c>
      <c r="P3177" t="s">
        <v>8270</v>
      </c>
      <c r="Q3177" s="5">
        <f>(E3177/D3177)</f>
        <v>1.0200000000000001E-2</v>
      </c>
      <c r="R3177" s="12">
        <f>ROUND((E3177/N3177),2)</f>
        <v>25.5</v>
      </c>
      <c r="S3177" t="str">
        <f>LEFT(P3177,FIND("/",P3177)-1)</f>
        <v>film &amp; video</v>
      </c>
      <c r="T3177" t="str">
        <f>RIGHT(P3177,LEN(P3177)-FIND("/",P3177))</f>
        <v>animation</v>
      </c>
    </row>
    <row r="3178" spans="1:20" ht="42.75" x14ac:dyDescent="0.4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 s="9">
        <f>(((I3178/60)/60)/24)+DATE(1970,1,1)</f>
        <v>42247.281678240746</v>
      </c>
      <c r="K3178">
        <v>1435819537</v>
      </c>
      <c r="L3178" s="10">
        <f>(((K3178/60)/60)/24)+DATE(1970,1,1)</f>
        <v>42187.281678240746</v>
      </c>
      <c r="M3178" t="b">
        <v>0</v>
      </c>
      <c r="N3178">
        <v>2</v>
      </c>
      <c r="O3178" t="b">
        <v>0</v>
      </c>
      <c r="P3178" t="s">
        <v>8293</v>
      </c>
      <c r="Q3178" s="5">
        <f>(E3178/D3178)</f>
        <v>1.0200000000000001E-2</v>
      </c>
      <c r="R3178" s="12">
        <f>ROUND((E3178/N3178),2)</f>
        <v>25.5</v>
      </c>
      <c r="S3178" t="str">
        <f>LEFT(P3178,FIND("/",P3178)-1)</f>
        <v>music</v>
      </c>
      <c r="T3178" t="str">
        <f>RIGHT(P3178,LEN(P3178)-FIND("/",P3178))</f>
        <v>faith</v>
      </c>
    </row>
    <row r="3179" spans="1:20" ht="42.75" x14ac:dyDescent="0.4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 s="9">
        <f>(((I3179/60)/60)/24)+DATE(1970,1,1)</f>
        <v>42063.916666666672</v>
      </c>
      <c r="K3179">
        <v>1421274859</v>
      </c>
      <c r="L3179" s="10">
        <f>(((K3179/60)/60)/24)+DATE(1970,1,1)</f>
        <v>42018.94049768518</v>
      </c>
      <c r="M3179" t="b">
        <v>0</v>
      </c>
      <c r="N3179">
        <v>8</v>
      </c>
      <c r="O3179" t="b">
        <v>0</v>
      </c>
      <c r="P3179" t="s">
        <v>8305</v>
      </c>
      <c r="Q3179" s="5">
        <f>(E3179/D3179)</f>
        <v>1.0200000000000001E-2</v>
      </c>
      <c r="R3179" s="12">
        <f>ROUND((E3179/N3179),2)</f>
        <v>12.75</v>
      </c>
      <c r="S3179" t="str">
        <f>LEFT(P3179,FIND("/",P3179)-1)</f>
        <v>theater</v>
      </c>
      <c r="T3179" t="str">
        <f>RIGHT(P3179,LEN(P3179)-FIND("/",P3179))</f>
        <v>musical</v>
      </c>
    </row>
    <row r="3180" spans="1:20" ht="57" x14ac:dyDescent="0.4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 s="9">
        <f>(((I3180/60)/60)/24)+DATE(1970,1,1)</f>
        <v>42385.458333333328</v>
      </c>
      <c r="K3180">
        <v>1449785223</v>
      </c>
      <c r="L3180" s="10">
        <f>(((K3180/60)/60)/24)+DATE(1970,1,1)</f>
        <v>42348.9215625</v>
      </c>
      <c r="M3180" t="b">
        <v>0</v>
      </c>
      <c r="N3180">
        <v>5</v>
      </c>
      <c r="O3180" t="b">
        <v>0</v>
      </c>
      <c r="P3180" t="s">
        <v>8272</v>
      </c>
      <c r="Q3180" s="5">
        <f>(E3180/D3180)</f>
        <v>0.01</v>
      </c>
      <c r="R3180" s="12">
        <f>ROUND((E3180/N3180),2)</f>
        <v>49</v>
      </c>
      <c r="S3180" t="str">
        <f>LEFT(P3180,FIND("/",P3180)-1)</f>
        <v>technology</v>
      </c>
      <c r="T3180" t="str">
        <f>RIGHT(P3180,LEN(P3180)-FIND("/",P3180))</f>
        <v>web</v>
      </c>
    </row>
    <row r="3181" spans="1:20" ht="28.5" x14ac:dyDescent="0.4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 s="9">
        <f>(((I3181/60)/60)/24)+DATE(1970,1,1)</f>
        <v>42079.674953703703</v>
      </c>
      <c r="K3181">
        <v>1423933916</v>
      </c>
      <c r="L3181" s="10">
        <f>(((K3181/60)/60)/24)+DATE(1970,1,1)</f>
        <v>42049.716620370367</v>
      </c>
      <c r="M3181" t="b">
        <v>0</v>
      </c>
      <c r="N3181">
        <v>2</v>
      </c>
      <c r="O3181" t="b">
        <v>0</v>
      </c>
      <c r="P3181" t="s">
        <v>8272</v>
      </c>
      <c r="Q3181" s="5">
        <f>(E3181/D3181)</f>
        <v>0.01</v>
      </c>
      <c r="R3181" s="12">
        <f>ROUND((E3181/N3181),2)</f>
        <v>5</v>
      </c>
      <c r="S3181" t="str">
        <f>LEFT(P3181,FIND("/",P3181)-1)</f>
        <v>technology</v>
      </c>
      <c r="T3181" t="str">
        <f>RIGHT(P3181,LEN(P3181)-FIND("/",P3181))</f>
        <v>web</v>
      </c>
    </row>
    <row r="3182" spans="1:20" ht="42.75" x14ac:dyDescent="0.4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 s="9">
        <f>(((I3182/60)/60)/24)+DATE(1970,1,1)</f>
        <v>41876.716874999998</v>
      </c>
      <c r="K3182">
        <v>1405098738</v>
      </c>
      <c r="L3182" s="10">
        <f>(((K3182/60)/60)/24)+DATE(1970,1,1)</f>
        <v>41831.716874999998</v>
      </c>
      <c r="M3182" t="b">
        <v>0</v>
      </c>
      <c r="N3182">
        <v>1</v>
      </c>
      <c r="O3182" t="b">
        <v>0</v>
      </c>
      <c r="P3182" t="s">
        <v>8272</v>
      </c>
      <c r="Q3182" s="5">
        <f>(E3182/D3182)</f>
        <v>0.01</v>
      </c>
      <c r="R3182" s="12">
        <f>ROUND((E3182/N3182),2)</f>
        <v>300</v>
      </c>
      <c r="S3182" t="str">
        <f>LEFT(P3182,FIND("/",P3182)-1)</f>
        <v>technology</v>
      </c>
      <c r="T3182" t="str">
        <f>RIGHT(P3182,LEN(P3182)-FIND("/",P3182))</f>
        <v>web</v>
      </c>
    </row>
    <row r="3183" spans="1:20" ht="42.75" x14ac:dyDescent="0.4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 s="9">
        <f>(((I3183/60)/60)/24)+DATE(1970,1,1)</f>
        <v>41041.104861111111</v>
      </c>
      <c r="K3183">
        <v>1331666146</v>
      </c>
      <c r="L3183" s="10">
        <f>(((K3183/60)/60)/24)+DATE(1970,1,1)</f>
        <v>40981.802615740737</v>
      </c>
      <c r="M3183" t="b">
        <v>0</v>
      </c>
      <c r="N3183">
        <v>2</v>
      </c>
      <c r="O3183" t="b">
        <v>0</v>
      </c>
      <c r="P3183" t="s">
        <v>8279</v>
      </c>
      <c r="Q3183" s="5">
        <f>(E3183/D3183)</f>
        <v>0.01</v>
      </c>
      <c r="R3183" s="12">
        <f>ROUND((E3183/N3183),2)</f>
        <v>10</v>
      </c>
      <c r="S3183" t="str">
        <f>LEFT(P3183,FIND("/",P3183)-1)</f>
        <v>music</v>
      </c>
      <c r="T3183" t="str">
        <f>RIGHT(P3183,LEN(P3183)-FIND("/",P3183))</f>
        <v>indie rock</v>
      </c>
    </row>
    <row r="3184" spans="1:20" ht="42.75" x14ac:dyDescent="0.4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 s="9">
        <f>(((I3184/60)/60)/24)+DATE(1970,1,1)</f>
        <v>42800.172824074078</v>
      </c>
      <c r="K3184">
        <v>1486613332</v>
      </c>
      <c r="L3184" s="10">
        <f>(((K3184/60)/60)/24)+DATE(1970,1,1)</f>
        <v>42775.172824074078</v>
      </c>
      <c r="M3184" t="b">
        <v>0</v>
      </c>
      <c r="N3184">
        <v>1</v>
      </c>
      <c r="O3184" t="b">
        <v>0</v>
      </c>
      <c r="P3184" t="s">
        <v>8281</v>
      </c>
      <c r="Q3184" s="5">
        <f>(E3184/D3184)</f>
        <v>0.01</v>
      </c>
      <c r="R3184" s="12">
        <f>ROUND((E3184/N3184),2)</f>
        <v>15</v>
      </c>
      <c r="S3184" t="str">
        <f>LEFT(P3184,FIND("/",P3184)-1)</f>
        <v>journalism</v>
      </c>
      <c r="T3184" t="str">
        <f>RIGHT(P3184,LEN(P3184)-FIND("/",P3184))</f>
        <v>audio</v>
      </c>
    </row>
    <row r="3185" spans="1:20" ht="42.75" x14ac:dyDescent="0.4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 s="9">
        <f>(((I3185/60)/60)/24)+DATE(1970,1,1)</f>
        <v>42109.913113425922</v>
      </c>
      <c r="K3185">
        <v>1426542893</v>
      </c>
      <c r="L3185" s="10">
        <f>(((K3185/60)/60)/24)+DATE(1970,1,1)</f>
        <v>42079.913113425922</v>
      </c>
      <c r="M3185" t="b">
        <v>0</v>
      </c>
      <c r="N3185">
        <v>1</v>
      </c>
      <c r="O3185" t="b">
        <v>0</v>
      </c>
      <c r="P3185" t="s">
        <v>8281</v>
      </c>
      <c r="Q3185" s="5">
        <f>(E3185/D3185)</f>
        <v>0.01</v>
      </c>
      <c r="R3185" s="12">
        <f>ROUND((E3185/N3185),2)</f>
        <v>50</v>
      </c>
      <c r="S3185" t="str">
        <f>LEFT(P3185,FIND("/",P3185)-1)</f>
        <v>journalism</v>
      </c>
      <c r="T3185" t="str">
        <f>RIGHT(P3185,LEN(P3185)-FIND("/",P3185))</f>
        <v>audio</v>
      </c>
    </row>
    <row r="3186" spans="1:20" ht="42.75" x14ac:dyDescent="0.4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 s="9">
        <f>(((I3186/60)/60)/24)+DATE(1970,1,1)</f>
        <v>42715.680648148147</v>
      </c>
      <c r="K3186">
        <v>1478881208</v>
      </c>
      <c r="L3186" s="10">
        <f>(((K3186/60)/60)/24)+DATE(1970,1,1)</f>
        <v>42685.680648148147</v>
      </c>
      <c r="M3186" t="b">
        <v>0</v>
      </c>
      <c r="N3186">
        <v>1</v>
      </c>
      <c r="O3186" t="b">
        <v>0</v>
      </c>
      <c r="P3186" t="s">
        <v>8296</v>
      </c>
      <c r="Q3186" s="5">
        <f>(E3186/D3186)</f>
        <v>0.01</v>
      </c>
      <c r="R3186" s="12">
        <f>ROUND((E3186/N3186),2)</f>
        <v>50</v>
      </c>
      <c r="S3186" t="str">
        <f>LEFT(P3186,FIND("/",P3186)-1)</f>
        <v>photography</v>
      </c>
      <c r="T3186" t="str">
        <f>RIGHT(P3186,LEN(P3186)-FIND("/",P3186))</f>
        <v>people</v>
      </c>
    </row>
    <row r="3187" spans="1:20" ht="42.75" x14ac:dyDescent="0.4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 s="9">
        <f>(((I3187/60)/60)/24)+DATE(1970,1,1)</f>
        <v>42499.868055555555</v>
      </c>
      <c r="K3187">
        <v>1457710589</v>
      </c>
      <c r="L3187" s="10">
        <f>(((K3187/60)/60)/24)+DATE(1970,1,1)</f>
        <v>42440.650335648148</v>
      </c>
      <c r="M3187" t="b">
        <v>0</v>
      </c>
      <c r="N3187">
        <v>1</v>
      </c>
      <c r="O3187" t="b">
        <v>0</v>
      </c>
      <c r="P3187" t="s">
        <v>8284</v>
      </c>
      <c r="Q3187" s="5">
        <f>(E3187/D3187)</f>
        <v>0.01</v>
      </c>
      <c r="R3187" s="12">
        <f>ROUND((E3187/N3187),2)</f>
        <v>100</v>
      </c>
      <c r="S3187" t="str">
        <f>LEFT(P3187,FIND("/",P3187)-1)</f>
        <v>food</v>
      </c>
      <c r="T3187" t="str">
        <f>RIGHT(P3187,LEN(P3187)-FIND("/",P3187))</f>
        <v>food trucks</v>
      </c>
    </row>
    <row r="3188" spans="1:20" ht="28.5" x14ac:dyDescent="0.4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 s="9">
        <f>(((I3188/60)/60)/24)+DATE(1970,1,1)</f>
        <v>41897.839583333334</v>
      </c>
      <c r="K3188">
        <v>1409341863</v>
      </c>
      <c r="L3188" s="10">
        <f>(((K3188/60)/60)/24)+DATE(1970,1,1)</f>
        <v>41880.827118055553</v>
      </c>
      <c r="M3188" t="b">
        <v>0</v>
      </c>
      <c r="N3188">
        <v>1</v>
      </c>
      <c r="O3188" t="b">
        <v>0</v>
      </c>
      <c r="P3188" t="s">
        <v>8301</v>
      </c>
      <c r="Q3188" s="5">
        <f>(E3188/D3188)</f>
        <v>0.01</v>
      </c>
      <c r="R3188" s="12">
        <f>ROUND((E3188/N3188),2)</f>
        <v>15</v>
      </c>
      <c r="S3188" t="str">
        <f>LEFT(P3188,FIND("/",P3188)-1)</f>
        <v>technology</v>
      </c>
      <c r="T3188" t="str">
        <f>RIGHT(P3188,LEN(P3188)-FIND("/",P3188))</f>
        <v>space exploration</v>
      </c>
    </row>
    <row r="3189" spans="1:20" ht="42.75" x14ac:dyDescent="0.4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 s="9">
        <f>(((I3189/60)/60)/24)+DATE(1970,1,1)</f>
        <v>42351.781215277777</v>
      </c>
      <c r="K3189">
        <v>1444844697</v>
      </c>
      <c r="L3189" s="10">
        <f>(((K3189/60)/60)/24)+DATE(1970,1,1)</f>
        <v>42291.739548611105</v>
      </c>
      <c r="M3189" t="b">
        <v>0</v>
      </c>
      <c r="N3189">
        <v>1</v>
      </c>
      <c r="O3189" t="b">
        <v>0</v>
      </c>
      <c r="P3189" t="s">
        <v>8271</v>
      </c>
      <c r="Q3189" s="5">
        <f>(E3189/D3189)</f>
        <v>0.01</v>
      </c>
      <c r="R3189" s="12">
        <f>ROUND((E3189/N3189),2)</f>
        <v>10</v>
      </c>
      <c r="S3189" t="str">
        <f>LEFT(P3189,FIND("/",P3189)-1)</f>
        <v>theater</v>
      </c>
      <c r="T3189" t="str">
        <f>RIGHT(P3189,LEN(P3189)-FIND("/",P3189))</f>
        <v>plays</v>
      </c>
    </row>
    <row r="3190" spans="1:20" ht="42.75" x14ac:dyDescent="0.4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 s="9">
        <f>(((I3190/60)/60)/24)+DATE(1970,1,1)</f>
        <v>42483.428240740745</v>
      </c>
      <c r="K3190">
        <v>1458814600</v>
      </c>
      <c r="L3190" s="10">
        <f>(((K3190/60)/60)/24)+DATE(1970,1,1)</f>
        <v>42453.428240740745</v>
      </c>
      <c r="M3190" t="b">
        <v>0</v>
      </c>
      <c r="N3190">
        <v>1</v>
      </c>
      <c r="O3190" t="b">
        <v>0</v>
      </c>
      <c r="P3190" t="s">
        <v>8271</v>
      </c>
      <c r="Q3190" s="5">
        <f>(E3190/D3190)</f>
        <v>0.01</v>
      </c>
      <c r="R3190" s="12">
        <f>ROUND((E3190/N3190),2)</f>
        <v>5</v>
      </c>
      <c r="S3190" t="str">
        <f>LEFT(P3190,FIND("/",P3190)-1)</f>
        <v>theater</v>
      </c>
      <c r="T3190" t="str">
        <f>RIGHT(P3190,LEN(P3190)-FIND("/",P3190))</f>
        <v>plays</v>
      </c>
    </row>
    <row r="3191" spans="1:20" ht="42.75" x14ac:dyDescent="0.4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 s="9">
        <f>(((I3191/60)/60)/24)+DATE(1970,1,1)</f>
        <v>42162.9143287037</v>
      </c>
      <c r="K3191">
        <v>1431122198</v>
      </c>
      <c r="L3191" s="10">
        <f>(((K3191/60)/60)/24)+DATE(1970,1,1)</f>
        <v>42132.9143287037</v>
      </c>
      <c r="M3191" t="b">
        <v>0</v>
      </c>
      <c r="N3191">
        <v>1</v>
      </c>
      <c r="O3191" t="b">
        <v>0</v>
      </c>
      <c r="P3191" t="s">
        <v>8303</v>
      </c>
      <c r="Q3191" s="5">
        <f>(E3191/D3191)</f>
        <v>0.01</v>
      </c>
      <c r="R3191" s="12">
        <f>ROUND((E3191/N3191),2)</f>
        <v>100</v>
      </c>
      <c r="S3191" t="str">
        <f>LEFT(P3191,FIND("/",P3191)-1)</f>
        <v>theater</v>
      </c>
      <c r="T3191" t="str">
        <f>RIGHT(P3191,LEN(P3191)-FIND("/",P3191))</f>
        <v>spaces</v>
      </c>
    </row>
    <row r="3192" spans="1:20" ht="28.5" x14ac:dyDescent="0.4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 s="9">
        <f>(((I3192/60)/60)/24)+DATE(1970,1,1)</f>
        <v>42190.957638888889</v>
      </c>
      <c r="K3192">
        <v>1433833896</v>
      </c>
      <c r="L3192" s="10">
        <f>(((K3192/60)/60)/24)+DATE(1970,1,1)</f>
        <v>42164.299722222218</v>
      </c>
      <c r="M3192" t="b">
        <v>0</v>
      </c>
      <c r="N3192">
        <v>1</v>
      </c>
      <c r="O3192" t="b">
        <v>0</v>
      </c>
      <c r="P3192" t="s">
        <v>8271</v>
      </c>
      <c r="Q3192" s="5">
        <f>(E3192/D3192)</f>
        <v>0.01</v>
      </c>
      <c r="R3192" s="12">
        <f>ROUND((E3192/N3192),2)</f>
        <v>25</v>
      </c>
      <c r="S3192" t="str">
        <f>LEFT(P3192,FIND("/",P3192)-1)</f>
        <v>theater</v>
      </c>
      <c r="T3192" t="str">
        <f>RIGHT(P3192,LEN(P3192)-FIND("/",P3192))</f>
        <v>plays</v>
      </c>
    </row>
    <row r="3193" spans="1:20" ht="42.75" x14ac:dyDescent="0.4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 s="9">
        <f>(((I3193/60)/60)/24)+DATE(1970,1,1)</f>
        <v>42162.58048611111</v>
      </c>
      <c r="K3193">
        <v>1431093354</v>
      </c>
      <c r="L3193" s="10">
        <f>(((K3193/60)/60)/24)+DATE(1970,1,1)</f>
        <v>42132.58048611111</v>
      </c>
      <c r="M3193" t="b">
        <v>0</v>
      </c>
      <c r="N3193">
        <v>1</v>
      </c>
      <c r="O3193" t="b">
        <v>0</v>
      </c>
      <c r="P3193" t="s">
        <v>8305</v>
      </c>
      <c r="Q3193" s="5">
        <f>(E3193/D3193)</f>
        <v>0.01</v>
      </c>
      <c r="R3193" s="12">
        <f>ROUND((E3193/N3193),2)</f>
        <v>50</v>
      </c>
      <c r="S3193" t="str">
        <f>LEFT(P3193,FIND("/",P3193)-1)</f>
        <v>theater</v>
      </c>
      <c r="T3193" t="str">
        <f>RIGHT(P3193,LEN(P3193)-FIND("/",P3193))</f>
        <v>musical</v>
      </c>
    </row>
    <row r="3194" spans="1:20" ht="42.75" x14ac:dyDescent="0.4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 s="9">
        <f>(((I3194/60)/60)/24)+DATE(1970,1,1)</f>
        <v>41860.267407407409</v>
      </c>
      <c r="K3194">
        <v>1404973504</v>
      </c>
      <c r="L3194" s="10">
        <f>(((K3194/60)/60)/24)+DATE(1970,1,1)</f>
        <v>41830.267407407409</v>
      </c>
      <c r="M3194" t="b">
        <v>0</v>
      </c>
      <c r="N3194">
        <v>2</v>
      </c>
      <c r="O3194" t="b">
        <v>0</v>
      </c>
      <c r="P3194" t="s">
        <v>8271</v>
      </c>
      <c r="Q3194" s="5">
        <f>(E3194/D3194)</f>
        <v>0.01</v>
      </c>
      <c r="R3194" s="12">
        <f>ROUND((E3194/N3194),2)</f>
        <v>12.5</v>
      </c>
      <c r="S3194" t="str">
        <f>LEFT(P3194,FIND("/",P3194)-1)</f>
        <v>theater</v>
      </c>
      <c r="T3194" t="str">
        <f>RIGHT(P3194,LEN(P3194)-FIND("/",P3194))</f>
        <v>plays</v>
      </c>
    </row>
    <row r="3195" spans="1:20" ht="28.5" x14ac:dyDescent="0.4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 s="9">
        <f>(((I3195/60)/60)/24)+DATE(1970,1,1)</f>
        <v>42748.961805555555</v>
      </c>
      <c r="K3195">
        <v>1481756855</v>
      </c>
      <c r="L3195" s="10">
        <f>(((K3195/60)/60)/24)+DATE(1970,1,1)</f>
        <v>42718.963599537034</v>
      </c>
      <c r="M3195" t="b">
        <v>0</v>
      </c>
      <c r="N3195">
        <v>1</v>
      </c>
      <c r="O3195" t="b">
        <v>0</v>
      </c>
      <c r="P3195" t="s">
        <v>8271</v>
      </c>
      <c r="Q3195" s="5">
        <f>(E3195/D3195)</f>
        <v>0.01</v>
      </c>
      <c r="R3195" s="12">
        <f>ROUND((E3195/N3195),2)</f>
        <v>34.950000000000003</v>
      </c>
      <c r="S3195" t="str">
        <f>LEFT(P3195,FIND("/",P3195)-1)</f>
        <v>theater</v>
      </c>
      <c r="T3195" t="str">
        <f>RIGHT(P3195,LEN(P3195)-FIND("/",P3195))</f>
        <v>plays</v>
      </c>
    </row>
    <row r="3196" spans="1:20" ht="28.5" x14ac:dyDescent="0.4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 s="9">
        <f>(((I3196/60)/60)/24)+DATE(1970,1,1)</f>
        <v>41854.754016203704</v>
      </c>
      <c r="K3196">
        <v>1403201147</v>
      </c>
      <c r="L3196" s="10">
        <f>(((K3196/60)/60)/24)+DATE(1970,1,1)</f>
        <v>41809.754016203704</v>
      </c>
      <c r="M3196" t="b">
        <v>0</v>
      </c>
      <c r="N3196">
        <v>5</v>
      </c>
      <c r="O3196" t="b">
        <v>0</v>
      </c>
      <c r="P3196" t="s">
        <v>8284</v>
      </c>
      <c r="Q3196" s="5">
        <f>(E3196/D3196)</f>
        <v>9.9546510341776348E-3</v>
      </c>
      <c r="R3196" s="12">
        <f>ROUND((E3196/N3196),2)</f>
        <v>18</v>
      </c>
      <c r="S3196" t="str">
        <f>LEFT(P3196,FIND("/",P3196)-1)</f>
        <v>food</v>
      </c>
      <c r="T3196" t="str">
        <f>RIGHT(P3196,LEN(P3196)-FIND("/",P3196))</f>
        <v>food trucks</v>
      </c>
    </row>
    <row r="3197" spans="1:20" ht="28.5" x14ac:dyDescent="0.4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 s="9">
        <f>(((I3197/60)/60)/24)+DATE(1970,1,1)</f>
        <v>42756.491643518515</v>
      </c>
      <c r="K3197">
        <v>1482407278</v>
      </c>
      <c r="L3197" s="10">
        <f>(((K3197/60)/60)/24)+DATE(1970,1,1)</f>
        <v>42726.491643518515</v>
      </c>
      <c r="M3197" t="b">
        <v>0</v>
      </c>
      <c r="N3197">
        <v>5</v>
      </c>
      <c r="O3197" t="b">
        <v>0</v>
      </c>
      <c r="P3197" t="s">
        <v>8273</v>
      </c>
      <c r="Q3197" s="5">
        <f>(E3197/D3197)</f>
        <v>9.7699999999999992E-3</v>
      </c>
      <c r="R3197" s="12">
        <f>ROUND((E3197/N3197),2)</f>
        <v>195.4</v>
      </c>
      <c r="S3197" t="str">
        <f>LEFT(P3197,FIND("/",P3197)-1)</f>
        <v>technology</v>
      </c>
      <c r="T3197" t="str">
        <f>RIGHT(P3197,LEN(P3197)-FIND("/",P3197))</f>
        <v>wearables</v>
      </c>
    </row>
    <row r="3198" spans="1:20" ht="42.75" x14ac:dyDescent="0.4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 s="9">
        <f>(((I3198/60)/60)/24)+DATE(1970,1,1)</f>
        <v>42170.921064814815</v>
      </c>
      <c r="K3198">
        <v>1431813980</v>
      </c>
      <c r="L3198" s="10">
        <f>(((K3198/60)/60)/24)+DATE(1970,1,1)</f>
        <v>42140.921064814815</v>
      </c>
      <c r="M3198" t="b">
        <v>0</v>
      </c>
      <c r="N3198">
        <v>5</v>
      </c>
      <c r="O3198" t="b">
        <v>0</v>
      </c>
      <c r="P3198" t="s">
        <v>8272</v>
      </c>
      <c r="Q3198" s="5">
        <f>(E3198/D3198)</f>
        <v>9.7400000000000004E-3</v>
      </c>
      <c r="R3198" s="12">
        <f>ROUND((E3198/N3198),2)</f>
        <v>292.2</v>
      </c>
      <c r="S3198" t="str">
        <f>LEFT(P3198,FIND("/",P3198)-1)</f>
        <v>technology</v>
      </c>
      <c r="T3198" t="str">
        <f>RIGHT(P3198,LEN(P3198)-FIND("/",P3198))</f>
        <v>web</v>
      </c>
    </row>
    <row r="3199" spans="1:20" ht="42.75" x14ac:dyDescent="0.4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 s="9">
        <f>(((I3199/60)/60)/24)+DATE(1970,1,1)</f>
        <v>41841.536180555559</v>
      </c>
      <c r="K3199">
        <v>1403355126</v>
      </c>
      <c r="L3199" s="10">
        <f>(((K3199/60)/60)/24)+DATE(1970,1,1)</f>
        <v>41811.536180555559</v>
      </c>
      <c r="M3199" t="b">
        <v>0</v>
      </c>
      <c r="N3199">
        <v>6</v>
      </c>
      <c r="O3199" t="b">
        <v>0</v>
      </c>
      <c r="P3199" t="s">
        <v>8271</v>
      </c>
      <c r="Q3199" s="5">
        <f>(E3199/D3199)</f>
        <v>9.7142857142857135E-3</v>
      </c>
      <c r="R3199" s="12">
        <f>ROUND((E3199/N3199),2)</f>
        <v>22.67</v>
      </c>
      <c r="S3199" t="str">
        <f>LEFT(P3199,FIND("/",P3199)-1)</f>
        <v>theater</v>
      </c>
      <c r="T3199" t="str">
        <f>RIGHT(P3199,LEN(P3199)-FIND("/",P3199))</f>
        <v>plays</v>
      </c>
    </row>
    <row r="3200" spans="1:20" ht="42.75" x14ac:dyDescent="0.4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 s="9">
        <f>(((I3200/60)/60)/24)+DATE(1970,1,1)</f>
        <v>42832.677118055552</v>
      </c>
      <c r="K3200">
        <v>1488993303</v>
      </c>
      <c r="L3200" s="10">
        <f>(((K3200/60)/60)/24)+DATE(1970,1,1)</f>
        <v>42802.718784722223</v>
      </c>
      <c r="M3200" t="b">
        <v>0</v>
      </c>
      <c r="N3200">
        <v>4</v>
      </c>
      <c r="O3200" t="b">
        <v>0</v>
      </c>
      <c r="P3200" t="s">
        <v>8271</v>
      </c>
      <c r="Q3200" s="5">
        <f>(E3200/D3200)</f>
        <v>9.5999999999999992E-3</v>
      </c>
      <c r="R3200" s="12">
        <f>ROUND((E3200/N3200),2)</f>
        <v>24</v>
      </c>
      <c r="S3200" t="str">
        <f>LEFT(P3200,FIND("/",P3200)-1)</f>
        <v>theater</v>
      </c>
      <c r="T3200" t="str">
        <f>RIGHT(P3200,LEN(P3200)-FIND("/",P3200))</f>
        <v>plays</v>
      </c>
    </row>
    <row r="3201" spans="1:20" ht="42.75" x14ac:dyDescent="0.4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 s="9">
        <f>(((I3201/60)/60)/24)+DATE(1970,1,1)</f>
        <v>42666.645358796297</v>
      </c>
      <c r="K3201">
        <v>1474644559</v>
      </c>
      <c r="L3201" s="10">
        <f>(((K3201/60)/60)/24)+DATE(1970,1,1)</f>
        <v>42636.645358796297</v>
      </c>
      <c r="M3201" t="b">
        <v>0</v>
      </c>
      <c r="N3201">
        <v>9</v>
      </c>
      <c r="O3201" t="b">
        <v>0</v>
      </c>
      <c r="P3201" t="s">
        <v>8273</v>
      </c>
      <c r="Q3201" s="5">
        <f>(E3201/D3201)</f>
        <v>9.4999999999999998E-3</v>
      </c>
      <c r="R3201" s="12">
        <f>ROUND((E3201/N3201),2)</f>
        <v>10.56</v>
      </c>
      <c r="S3201" t="str">
        <f>LEFT(P3201,FIND("/",P3201)-1)</f>
        <v>technology</v>
      </c>
      <c r="T3201" t="str">
        <f>RIGHT(P3201,LEN(P3201)-FIND("/",P3201))</f>
        <v>wearables</v>
      </c>
    </row>
    <row r="3202" spans="1:20" ht="42.75" x14ac:dyDescent="0.4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 s="9">
        <f>(((I3202/60)/60)/24)+DATE(1970,1,1)</f>
        <v>41998.333333333328</v>
      </c>
      <c r="K3202">
        <v>1416888470</v>
      </c>
      <c r="L3202" s="10">
        <f>(((K3202/60)/60)/24)+DATE(1970,1,1)</f>
        <v>41968.172106481477</v>
      </c>
      <c r="M3202" t="b">
        <v>0</v>
      </c>
      <c r="N3202">
        <v>6</v>
      </c>
      <c r="O3202" t="b">
        <v>0</v>
      </c>
      <c r="P3202" t="s">
        <v>8267</v>
      </c>
      <c r="Q3202" s="5">
        <f>(E3202/D3202)</f>
        <v>9.1999999999999998E-3</v>
      </c>
      <c r="R3202" s="12">
        <f>ROUND((E3202/N3202),2)</f>
        <v>15.33</v>
      </c>
      <c r="S3202" t="str">
        <f>LEFT(P3202,FIND("/",P3202)-1)</f>
        <v>film &amp; video</v>
      </c>
      <c r="T3202" t="str">
        <f>RIGHT(P3202,LEN(P3202)-FIND("/",P3202))</f>
        <v>science fiction</v>
      </c>
    </row>
    <row r="3203" spans="1:20" ht="42.75" x14ac:dyDescent="0.4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 s="9">
        <f>(((I3203/60)/60)/24)+DATE(1970,1,1)</f>
        <v>42706.983831018515</v>
      </c>
      <c r="K3203">
        <v>1478126203</v>
      </c>
      <c r="L3203" s="10">
        <f>(((K3203/60)/60)/24)+DATE(1970,1,1)</f>
        <v>42676.942164351851</v>
      </c>
      <c r="M3203" t="b">
        <v>0</v>
      </c>
      <c r="N3203">
        <v>20</v>
      </c>
      <c r="O3203" t="b">
        <v>0</v>
      </c>
      <c r="P3203" t="s">
        <v>8272</v>
      </c>
      <c r="Q3203" s="5">
        <f>(E3203/D3203)</f>
        <v>9.1066666666666674E-3</v>
      </c>
      <c r="R3203" s="12">
        <f>ROUND((E3203/N3203),2)</f>
        <v>68.3</v>
      </c>
      <c r="S3203" t="str">
        <f>LEFT(P3203,FIND("/",P3203)-1)</f>
        <v>technology</v>
      </c>
      <c r="T3203" t="str">
        <f>RIGHT(P3203,LEN(P3203)-FIND("/",P3203))</f>
        <v>web</v>
      </c>
    </row>
    <row r="3204" spans="1:20" ht="42.75" x14ac:dyDescent="0.4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 s="9">
        <f>(((I3204/60)/60)/24)+DATE(1970,1,1)</f>
        <v>41015.666666666664</v>
      </c>
      <c r="K3204">
        <v>1331982127</v>
      </c>
      <c r="L3204" s="10">
        <f>(((K3204/60)/60)/24)+DATE(1970,1,1)</f>
        <v>40985.459803240738</v>
      </c>
      <c r="M3204" t="b">
        <v>0</v>
      </c>
      <c r="N3204">
        <v>1</v>
      </c>
      <c r="O3204" t="b">
        <v>0</v>
      </c>
      <c r="P3204" t="s">
        <v>8286</v>
      </c>
      <c r="Q3204" s="5">
        <f>(E3204/D3204)</f>
        <v>9.0909090909090905E-3</v>
      </c>
      <c r="R3204" s="12">
        <f>ROUND((E3204/N3204),2)</f>
        <v>25</v>
      </c>
      <c r="S3204" t="str">
        <f>LEFT(P3204,FIND("/",P3204)-1)</f>
        <v>music</v>
      </c>
      <c r="T3204" t="str">
        <f>RIGHT(P3204,LEN(P3204)-FIND("/",P3204))</f>
        <v>world music</v>
      </c>
    </row>
    <row r="3205" spans="1:20" ht="57" x14ac:dyDescent="0.4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 s="9">
        <f>(((I3205/60)/60)/24)+DATE(1970,1,1)</f>
        <v>41968.041666666672</v>
      </c>
      <c r="K3205">
        <v>1414505137</v>
      </c>
      <c r="L3205" s="10">
        <f>(((K3205/60)/60)/24)+DATE(1970,1,1)</f>
        <v>41940.587233796294</v>
      </c>
      <c r="M3205" t="b">
        <v>0</v>
      </c>
      <c r="N3205">
        <v>2</v>
      </c>
      <c r="O3205" t="b">
        <v>0</v>
      </c>
      <c r="P3205" t="s">
        <v>8271</v>
      </c>
      <c r="Q3205" s="5">
        <f>(E3205/D3205)</f>
        <v>9.0909090909090905E-3</v>
      </c>
      <c r="R3205" s="12">
        <f>ROUND((E3205/N3205),2)</f>
        <v>25</v>
      </c>
      <c r="S3205" t="str">
        <f>LEFT(P3205,FIND("/",P3205)-1)</f>
        <v>theater</v>
      </c>
      <c r="T3205" t="str">
        <f>RIGHT(P3205,LEN(P3205)-FIND("/",P3205))</f>
        <v>plays</v>
      </c>
    </row>
    <row r="3206" spans="1:20" ht="42.75" x14ac:dyDescent="0.4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 s="9">
        <f>(((I3206/60)/60)/24)+DATE(1970,1,1)</f>
        <v>42657.916666666672</v>
      </c>
      <c r="K3206">
        <v>1473893721</v>
      </c>
      <c r="L3206" s="10">
        <f>(((K3206/60)/60)/24)+DATE(1970,1,1)</f>
        <v>42627.955104166671</v>
      </c>
      <c r="M3206" t="b">
        <v>0</v>
      </c>
      <c r="N3206">
        <v>2</v>
      </c>
      <c r="O3206" t="b">
        <v>0</v>
      </c>
      <c r="P3206" t="s">
        <v>8271</v>
      </c>
      <c r="Q3206" s="5">
        <f>(E3206/D3206)</f>
        <v>8.9999999999999993E-3</v>
      </c>
      <c r="R3206" s="12">
        <f>ROUND((E3206/N3206),2)</f>
        <v>22.5</v>
      </c>
      <c r="S3206" t="str">
        <f>LEFT(P3206,FIND("/",P3206)-1)</f>
        <v>theater</v>
      </c>
      <c r="T3206" t="str">
        <f>RIGHT(P3206,LEN(P3206)-FIND("/",P3206))</f>
        <v>plays</v>
      </c>
    </row>
    <row r="3207" spans="1:20" ht="42.75" x14ac:dyDescent="0.4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 s="9">
        <f>(((I3207/60)/60)/24)+DATE(1970,1,1)</f>
        <v>41983.158854166672</v>
      </c>
      <c r="K3207">
        <v>1415591325</v>
      </c>
      <c r="L3207" s="10">
        <f>(((K3207/60)/60)/24)+DATE(1970,1,1)</f>
        <v>41953.158854166672</v>
      </c>
      <c r="M3207" t="b">
        <v>0</v>
      </c>
      <c r="N3207">
        <v>11</v>
      </c>
      <c r="O3207" t="b">
        <v>0</v>
      </c>
      <c r="P3207" t="s">
        <v>8301</v>
      </c>
      <c r="Q3207" s="5">
        <f>(E3207/D3207)</f>
        <v>8.8500000000000002E-3</v>
      </c>
      <c r="R3207" s="12">
        <f>ROUND((E3207/N3207),2)</f>
        <v>80.45</v>
      </c>
      <c r="S3207" t="str">
        <f>LEFT(P3207,FIND("/",P3207)-1)</f>
        <v>technology</v>
      </c>
      <c r="T3207" t="str">
        <f>RIGHT(P3207,LEN(P3207)-FIND("/",P3207))</f>
        <v>space exploration</v>
      </c>
    </row>
    <row r="3208" spans="1:20" ht="57" x14ac:dyDescent="0.4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 s="9">
        <f>(((I3208/60)/60)/24)+DATE(1970,1,1)</f>
        <v>42570.593530092592</v>
      </c>
      <c r="K3208">
        <v>1466345681</v>
      </c>
      <c r="L3208" s="10">
        <f>(((K3208/60)/60)/24)+DATE(1970,1,1)</f>
        <v>42540.593530092592</v>
      </c>
      <c r="M3208" t="b">
        <v>0</v>
      </c>
      <c r="N3208">
        <v>5</v>
      </c>
      <c r="O3208" t="b">
        <v>0</v>
      </c>
      <c r="P3208" t="s">
        <v>8271</v>
      </c>
      <c r="Q3208" s="5">
        <f>(E3208/D3208)</f>
        <v>8.8500000000000002E-3</v>
      </c>
      <c r="R3208" s="12">
        <f>ROUND((E3208/N3208),2)</f>
        <v>35.4</v>
      </c>
      <c r="S3208" t="str">
        <f>LEFT(P3208,FIND("/",P3208)-1)</f>
        <v>theater</v>
      </c>
      <c r="T3208" t="str">
        <f>RIGHT(P3208,LEN(P3208)-FIND("/",P3208))</f>
        <v>plays</v>
      </c>
    </row>
    <row r="3209" spans="1:20" ht="42.75" x14ac:dyDescent="0.4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 s="9">
        <f>(((I3209/60)/60)/24)+DATE(1970,1,1)</f>
        <v>42438.714814814812</v>
      </c>
      <c r="K3209">
        <v>1454951360</v>
      </c>
      <c r="L3209" s="10">
        <f>(((K3209/60)/60)/24)+DATE(1970,1,1)</f>
        <v>42408.714814814812</v>
      </c>
      <c r="M3209" t="b">
        <v>0</v>
      </c>
      <c r="N3209">
        <v>6</v>
      </c>
      <c r="O3209" t="b">
        <v>0</v>
      </c>
      <c r="P3209" t="s">
        <v>8301</v>
      </c>
      <c r="Q3209" s="5">
        <f>(E3209/D3209)</f>
        <v>8.8333333333333337E-3</v>
      </c>
      <c r="R3209" s="12">
        <f>ROUND((E3209/N3209),2)</f>
        <v>17.670000000000002</v>
      </c>
      <c r="S3209" t="str">
        <f>LEFT(P3209,FIND("/",P3209)-1)</f>
        <v>technology</v>
      </c>
      <c r="T3209" t="str">
        <f>RIGHT(P3209,LEN(P3209)-FIND("/",P3209))</f>
        <v>space exploration</v>
      </c>
    </row>
    <row r="3210" spans="1:20" ht="42.75" x14ac:dyDescent="0.4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 s="9">
        <f>(((I3210/60)/60)/24)+DATE(1970,1,1)</f>
        <v>41899.534618055557</v>
      </c>
      <c r="K3210">
        <v>1408366191</v>
      </c>
      <c r="L3210" s="10">
        <f>(((K3210/60)/60)/24)+DATE(1970,1,1)</f>
        <v>41869.534618055557</v>
      </c>
      <c r="M3210" t="b">
        <v>0</v>
      </c>
      <c r="N3210">
        <v>3</v>
      </c>
      <c r="O3210" t="b">
        <v>0</v>
      </c>
      <c r="P3210" t="s">
        <v>8293</v>
      </c>
      <c r="Q3210" s="5">
        <f>(E3210/D3210)</f>
        <v>8.7500000000000008E-3</v>
      </c>
      <c r="R3210" s="12">
        <f>ROUND((E3210/N3210),2)</f>
        <v>11.67</v>
      </c>
      <c r="S3210" t="str">
        <f>LEFT(P3210,FIND("/",P3210)-1)</f>
        <v>music</v>
      </c>
      <c r="T3210" t="str">
        <f>RIGHT(P3210,LEN(P3210)-FIND("/",P3210))</f>
        <v>faith</v>
      </c>
    </row>
    <row r="3211" spans="1:20" ht="42.75" x14ac:dyDescent="0.4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 s="9">
        <f>(((I3211/60)/60)/24)+DATE(1970,1,1)</f>
        <v>42786.192916666667</v>
      </c>
      <c r="K3211">
        <v>1482381468</v>
      </c>
      <c r="L3211" s="10">
        <f>(((K3211/60)/60)/24)+DATE(1970,1,1)</f>
        <v>42726.192916666667</v>
      </c>
      <c r="M3211" t="b">
        <v>0</v>
      </c>
      <c r="N3211">
        <v>4</v>
      </c>
      <c r="O3211" t="b">
        <v>0</v>
      </c>
      <c r="P3211" t="s">
        <v>8273</v>
      </c>
      <c r="Q3211" s="5">
        <f>(E3211/D3211)</f>
        <v>8.7454545454545458E-3</v>
      </c>
      <c r="R3211" s="12">
        <f>ROUND((E3211/N3211),2)</f>
        <v>120.25</v>
      </c>
      <c r="S3211" t="str">
        <f>LEFT(P3211,FIND("/",P3211)-1)</f>
        <v>technology</v>
      </c>
      <c r="T3211" t="str">
        <f>RIGHT(P3211,LEN(P3211)-FIND("/",P3211))</f>
        <v>wearables</v>
      </c>
    </row>
    <row r="3212" spans="1:20" x14ac:dyDescent="0.4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 s="9">
        <f>(((I3212/60)/60)/24)+DATE(1970,1,1)</f>
        <v>42466.170034722221</v>
      </c>
      <c r="K3212">
        <v>1457327091</v>
      </c>
      <c r="L3212" s="10">
        <f>(((K3212/60)/60)/24)+DATE(1970,1,1)</f>
        <v>42436.211701388893</v>
      </c>
      <c r="M3212" t="b">
        <v>0</v>
      </c>
      <c r="N3212">
        <v>4</v>
      </c>
      <c r="O3212" t="b">
        <v>0</v>
      </c>
      <c r="P3212" t="s">
        <v>8302</v>
      </c>
      <c r="Q3212" s="5">
        <f>(E3212/D3212)</f>
        <v>8.6250000000000007E-3</v>
      </c>
      <c r="R3212" s="12">
        <f>ROUND((E3212/N3212),2)</f>
        <v>69</v>
      </c>
      <c r="S3212" t="str">
        <f>LEFT(P3212,FIND("/",P3212)-1)</f>
        <v>technology</v>
      </c>
      <c r="T3212" t="str">
        <f>RIGHT(P3212,LEN(P3212)-FIND("/",P3212))</f>
        <v>makerspaces</v>
      </c>
    </row>
    <row r="3213" spans="1:20" ht="42.75" x14ac:dyDescent="0.4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 s="9">
        <f>(((I3213/60)/60)/24)+DATE(1970,1,1)</f>
        <v>42155.395138888889</v>
      </c>
      <c r="K3213">
        <v>1428854344</v>
      </c>
      <c r="L3213" s="10">
        <f>(((K3213/60)/60)/24)+DATE(1970,1,1)</f>
        <v>42106.666018518517</v>
      </c>
      <c r="M3213" t="b">
        <v>0</v>
      </c>
      <c r="N3213">
        <v>2</v>
      </c>
      <c r="O3213" t="b">
        <v>0</v>
      </c>
      <c r="P3213" t="s">
        <v>8268</v>
      </c>
      <c r="Q3213" s="5">
        <f>(E3213/D3213)</f>
        <v>8.6206896551724137E-3</v>
      </c>
      <c r="R3213" s="12">
        <f>ROUND((E3213/N3213),2)</f>
        <v>125</v>
      </c>
      <c r="S3213" t="str">
        <f>LEFT(P3213,FIND("/",P3213)-1)</f>
        <v>film &amp; video</v>
      </c>
      <c r="T3213" t="str">
        <f>RIGHT(P3213,LEN(P3213)-FIND("/",P3213))</f>
        <v>drama</v>
      </c>
    </row>
    <row r="3214" spans="1:20" ht="42.75" x14ac:dyDescent="0.4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 s="9">
        <f>(((I3214/60)/60)/24)+DATE(1970,1,1)</f>
        <v>41254.151006944441</v>
      </c>
      <c r="K3214">
        <v>1350009447</v>
      </c>
      <c r="L3214" s="10">
        <f>(((K3214/60)/60)/24)+DATE(1970,1,1)</f>
        <v>41194.109340277777</v>
      </c>
      <c r="M3214" t="b">
        <v>0</v>
      </c>
      <c r="N3214">
        <v>2</v>
      </c>
      <c r="O3214" t="b">
        <v>0</v>
      </c>
      <c r="P3214" t="s">
        <v>8278</v>
      </c>
      <c r="Q3214" s="5">
        <f>(E3214/D3214)</f>
        <v>8.5714285714285719E-3</v>
      </c>
      <c r="R3214" s="12">
        <f>ROUND((E3214/N3214),2)</f>
        <v>15</v>
      </c>
      <c r="S3214" t="str">
        <f>LEFT(P3214,FIND("/",P3214)-1)</f>
        <v>music</v>
      </c>
      <c r="T3214" t="str">
        <f>RIGHT(P3214,LEN(P3214)-FIND("/",P3214))</f>
        <v>jazz</v>
      </c>
    </row>
    <row r="3215" spans="1:20" ht="42.75" x14ac:dyDescent="0.4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 s="9">
        <f>(((I3215/60)/60)/24)+DATE(1970,1,1)</f>
        <v>42484.915972222225</v>
      </c>
      <c r="K3215">
        <v>1459716480</v>
      </c>
      <c r="L3215" s="10">
        <f>(((K3215/60)/60)/24)+DATE(1970,1,1)</f>
        <v>42463.866666666669</v>
      </c>
      <c r="M3215" t="b">
        <v>0</v>
      </c>
      <c r="N3215">
        <v>1</v>
      </c>
      <c r="O3215" t="b">
        <v>0</v>
      </c>
      <c r="P3215" t="s">
        <v>8287</v>
      </c>
      <c r="Q3215" s="5">
        <f>(E3215/D3215)</f>
        <v>8.5714285714285719E-3</v>
      </c>
      <c r="R3215" s="12">
        <f>ROUND((E3215/N3215),2)</f>
        <v>15</v>
      </c>
      <c r="S3215" t="str">
        <f>LEFT(P3215,FIND("/",P3215)-1)</f>
        <v>publishing</v>
      </c>
      <c r="T3215" t="str">
        <f>RIGHT(P3215,LEN(P3215)-FIND("/",P3215))</f>
        <v>translations</v>
      </c>
    </row>
    <row r="3216" spans="1:20" ht="42.75" x14ac:dyDescent="0.4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 s="9">
        <f>(((I3216/60)/60)/24)+DATE(1970,1,1)</f>
        <v>42674.900046296301</v>
      </c>
      <c r="K3216">
        <v>1474493764</v>
      </c>
      <c r="L3216" s="10">
        <f>(((K3216/60)/60)/24)+DATE(1970,1,1)</f>
        <v>42634.900046296301</v>
      </c>
      <c r="M3216" t="b">
        <v>0</v>
      </c>
      <c r="N3216">
        <v>3</v>
      </c>
      <c r="O3216" t="b">
        <v>0</v>
      </c>
      <c r="P3216" t="s">
        <v>8273</v>
      </c>
      <c r="Q3216" s="5">
        <f>(E3216/D3216)</f>
        <v>8.5142857142857138E-3</v>
      </c>
      <c r="R3216" s="12">
        <f>ROUND((E3216/N3216),2)</f>
        <v>99.33</v>
      </c>
      <c r="S3216" t="str">
        <f>LEFT(P3216,FIND("/",P3216)-1)</f>
        <v>technology</v>
      </c>
      <c r="T3216" t="str">
        <f>RIGHT(P3216,LEN(P3216)-FIND("/",P3216))</f>
        <v>wearables</v>
      </c>
    </row>
    <row r="3217" spans="1:20" ht="42.75" x14ac:dyDescent="0.4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 s="9">
        <f>(((I3217/60)/60)/24)+DATE(1970,1,1)</f>
        <v>42134.959027777775</v>
      </c>
      <c r="K3217">
        <v>1428341985</v>
      </c>
      <c r="L3217" s="10">
        <f>(((K3217/60)/60)/24)+DATE(1970,1,1)</f>
        <v>42100.735937499994</v>
      </c>
      <c r="M3217" t="b">
        <v>0</v>
      </c>
      <c r="N3217">
        <v>2</v>
      </c>
      <c r="O3217" t="b">
        <v>0</v>
      </c>
      <c r="P3217" t="s">
        <v>8275</v>
      </c>
      <c r="Q3217" s="5">
        <f>(E3217/D3217)</f>
        <v>8.5129023676509714E-3</v>
      </c>
      <c r="R3217" s="12">
        <f>ROUND((E3217/N3217),2)</f>
        <v>16</v>
      </c>
      <c r="S3217" t="str">
        <f>LEFT(P3217,FIND("/",P3217)-1)</f>
        <v>publishing</v>
      </c>
      <c r="T3217" t="str">
        <f>RIGHT(P3217,LEN(P3217)-FIND("/",P3217))</f>
        <v>fiction</v>
      </c>
    </row>
    <row r="3218" spans="1:20" ht="42.75" x14ac:dyDescent="0.4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 s="9">
        <f>(((I3218/60)/60)/24)+DATE(1970,1,1)</f>
        <v>41048.711863425924</v>
      </c>
      <c r="K3218">
        <v>1334855105</v>
      </c>
      <c r="L3218" s="10">
        <f>(((K3218/60)/60)/24)+DATE(1970,1,1)</f>
        <v>41018.711863425924</v>
      </c>
      <c r="M3218" t="b">
        <v>0</v>
      </c>
      <c r="N3218">
        <v>16</v>
      </c>
      <c r="O3218" t="b">
        <v>0</v>
      </c>
      <c r="P3218" t="s">
        <v>8282</v>
      </c>
      <c r="Q3218" s="5">
        <f>(E3218/D3218)</f>
        <v>8.5000000000000006E-3</v>
      </c>
      <c r="R3218" s="12">
        <f>ROUND((E3218/N3218),2)</f>
        <v>5.31</v>
      </c>
      <c r="S3218" t="str">
        <f>LEFT(P3218,FIND("/",P3218)-1)</f>
        <v>games</v>
      </c>
      <c r="T3218" t="str">
        <f>RIGHT(P3218,LEN(P3218)-FIND("/",P3218))</f>
        <v>video games</v>
      </c>
    </row>
    <row r="3219" spans="1:20" ht="42.75" x14ac:dyDescent="0.4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 s="9">
        <f>(((I3219/60)/60)/24)+DATE(1970,1,1)</f>
        <v>42232.958912037036</v>
      </c>
      <c r="K3219">
        <v>1434582050</v>
      </c>
      <c r="L3219" s="10">
        <f>(((K3219/60)/60)/24)+DATE(1970,1,1)</f>
        <v>42172.958912037036</v>
      </c>
      <c r="M3219" t="b">
        <v>0</v>
      </c>
      <c r="N3219">
        <v>3</v>
      </c>
      <c r="O3219" t="b">
        <v>0</v>
      </c>
      <c r="P3219" t="s">
        <v>8304</v>
      </c>
      <c r="Q3219" s="5">
        <f>(E3219/D3219)</f>
        <v>8.5000000000000006E-3</v>
      </c>
      <c r="R3219" s="12">
        <f>ROUND((E3219/N3219),2)</f>
        <v>11.33</v>
      </c>
      <c r="S3219" t="str">
        <f>LEFT(P3219,FIND("/",P3219)-1)</f>
        <v>publishing</v>
      </c>
      <c r="T3219" t="str">
        <f>RIGHT(P3219,LEN(P3219)-FIND("/",P3219))</f>
        <v>children's books</v>
      </c>
    </row>
    <row r="3220" spans="1:20" ht="42.75" x14ac:dyDescent="0.4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 s="9">
        <f>(((I3220/60)/60)/24)+DATE(1970,1,1)</f>
        <v>42774.903182870374</v>
      </c>
      <c r="K3220">
        <v>1483998035</v>
      </c>
      <c r="L3220" s="10">
        <f>(((K3220/60)/60)/24)+DATE(1970,1,1)</f>
        <v>42744.903182870374</v>
      </c>
      <c r="M3220" t="b">
        <v>0</v>
      </c>
      <c r="N3220">
        <v>2</v>
      </c>
      <c r="O3220" t="b">
        <v>0</v>
      </c>
      <c r="P3220" t="s">
        <v>8284</v>
      </c>
      <c r="Q3220" s="5">
        <f>(E3220/D3220)</f>
        <v>8.4285714285714294E-3</v>
      </c>
      <c r="R3220" s="12">
        <f>ROUND((E3220/N3220),2)</f>
        <v>29.5</v>
      </c>
      <c r="S3220" t="str">
        <f>LEFT(P3220,FIND("/",P3220)-1)</f>
        <v>food</v>
      </c>
      <c r="T3220" t="str">
        <f>RIGHT(P3220,LEN(P3220)-FIND("/",P3220))</f>
        <v>food trucks</v>
      </c>
    </row>
    <row r="3221" spans="1:20" ht="42.75" x14ac:dyDescent="0.4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 s="9">
        <f>(((I3221/60)/60)/24)+DATE(1970,1,1)</f>
        <v>42085.671701388885</v>
      </c>
      <c r="K3221">
        <v>1424452035</v>
      </c>
      <c r="L3221" s="10">
        <f>(((K3221/60)/60)/24)+DATE(1970,1,1)</f>
        <v>42055.713368055556</v>
      </c>
      <c r="M3221" t="b">
        <v>0</v>
      </c>
      <c r="N3221">
        <v>27</v>
      </c>
      <c r="O3221" t="b">
        <v>0</v>
      </c>
      <c r="P3221" t="s">
        <v>8303</v>
      </c>
      <c r="Q3221" s="5">
        <f>(E3221/D3221)</f>
        <v>8.4173998587352451E-3</v>
      </c>
      <c r="R3221" s="12">
        <f>ROUND((E3221/N3221),2)</f>
        <v>415.78</v>
      </c>
      <c r="S3221" t="str">
        <f>LEFT(P3221,FIND("/",P3221)-1)</f>
        <v>theater</v>
      </c>
      <c r="T3221" t="str">
        <f>RIGHT(P3221,LEN(P3221)-FIND("/",P3221))</f>
        <v>spaces</v>
      </c>
    </row>
    <row r="3222" spans="1:20" ht="28.5" x14ac:dyDescent="0.4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 s="9">
        <f>(((I3222/60)/60)/24)+DATE(1970,1,1)</f>
        <v>41514.996423611112</v>
      </c>
      <c r="K3222">
        <v>1374882891</v>
      </c>
      <c r="L3222" s="10">
        <f>(((K3222/60)/60)/24)+DATE(1970,1,1)</f>
        <v>41481.996423611112</v>
      </c>
      <c r="M3222" t="b">
        <v>0</v>
      </c>
      <c r="N3222">
        <v>2</v>
      </c>
      <c r="O3222" t="b">
        <v>0</v>
      </c>
      <c r="P3222" t="s">
        <v>8290</v>
      </c>
      <c r="Q3222" s="5">
        <f>(E3222/D3222)</f>
        <v>8.4008400840084006E-3</v>
      </c>
      <c r="R3222" s="12">
        <f>ROUND((E3222/N3222),2)</f>
        <v>14</v>
      </c>
      <c r="S3222" t="str">
        <f>LEFT(P3222,FIND("/",P3222)-1)</f>
        <v>publishing</v>
      </c>
      <c r="T3222" t="str">
        <f>RIGHT(P3222,LEN(P3222)-FIND("/",P3222))</f>
        <v>art books</v>
      </c>
    </row>
    <row r="3223" spans="1:20" ht="42.75" x14ac:dyDescent="0.4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 s="9">
        <f>(((I3223/60)/60)/24)+DATE(1970,1,1)</f>
        <v>42029.164340277777</v>
      </c>
      <c r="K3223">
        <v>1419566199</v>
      </c>
      <c r="L3223" s="10">
        <f>(((K3223/60)/60)/24)+DATE(1970,1,1)</f>
        <v>41999.164340277777</v>
      </c>
      <c r="M3223" t="b">
        <v>0</v>
      </c>
      <c r="N3223">
        <v>5</v>
      </c>
      <c r="O3223" t="b">
        <v>0</v>
      </c>
      <c r="P3223" t="s">
        <v>8273</v>
      </c>
      <c r="Q3223" s="5">
        <f>(E3223/D3223)</f>
        <v>8.3999999999999995E-3</v>
      </c>
      <c r="R3223" s="12">
        <f>ROUND((E3223/N3223),2)</f>
        <v>25.2</v>
      </c>
      <c r="S3223" t="str">
        <f>LEFT(P3223,FIND("/",P3223)-1)</f>
        <v>technology</v>
      </c>
      <c r="T3223" t="str">
        <f>RIGHT(P3223,LEN(P3223)-FIND("/",P3223))</f>
        <v>wearables</v>
      </c>
    </row>
    <row r="3224" spans="1:20" ht="42.75" x14ac:dyDescent="0.4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 s="9">
        <f>(((I3224/60)/60)/24)+DATE(1970,1,1)</f>
        <v>41790.979166666664</v>
      </c>
      <c r="K3224">
        <v>1398911882</v>
      </c>
      <c r="L3224" s="10">
        <f>(((K3224/60)/60)/24)+DATE(1970,1,1)</f>
        <v>41760.10974537037</v>
      </c>
      <c r="M3224" t="b">
        <v>0</v>
      </c>
      <c r="N3224">
        <v>3</v>
      </c>
      <c r="O3224" t="b">
        <v>0</v>
      </c>
      <c r="P3224" t="s">
        <v>8284</v>
      </c>
      <c r="Q3224" s="5">
        <f>(E3224/D3224)</f>
        <v>8.3333333333333332E-3</v>
      </c>
      <c r="R3224" s="12">
        <f>ROUND((E3224/N3224),2)</f>
        <v>8.33</v>
      </c>
      <c r="S3224" t="str">
        <f>LEFT(P3224,FIND("/",P3224)-1)</f>
        <v>food</v>
      </c>
      <c r="T3224" t="str">
        <f>RIGHT(P3224,LEN(P3224)-FIND("/",P3224))</f>
        <v>food trucks</v>
      </c>
    </row>
    <row r="3225" spans="1:20" ht="42.75" x14ac:dyDescent="0.4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 s="9">
        <f>(((I3225/60)/60)/24)+DATE(1970,1,1)</f>
        <v>42357.826377314821</v>
      </c>
      <c r="K3225">
        <v>1447098599</v>
      </c>
      <c r="L3225" s="10">
        <f>(((K3225/60)/60)/24)+DATE(1970,1,1)</f>
        <v>42317.826377314821</v>
      </c>
      <c r="M3225" t="b">
        <v>0</v>
      </c>
      <c r="N3225">
        <v>1</v>
      </c>
      <c r="O3225" t="b">
        <v>0</v>
      </c>
      <c r="P3225" t="s">
        <v>8271</v>
      </c>
      <c r="Q3225" s="5">
        <f>(E3225/D3225)</f>
        <v>8.3333333333333332E-3</v>
      </c>
      <c r="R3225" s="12">
        <f>ROUND((E3225/N3225),2)</f>
        <v>25</v>
      </c>
      <c r="S3225" t="str">
        <f>LEFT(P3225,FIND("/",P3225)-1)</f>
        <v>theater</v>
      </c>
      <c r="T3225" t="str">
        <f>RIGHT(P3225,LEN(P3225)-FIND("/",P3225))</f>
        <v>plays</v>
      </c>
    </row>
    <row r="3226" spans="1:20" ht="42.75" x14ac:dyDescent="0.4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 s="9">
        <f>(((I3226/60)/60)/24)+DATE(1970,1,1)</f>
        <v>41938.911550925928</v>
      </c>
      <c r="K3226">
        <v>1409176358</v>
      </c>
      <c r="L3226" s="10">
        <f>(((K3226/60)/60)/24)+DATE(1970,1,1)</f>
        <v>41878.911550925928</v>
      </c>
      <c r="M3226" t="b">
        <v>0</v>
      </c>
      <c r="N3226">
        <v>2</v>
      </c>
      <c r="O3226" t="b">
        <v>0</v>
      </c>
      <c r="P3226" t="s">
        <v>8271</v>
      </c>
      <c r="Q3226" s="5">
        <f>(E3226/D3226)</f>
        <v>8.3333333333333332E-3</v>
      </c>
      <c r="R3226" s="12">
        <f>ROUND((E3226/N3226),2)</f>
        <v>62.5</v>
      </c>
      <c r="S3226" t="str">
        <f>LEFT(P3226,FIND("/",P3226)-1)</f>
        <v>theater</v>
      </c>
      <c r="T3226" t="str">
        <f>RIGHT(P3226,LEN(P3226)-FIND("/",P3226))</f>
        <v>plays</v>
      </c>
    </row>
    <row r="3227" spans="1:20" ht="42.75" x14ac:dyDescent="0.4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 s="9">
        <f>(((I3227/60)/60)/24)+DATE(1970,1,1)</f>
        <v>42475.686111111107</v>
      </c>
      <c r="K3227">
        <v>1455725596</v>
      </c>
      <c r="L3227" s="10">
        <f>(((K3227/60)/60)/24)+DATE(1970,1,1)</f>
        <v>42417.675879629634</v>
      </c>
      <c r="M3227" t="b">
        <v>0</v>
      </c>
      <c r="N3227">
        <v>4</v>
      </c>
      <c r="O3227" t="b">
        <v>0</v>
      </c>
      <c r="P3227" t="s">
        <v>8271</v>
      </c>
      <c r="Q3227" s="5">
        <f>(E3227/D3227)</f>
        <v>8.2857142857142851E-3</v>
      </c>
      <c r="R3227" s="12">
        <f>ROUND((E3227/N3227),2)</f>
        <v>7.25</v>
      </c>
      <c r="S3227" t="str">
        <f>LEFT(P3227,FIND("/",P3227)-1)</f>
        <v>theater</v>
      </c>
      <c r="T3227" t="str">
        <f>RIGHT(P3227,LEN(P3227)-FIND("/",P3227))</f>
        <v>plays</v>
      </c>
    </row>
    <row r="3228" spans="1:20" ht="42.75" x14ac:dyDescent="0.4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 s="9">
        <f>(((I3228/60)/60)/24)+DATE(1970,1,1)</f>
        <v>41969.551388888889</v>
      </c>
      <c r="K3228">
        <v>1414343571</v>
      </c>
      <c r="L3228" s="10">
        <f>(((K3228/60)/60)/24)+DATE(1970,1,1)</f>
        <v>41938.717256944445</v>
      </c>
      <c r="M3228" t="b">
        <v>0</v>
      </c>
      <c r="N3228">
        <v>5</v>
      </c>
      <c r="O3228" t="b">
        <v>0</v>
      </c>
      <c r="P3228" t="s">
        <v>8270</v>
      </c>
      <c r="Q3228" s="5">
        <f>(E3228/D3228)</f>
        <v>8.2000000000000007E-3</v>
      </c>
      <c r="R3228" s="12">
        <f>ROUND((E3228/N3228),2)</f>
        <v>16.399999999999999</v>
      </c>
      <c r="S3228" t="str">
        <f>LEFT(P3228,FIND("/",P3228)-1)</f>
        <v>film &amp; video</v>
      </c>
      <c r="T3228" t="str">
        <f>RIGHT(P3228,LEN(P3228)-FIND("/",P3228))</f>
        <v>animation</v>
      </c>
    </row>
    <row r="3229" spans="1:20" ht="42.75" x14ac:dyDescent="0.4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 s="9">
        <f>(((I3229/60)/60)/24)+DATE(1970,1,1)</f>
        <v>41853.659525462965</v>
      </c>
      <c r="K3229">
        <v>1401810583</v>
      </c>
      <c r="L3229" s="10">
        <f>(((K3229/60)/60)/24)+DATE(1970,1,1)</f>
        <v>41793.659525462965</v>
      </c>
      <c r="M3229" t="b">
        <v>0</v>
      </c>
      <c r="N3229">
        <v>1</v>
      </c>
      <c r="O3229" t="b">
        <v>0</v>
      </c>
      <c r="P3229" t="s">
        <v>8282</v>
      </c>
      <c r="Q3229" s="5">
        <f>(E3229/D3229)</f>
        <v>8.2000000000000007E-3</v>
      </c>
      <c r="R3229" s="12">
        <f>ROUND((E3229/N3229),2)</f>
        <v>410</v>
      </c>
      <c r="S3229" t="str">
        <f>LEFT(P3229,FIND("/",P3229)-1)</f>
        <v>games</v>
      </c>
      <c r="T3229" t="str">
        <f>RIGHT(P3229,LEN(P3229)-FIND("/",P3229))</f>
        <v>video games</v>
      </c>
    </row>
    <row r="3230" spans="1:20" ht="42.75" x14ac:dyDescent="0.4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 s="9">
        <f>(((I3230/60)/60)/24)+DATE(1970,1,1)</f>
        <v>41975.263252314813</v>
      </c>
      <c r="K3230">
        <v>1414041545</v>
      </c>
      <c r="L3230" s="10">
        <f>(((K3230/60)/60)/24)+DATE(1970,1,1)</f>
        <v>41935.221585648149</v>
      </c>
      <c r="M3230" t="b">
        <v>0</v>
      </c>
      <c r="N3230">
        <v>9</v>
      </c>
      <c r="O3230" t="b">
        <v>0</v>
      </c>
      <c r="P3230" t="s">
        <v>8273</v>
      </c>
      <c r="Q3230" s="5">
        <f>(E3230/D3230)</f>
        <v>8.1600000000000006E-3</v>
      </c>
      <c r="R3230" s="12">
        <f>ROUND((E3230/N3230),2)</f>
        <v>45.33</v>
      </c>
      <c r="S3230" t="str">
        <f>LEFT(P3230,FIND("/",P3230)-1)</f>
        <v>technology</v>
      </c>
      <c r="T3230" t="str">
        <f>RIGHT(P3230,LEN(P3230)-FIND("/",P3230))</f>
        <v>wearables</v>
      </c>
    </row>
    <row r="3231" spans="1:20" ht="42.75" x14ac:dyDescent="0.4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 s="9">
        <f>(((I3231/60)/60)/24)+DATE(1970,1,1)</f>
        <v>40612.825543981482</v>
      </c>
      <c r="K3231">
        <v>1295898527</v>
      </c>
      <c r="L3231" s="10">
        <f>(((K3231/60)/60)/24)+DATE(1970,1,1)</f>
        <v>40567.825543981482</v>
      </c>
      <c r="M3231" t="b">
        <v>0</v>
      </c>
      <c r="N3231">
        <v>2</v>
      </c>
      <c r="O3231" t="b">
        <v>0</v>
      </c>
      <c r="P3231" t="s">
        <v>8278</v>
      </c>
      <c r="Q3231" s="5">
        <f>(E3231/D3231)</f>
        <v>8.1250000000000003E-3</v>
      </c>
      <c r="R3231" s="12">
        <f>ROUND((E3231/N3231),2)</f>
        <v>32.5</v>
      </c>
      <c r="S3231" t="str">
        <f>LEFT(P3231,FIND("/",P3231)-1)</f>
        <v>music</v>
      </c>
      <c r="T3231" t="str">
        <f>RIGHT(P3231,LEN(P3231)-FIND("/",P3231))</f>
        <v>jazz</v>
      </c>
    </row>
    <row r="3232" spans="1:20" x14ac:dyDescent="0.4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 s="9">
        <f>(((I3232/60)/60)/24)+DATE(1970,1,1)</f>
        <v>42564.284710648149</v>
      </c>
      <c r="K3232">
        <v>1465800599</v>
      </c>
      <c r="L3232" s="10">
        <f>(((K3232/60)/60)/24)+DATE(1970,1,1)</f>
        <v>42534.284710648149</v>
      </c>
      <c r="M3232" t="b">
        <v>0</v>
      </c>
      <c r="N3232">
        <v>4</v>
      </c>
      <c r="O3232" t="b">
        <v>0</v>
      </c>
      <c r="P3232" t="s">
        <v>8282</v>
      </c>
      <c r="Q3232" s="5">
        <f>(E3232/D3232)</f>
        <v>8.0999999999999996E-3</v>
      </c>
      <c r="R3232" s="12">
        <f>ROUND((E3232/N3232),2)</f>
        <v>101.25</v>
      </c>
      <c r="S3232" t="str">
        <f>LEFT(P3232,FIND("/",P3232)-1)</f>
        <v>games</v>
      </c>
      <c r="T3232" t="str">
        <f>RIGHT(P3232,LEN(P3232)-FIND("/",P3232))</f>
        <v>video games</v>
      </c>
    </row>
    <row r="3233" spans="1:20" ht="57" x14ac:dyDescent="0.4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 s="9">
        <f>(((I3233/60)/60)/24)+DATE(1970,1,1)</f>
        <v>41054.593055555553</v>
      </c>
      <c r="K3233">
        <v>1332808501</v>
      </c>
      <c r="L3233" s="10">
        <f>(((K3233/60)/60)/24)+DATE(1970,1,1)</f>
        <v>40995.024317129632</v>
      </c>
      <c r="M3233" t="b">
        <v>0</v>
      </c>
      <c r="N3233">
        <v>3</v>
      </c>
      <c r="O3233" t="b">
        <v>0</v>
      </c>
      <c r="P3233" t="s">
        <v>8270</v>
      </c>
      <c r="Q3233" s="5">
        <f>(E3233/D3233)</f>
        <v>8.0000000000000002E-3</v>
      </c>
      <c r="R3233" s="12">
        <f>ROUND((E3233/N3233),2)</f>
        <v>133.33000000000001</v>
      </c>
      <c r="S3233" t="str">
        <f>LEFT(P3233,FIND("/",P3233)-1)</f>
        <v>film &amp; video</v>
      </c>
      <c r="T3233" t="str">
        <f>RIGHT(P3233,LEN(P3233)-FIND("/",P3233))</f>
        <v>animation</v>
      </c>
    </row>
    <row r="3234" spans="1:20" ht="42.75" x14ac:dyDescent="0.4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 s="9">
        <f>(((I3234/60)/60)/24)+DATE(1970,1,1)</f>
        <v>42370.847361111111</v>
      </c>
      <c r="K3234">
        <v>1449087612</v>
      </c>
      <c r="L3234" s="10">
        <f>(((K3234/60)/60)/24)+DATE(1970,1,1)</f>
        <v>42340.847361111111</v>
      </c>
      <c r="M3234" t="b">
        <v>0</v>
      </c>
      <c r="N3234">
        <v>1</v>
      </c>
      <c r="O3234" t="b">
        <v>0</v>
      </c>
      <c r="P3234" t="s">
        <v>8272</v>
      </c>
      <c r="Q3234" s="5">
        <f>(E3234/D3234)</f>
        <v>8.0000000000000002E-3</v>
      </c>
      <c r="R3234" s="12">
        <f>ROUND((E3234/N3234),2)</f>
        <v>20</v>
      </c>
      <c r="S3234" t="str">
        <f>LEFT(P3234,FIND("/",P3234)-1)</f>
        <v>technology</v>
      </c>
      <c r="T3234" t="str">
        <f>RIGHT(P3234,LEN(P3234)-FIND("/",P3234))</f>
        <v>web</v>
      </c>
    </row>
    <row r="3235" spans="1:20" ht="42.75" x14ac:dyDescent="0.4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 s="9">
        <f>(((I3235/60)/60)/24)+DATE(1970,1,1)</f>
        <v>40922.25099537037</v>
      </c>
      <c r="K3235">
        <v>1322632886</v>
      </c>
      <c r="L3235" s="10">
        <f>(((K3235/60)/60)/24)+DATE(1970,1,1)</f>
        <v>40877.25099537037</v>
      </c>
      <c r="M3235" t="b">
        <v>0</v>
      </c>
      <c r="N3235">
        <v>1</v>
      </c>
      <c r="O3235" t="b">
        <v>0</v>
      </c>
      <c r="P3235" t="s">
        <v>8279</v>
      </c>
      <c r="Q3235" s="5">
        <f>(E3235/D3235)</f>
        <v>8.0000000000000002E-3</v>
      </c>
      <c r="R3235" s="12">
        <f>ROUND((E3235/N3235),2)</f>
        <v>30</v>
      </c>
      <c r="S3235" t="str">
        <f>LEFT(P3235,FIND("/",P3235)-1)</f>
        <v>music</v>
      </c>
      <c r="T3235" t="str">
        <f>RIGHT(P3235,LEN(P3235)-FIND("/",P3235))</f>
        <v>indie rock</v>
      </c>
    </row>
    <row r="3236" spans="1:20" ht="42.75" x14ac:dyDescent="0.4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 s="9">
        <f>(((I3236/60)/60)/24)+DATE(1970,1,1)</f>
        <v>41553.848032407412</v>
      </c>
      <c r="K3236">
        <v>1377030070</v>
      </c>
      <c r="L3236" s="10">
        <f>(((K3236/60)/60)/24)+DATE(1970,1,1)</f>
        <v>41506.848032407412</v>
      </c>
      <c r="M3236" t="b">
        <v>0</v>
      </c>
      <c r="N3236">
        <v>1</v>
      </c>
      <c r="O3236" t="b">
        <v>0</v>
      </c>
      <c r="P3236" t="s">
        <v>8286</v>
      </c>
      <c r="Q3236" s="5">
        <f>(E3236/D3236)</f>
        <v>8.0000000000000002E-3</v>
      </c>
      <c r="R3236" s="12">
        <f>ROUND((E3236/N3236),2)</f>
        <v>40</v>
      </c>
      <c r="S3236" t="str">
        <f>LEFT(P3236,FIND("/",P3236)-1)</f>
        <v>music</v>
      </c>
      <c r="T3236" t="str">
        <f>RIGHT(P3236,LEN(P3236)-FIND("/",P3236))</f>
        <v>world music</v>
      </c>
    </row>
    <row r="3237" spans="1:20" ht="28.5" x14ac:dyDescent="0.4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 s="9">
        <f>(((I3237/60)/60)/24)+DATE(1970,1,1)</f>
        <v>41667.632256944446</v>
      </c>
      <c r="K3237">
        <v>1389193827</v>
      </c>
      <c r="L3237" s="10">
        <f>(((K3237/60)/60)/24)+DATE(1970,1,1)</f>
        <v>41647.632256944446</v>
      </c>
      <c r="M3237" t="b">
        <v>0</v>
      </c>
      <c r="N3237">
        <v>2</v>
      </c>
      <c r="O3237" t="b">
        <v>0</v>
      </c>
      <c r="P3237" t="s">
        <v>8282</v>
      </c>
      <c r="Q3237" s="5">
        <f>(E3237/D3237)</f>
        <v>8.0000000000000002E-3</v>
      </c>
      <c r="R3237" s="12">
        <f>ROUND((E3237/N3237),2)</f>
        <v>1</v>
      </c>
      <c r="S3237" t="str">
        <f>LEFT(P3237,FIND("/",P3237)-1)</f>
        <v>games</v>
      </c>
      <c r="T3237" t="str">
        <f>RIGHT(P3237,LEN(P3237)-FIND("/",P3237))</f>
        <v>video games</v>
      </c>
    </row>
    <row r="3238" spans="1:20" ht="42.75" x14ac:dyDescent="0.4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 s="9">
        <f>(((I3238/60)/60)/24)+DATE(1970,1,1)</f>
        <v>41957.109293981484</v>
      </c>
      <c r="K3238">
        <v>1413337043</v>
      </c>
      <c r="L3238" s="10">
        <f>(((K3238/60)/60)/24)+DATE(1970,1,1)</f>
        <v>41927.067627314813</v>
      </c>
      <c r="M3238" t="b">
        <v>0</v>
      </c>
      <c r="N3238">
        <v>8</v>
      </c>
      <c r="O3238" t="b">
        <v>0</v>
      </c>
      <c r="P3238" t="s">
        <v>8272</v>
      </c>
      <c r="Q3238" s="5">
        <f>(E3238/D3238)</f>
        <v>8.0000000000000002E-3</v>
      </c>
      <c r="R3238" s="12">
        <f>ROUND((E3238/N3238),2)</f>
        <v>1</v>
      </c>
      <c r="S3238" t="str">
        <f>LEFT(P3238,FIND("/",P3238)-1)</f>
        <v>technology</v>
      </c>
      <c r="T3238" t="str">
        <f>RIGHT(P3238,LEN(P3238)-FIND("/",P3238))</f>
        <v>web</v>
      </c>
    </row>
    <row r="3239" spans="1:20" ht="42.75" x14ac:dyDescent="0.4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 s="9">
        <f>(((I3239/60)/60)/24)+DATE(1970,1,1)</f>
        <v>41864.138495370367</v>
      </c>
      <c r="K3239">
        <v>1405307966</v>
      </c>
      <c r="L3239" s="10">
        <f>(((K3239/60)/60)/24)+DATE(1970,1,1)</f>
        <v>41834.138495370367</v>
      </c>
      <c r="M3239" t="b">
        <v>0</v>
      </c>
      <c r="N3239">
        <v>3</v>
      </c>
      <c r="O3239" t="b">
        <v>0</v>
      </c>
      <c r="P3239" t="s">
        <v>8284</v>
      </c>
      <c r="Q3239" s="5">
        <f>(E3239/D3239)</f>
        <v>8.0000000000000002E-3</v>
      </c>
      <c r="R3239" s="12">
        <f>ROUND((E3239/N3239),2)</f>
        <v>13.33</v>
      </c>
      <c r="S3239" t="str">
        <f>LEFT(P3239,FIND("/",P3239)-1)</f>
        <v>food</v>
      </c>
      <c r="T3239" t="str">
        <f>RIGHT(P3239,LEN(P3239)-FIND("/",P3239))</f>
        <v>food trucks</v>
      </c>
    </row>
    <row r="3240" spans="1:20" ht="42.75" x14ac:dyDescent="0.4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 s="9">
        <f>(((I3240/60)/60)/24)+DATE(1970,1,1)</f>
        <v>42042.904386574075</v>
      </c>
      <c r="K3240">
        <v>1418161339</v>
      </c>
      <c r="L3240" s="10">
        <f>(((K3240/60)/60)/24)+DATE(1970,1,1)</f>
        <v>41982.904386574075</v>
      </c>
      <c r="M3240" t="b">
        <v>0</v>
      </c>
      <c r="N3240">
        <v>2</v>
      </c>
      <c r="O3240" t="b">
        <v>0</v>
      </c>
      <c r="P3240" t="s">
        <v>8271</v>
      </c>
      <c r="Q3240" s="5">
        <f>(E3240/D3240)</f>
        <v>8.0000000000000002E-3</v>
      </c>
      <c r="R3240" s="12">
        <f>ROUND((E3240/N3240),2)</f>
        <v>3</v>
      </c>
      <c r="S3240" t="str">
        <f>LEFT(P3240,FIND("/",P3240)-1)</f>
        <v>theater</v>
      </c>
      <c r="T3240" t="str">
        <f>RIGHT(P3240,LEN(P3240)-FIND("/",P3240))</f>
        <v>plays</v>
      </c>
    </row>
    <row r="3241" spans="1:20" ht="42.75" x14ac:dyDescent="0.4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 s="9">
        <f>(((I3241/60)/60)/24)+DATE(1970,1,1)</f>
        <v>42843.801145833335</v>
      </c>
      <c r="K3241">
        <v>1489090419</v>
      </c>
      <c r="L3241" s="10">
        <f>(((K3241/60)/60)/24)+DATE(1970,1,1)</f>
        <v>42803.842812499999</v>
      </c>
      <c r="M3241" t="b">
        <v>0</v>
      </c>
      <c r="N3241">
        <v>1</v>
      </c>
      <c r="O3241" t="b">
        <v>0</v>
      </c>
      <c r="P3241" t="s">
        <v>8271</v>
      </c>
      <c r="Q3241" s="5">
        <f>(E3241/D3241)</f>
        <v>8.0000000000000002E-3</v>
      </c>
      <c r="R3241" s="12">
        <f>ROUND((E3241/N3241),2)</f>
        <v>10</v>
      </c>
      <c r="S3241" t="str">
        <f>LEFT(P3241,FIND("/",P3241)-1)</f>
        <v>theater</v>
      </c>
      <c r="T3241" t="str">
        <f>RIGHT(P3241,LEN(P3241)-FIND("/",P3241))</f>
        <v>plays</v>
      </c>
    </row>
    <row r="3242" spans="1:20" ht="42.75" x14ac:dyDescent="0.4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 s="9">
        <f>(((I3242/60)/60)/24)+DATE(1970,1,1)</f>
        <v>42248.628692129627</v>
      </c>
      <c r="K3242">
        <v>1437663919</v>
      </c>
      <c r="L3242" s="10">
        <f>(((K3242/60)/60)/24)+DATE(1970,1,1)</f>
        <v>42208.628692129627</v>
      </c>
      <c r="M3242" t="b">
        <v>0</v>
      </c>
      <c r="N3242">
        <v>29</v>
      </c>
      <c r="O3242" t="b">
        <v>0</v>
      </c>
      <c r="P3242" t="s">
        <v>8273</v>
      </c>
      <c r="Q3242" s="5">
        <f>(E3242/D3242)</f>
        <v>7.9909090909090902E-3</v>
      </c>
      <c r="R3242" s="12">
        <f>ROUND((E3242/N3242),2)</f>
        <v>30.31</v>
      </c>
      <c r="S3242" t="str">
        <f>LEFT(P3242,FIND("/",P3242)-1)</f>
        <v>technology</v>
      </c>
      <c r="T3242" t="str">
        <f>RIGHT(P3242,LEN(P3242)-FIND("/",P3242))</f>
        <v>wearables</v>
      </c>
    </row>
    <row r="3243" spans="1:20" ht="42.75" x14ac:dyDescent="0.4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 s="9">
        <f>(((I3243/60)/60)/24)+DATE(1970,1,1)</f>
        <v>42526.529305555552</v>
      </c>
      <c r="K3243">
        <v>1462538532</v>
      </c>
      <c r="L3243" s="10">
        <f>(((K3243/60)/60)/24)+DATE(1970,1,1)</f>
        <v>42496.529305555552</v>
      </c>
      <c r="M3243" t="b">
        <v>0</v>
      </c>
      <c r="N3243">
        <v>1</v>
      </c>
      <c r="O3243" t="b">
        <v>0</v>
      </c>
      <c r="P3243" t="s">
        <v>8273</v>
      </c>
      <c r="Q3243" s="5">
        <f>(E3243/D3243)</f>
        <v>7.9600000000000001E-3</v>
      </c>
      <c r="R3243" s="12">
        <f>ROUND((E3243/N3243),2)</f>
        <v>199</v>
      </c>
      <c r="S3243" t="str">
        <f>LEFT(P3243,FIND("/",P3243)-1)</f>
        <v>technology</v>
      </c>
      <c r="T3243" t="str">
        <f>RIGHT(P3243,LEN(P3243)-FIND("/",P3243))</f>
        <v>wearables</v>
      </c>
    </row>
    <row r="3244" spans="1:20" ht="42.75" x14ac:dyDescent="0.4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 s="9">
        <f>(((I3244/60)/60)/24)+DATE(1970,1,1)</f>
        <v>41684.946759259255</v>
      </c>
      <c r="K3244">
        <v>1389825800</v>
      </c>
      <c r="L3244" s="10">
        <f>(((K3244/60)/60)/24)+DATE(1970,1,1)</f>
        <v>41654.946759259255</v>
      </c>
      <c r="M3244" t="b">
        <v>0</v>
      </c>
      <c r="N3244">
        <v>7</v>
      </c>
      <c r="O3244" t="b">
        <v>0</v>
      </c>
      <c r="P3244" t="s">
        <v>8270</v>
      </c>
      <c r="Q3244" s="5">
        <f>(E3244/D3244)</f>
        <v>7.92E-3</v>
      </c>
      <c r="R3244" s="12">
        <f>ROUND((E3244/N3244),2)</f>
        <v>56.57</v>
      </c>
      <c r="S3244" t="str">
        <f>LEFT(P3244,FIND("/",P3244)-1)</f>
        <v>film &amp; video</v>
      </c>
      <c r="T3244" t="str">
        <f>RIGHT(P3244,LEN(P3244)-FIND("/",P3244))</f>
        <v>animation</v>
      </c>
    </row>
    <row r="3245" spans="1:20" ht="42.75" x14ac:dyDescent="0.4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 s="9">
        <f>(((I3245/60)/60)/24)+DATE(1970,1,1)</f>
        <v>42256.166874999995</v>
      </c>
      <c r="K3245">
        <v>1436587218</v>
      </c>
      <c r="L3245" s="10">
        <f>(((K3245/60)/60)/24)+DATE(1970,1,1)</f>
        <v>42196.166874999995</v>
      </c>
      <c r="M3245" t="b">
        <v>0</v>
      </c>
      <c r="N3245">
        <v>4</v>
      </c>
      <c r="O3245" t="b">
        <v>0</v>
      </c>
      <c r="P3245" t="s">
        <v>8271</v>
      </c>
      <c r="Q3245" s="5">
        <f>(E3245/D3245)</f>
        <v>7.7999999999999996E-3</v>
      </c>
      <c r="R3245" s="12">
        <f>ROUND((E3245/N3245),2)</f>
        <v>9.75</v>
      </c>
      <c r="S3245" t="str">
        <f>LEFT(P3245,FIND("/",P3245)-1)</f>
        <v>theater</v>
      </c>
      <c r="T3245" t="str">
        <f>RIGHT(P3245,LEN(P3245)-FIND("/",P3245))</f>
        <v>plays</v>
      </c>
    </row>
    <row r="3246" spans="1:20" ht="42.75" x14ac:dyDescent="0.4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 s="9">
        <f>(((I3246/60)/60)/24)+DATE(1970,1,1)</f>
        <v>42421.35019675926</v>
      </c>
      <c r="K3246">
        <v>1453451057</v>
      </c>
      <c r="L3246" s="10">
        <f>(((K3246/60)/60)/24)+DATE(1970,1,1)</f>
        <v>42391.35019675926</v>
      </c>
      <c r="M3246" t="b">
        <v>0</v>
      </c>
      <c r="N3246">
        <v>2</v>
      </c>
      <c r="O3246" t="b">
        <v>0</v>
      </c>
      <c r="P3246" t="s">
        <v>8287</v>
      </c>
      <c r="Q3246" s="5">
        <f>(E3246/D3246)</f>
        <v>7.7000000000000002E-3</v>
      </c>
      <c r="R3246" s="12">
        <f>ROUND((E3246/N3246),2)</f>
        <v>38.5</v>
      </c>
      <c r="S3246" t="str">
        <f>LEFT(P3246,FIND("/",P3246)-1)</f>
        <v>publishing</v>
      </c>
      <c r="T3246" t="str">
        <f>RIGHT(P3246,LEN(P3246)-FIND("/",P3246))</f>
        <v>translations</v>
      </c>
    </row>
    <row r="3247" spans="1:20" ht="42.75" x14ac:dyDescent="0.4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 s="9">
        <f>(((I3247/60)/60)/24)+DATE(1970,1,1)</f>
        <v>40986.995312500003</v>
      </c>
      <c r="K3247">
        <v>1326934395</v>
      </c>
      <c r="L3247" s="10">
        <f>(((K3247/60)/60)/24)+DATE(1970,1,1)</f>
        <v>40927.036979166667</v>
      </c>
      <c r="M3247" t="b">
        <v>0</v>
      </c>
      <c r="N3247">
        <v>1</v>
      </c>
      <c r="O3247" t="b">
        <v>0</v>
      </c>
      <c r="P3247" t="s">
        <v>8304</v>
      </c>
      <c r="Q3247" s="5">
        <f>(E3247/D3247)</f>
        <v>7.6923076923076927E-3</v>
      </c>
      <c r="R3247" s="12">
        <f>ROUND((E3247/N3247),2)</f>
        <v>25</v>
      </c>
      <c r="S3247" t="str">
        <f>LEFT(P3247,FIND("/",P3247)-1)</f>
        <v>publishing</v>
      </c>
      <c r="T3247" t="str">
        <f>RIGHT(P3247,LEN(P3247)-FIND("/",P3247))</f>
        <v>children's books</v>
      </c>
    </row>
    <row r="3248" spans="1:20" ht="42.75" x14ac:dyDescent="0.4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 s="9">
        <f>(((I3248/60)/60)/24)+DATE(1970,1,1)</f>
        <v>41430.92627314815</v>
      </c>
      <c r="K3248">
        <v>1367878430</v>
      </c>
      <c r="L3248" s="10">
        <f>(((K3248/60)/60)/24)+DATE(1970,1,1)</f>
        <v>41400.92627314815</v>
      </c>
      <c r="M3248" t="b">
        <v>0</v>
      </c>
      <c r="N3248">
        <v>13</v>
      </c>
      <c r="O3248" t="b">
        <v>0</v>
      </c>
      <c r="P3248" t="s">
        <v>8270</v>
      </c>
      <c r="Q3248" s="5">
        <f>(E3248/D3248)</f>
        <v>7.6499999999999997E-3</v>
      </c>
      <c r="R3248" s="12">
        <f>ROUND((E3248/N3248),2)</f>
        <v>11.77</v>
      </c>
      <c r="S3248" t="str">
        <f>LEFT(P3248,FIND("/",P3248)-1)</f>
        <v>film &amp; video</v>
      </c>
      <c r="T3248" t="str">
        <f>RIGHT(P3248,LEN(P3248)-FIND("/",P3248))</f>
        <v>animation</v>
      </c>
    </row>
    <row r="3249" spans="1:20" ht="42.75" x14ac:dyDescent="0.4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 s="9">
        <f>(((I3249/60)/60)/24)+DATE(1970,1,1)</f>
        <v>41956.524398148147</v>
      </c>
      <c r="K3249">
        <v>1413286508</v>
      </c>
      <c r="L3249" s="10">
        <f>(((K3249/60)/60)/24)+DATE(1970,1,1)</f>
        <v>41926.482731481483</v>
      </c>
      <c r="M3249" t="b">
        <v>0</v>
      </c>
      <c r="N3249">
        <v>7</v>
      </c>
      <c r="O3249" t="b">
        <v>0</v>
      </c>
      <c r="P3249" t="s">
        <v>8296</v>
      </c>
      <c r="Q3249" s="5">
        <f>(E3249/D3249)</f>
        <v>7.6129032258064515E-3</v>
      </c>
      <c r="R3249" s="12">
        <f>ROUND((E3249/N3249),2)</f>
        <v>33.71</v>
      </c>
      <c r="S3249" t="str">
        <f>LEFT(P3249,FIND("/",P3249)-1)</f>
        <v>photography</v>
      </c>
      <c r="T3249" t="str">
        <f>RIGHT(P3249,LEN(P3249)-FIND("/",P3249))</f>
        <v>people</v>
      </c>
    </row>
    <row r="3250" spans="1:20" ht="42.75" x14ac:dyDescent="0.4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 s="9">
        <f>(((I3250/60)/60)/24)+DATE(1970,1,1)</f>
        <v>41159.942870370374</v>
      </c>
      <c r="K3250">
        <v>1344465464</v>
      </c>
      <c r="L3250" s="10">
        <f>(((K3250/60)/60)/24)+DATE(1970,1,1)</f>
        <v>41129.942870370374</v>
      </c>
      <c r="M3250" t="b">
        <v>0</v>
      </c>
      <c r="N3250">
        <v>5</v>
      </c>
      <c r="O3250" t="b">
        <v>0</v>
      </c>
      <c r="P3250" t="s">
        <v>8270</v>
      </c>
      <c r="Q3250" s="5">
        <f>(E3250/D3250)</f>
        <v>7.6E-3</v>
      </c>
      <c r="R3250" s="12">
        <f>ROUND((E3250/N3250),2)</f>
        <v>15.2</v>
      </c>
      <c r="S3250" t="str">
        <f>LEFT(P3250,FIND("/",P3250)-1)</f>
        <v>film &amp; video</v>
      </c>
      <c r="T3250" t="str">
        <f>RIGHT(P3250,LEN(P3250)-FIND("/",P3250))</f>
        <v>animation</v>
      </c>
    </row>
    <row r="3251" spans="1:20" ht="42.75" x14ac:dyDescent="0.4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 s="9">
        <f>(((I3251/60)/60)/24)+DATE(1970,1,1)</f>
        <v>41865.763981481483</v>
      </c>
      <c r="K3251">
        <v>1405448408</v>
      </c>
      <c r="L3251" s="10">
        <f>(((K3251/60)/60)/24)+DATE(1970,1,1)</f>
        <v>41835.763981481483</v>
      </c>
      <c r="M3251" t="b">
        <v>0</v>
      </c>
      <c r="N3251">
        <v>8</v>
      </c>
      <c r="O3251" t="b">
        <v>0</v>
      </c>
      <c r="P3251" t="s">
        <v>8284</v>
      </c>
      <c r="Q3251" s="5">
        <f>(E3251/D3251)</f>
        <v>7.5199999999999998E-3</v>
      </c>
      <c r="R3251" s="12">
        <f>ROUND((E3251/N3251),2)</f>
        <v>23.5</v>
      </c>
      <c r="S3251" t="str">
        <f>LEFT(P3251,FIND("/",P3251)-1)</f>
        <v>food</v>
      </c>
      <c r="T3251" t="str">
        <f>RIGHT(P3251,LEN(P3251)-FIND("/",P3251))</f>
        <v>food trucks</v>
      </c>
    </row>
    <row r="3252" spans="1:20" ht="42.75" x14ac:dyDescent="0.4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 s="9">
        <f>(((I3252/60)/60)/24)+DATE(1970,1,1)</f>
        <v>42784.249305555553</v>
      </c>
      <c r="K3252">
        <v>1484684247</v>
      </c>
      <c r="L3252" s="10">
        <f>(((K3252/60)/60)/24)+DATE(1970,1,1)</f>
        <v>42752.845451388886</v>
      </c>
      <c r="M3252" t="b">
        <v>0</v>
      </c>
      <c r="N3252">
        <v>4</v>
      </c>
      <c r="O3252" t="b">
        <v>0</v>
      </c>
      <c r="P3252" t="s">
        <v>8273</v>
      </c>
      <c r="Q3252" s="5">
        <f>(E3252/D3252)</f>
        <v>7.4999999999999997E-3</v>
      </c>
      <c r="R3252" s="12">
        <f>ROUND((E3252/N3252),2)</f>
        <v>22.5</v>
      </c>
      <c r="S3252" t="str">
        <f>LEFT(P3252,FIND("/",P3252)-1)</f>
        <v>technology</v>
      </c>
      <c r="T3252" t="str">
        <f>RIGHT(P3252,LEN(P3252)-FIND("/",P3252))</f>
        <v>wearables</v>
      </c>
    </row>
    <row r="3253" spans="1:20" ht="42.75" x14ac:dyDescent="0.4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 s="9">
        <f>(((I3253/60)/60)/24)+DATE(1970,1,1)</f>
        <v>40712.884791666671</v>
      </c>
      <c r="K3253">
        <v>1305839646</v>
      </c>
      <c r="L3253" s="10">
        <f>(((K3253/60)/60)/24)+DATE(1970,1,1)</f>
        <v>40682.884791666671</v>
      </c>
      <c r="M3253" t="b">
        <v>0</v>
      </c>
      <c r="N3253">
        <v>2</v>
      </c>
      <c r="O3253" t="b">
        <v>0</v>
      </c>
      <c r="P3253" t="s">
        <v>8275</v>
      </c>
      <c r="Q3253" s="5">
        <f>(E3253/D3253)</f>
        <v>7.4999999999999997E-3</v>
      </c>
      <c r="R3253" s="12">
        <f>ROUND((E3253/N3253),2)</f>
        <v>15</v>
      </c>
      <c r="S3253" t="str">
        <f>LEFT(P3253,FIND("/",P3253)-1)</f>
        <v>publishing</v>
      </c>
      <c r="T3253" t="str">
        <f>RIGHT(P3253,LEN(P3253)-FIND("/",P3253))</f>
        <v>fiction</v>
      </c>
    </row>
    <row r="3254" spans="1:20" ht="57" x14ac:dyDescent="0.4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 s="9">
        <f>(((I3254/60)/60)/24)+DATE(1970,1,1)</f>
        <v>42654.524756944447</v>
      </c>
      <c r="K3254">
        <v>1471005339</v>
      </c>
      <c r="L3254" s="10">
        <f>(((K3254/60)/60)/24)+DATE(1970,1,1)</f>
        <v>42594.524756944447</v>
      </c>
      <c r="M3254" t="b">
        <v>0</v>
      </c>
      <c r="N3254">
        <v>3</v>
      </c>
      <c r="O3254" t="b">
        <v>0</v>
      </c>
      <c r="P3254" t="s">
        <v>8284</v>
      </c>
      <c r="Q3254" s="5">
        <f>(E3254/D3254)</f>
        <v>7.4999999999999997E-3</v>
      </c>
      <c r="R3254" s="12">
        <f>ROUND((E3254/N3254),2)</f>
        <v>25</v>
      </c>
      <c r="S3254" t="str">
        <f>LEFT(P3254,FIND("/",P3254)-1)</f>
        <v>food</v>
      </c>
      <c r="T3254" t="str">
        <f>RIGHT(P3254,LEN(P3254)-FIND("/",P3254))</f>
        <v>food trucks</v>
      </c>
    </row>
    <row r="3255" spans="1:20" ht="28.5" x14ac:dyDescent="0.4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 s="9">
        <f>(((I3255/60)/60)/24)+DATE(1970,1,1)</f>
        <v>42316.90315972222</v>
      </c>
      <c r="K3255">
        <v>1444423233</v>
      </c>
      <c r="L3255" s="10">
        <f>(((K3255/60)/60)/24)+DATE(1970,1,1)</f>
        <v>42286.861493055556</v>
      </c>
      <c r="M3255" t="b">
        <v>0</v>
      </c>
      <c r="N3255">
        <v>1</v>
      </c>
      <c r="O3255" t="b">
        <v>0</v>
      </c>
      <c r="P3255" t="s">
        <v>8293</v>
      </c>
      <c r="Q3255" s="5">
        <f>(E3255/D3255)</f>
        <v>7.3333333333333332E-3</v>
      </c>
      <c r="R3255" s="12">
        <f>ROUND((E3255/N3255),2)</f>
        <v>22</v>
      </c>
      <c r="S3255" t="str">
        <f>LEFT(P3255,FIND("/",P3255)-1)</f>
        <v>music</v>
      </c>
      <c r="T3255" t="str">
        <f>RIGHT(P3255,LEN(P3255)-FIND("/",P3255))</f>
        <v>faith</v>
      </c>
    </row>
    <row r="3256" spans="1:20" ht="57" x14ac:dyDescent="0.4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 s="9">
        <f>(((I3256/60)/60)/24)+DATE(1970,1,1)</f>
        <v>40740.731180555551</v>
      </c>
      <c r="K3256">
        <v>1308245574</v>
      </c>
      <c r="L3256" s="10">
        <f>(((K3256/60)/60)/24)+DATE(1970,1,1)</f>
        <v>40710.731180555551</v>
      </c>
      <c r="M3256" t="b">
        <v>0</v>
      </c>
      <c r="N3256">
        <v>2</v>
      </c>
      <c r="O3256" t="b">
        <v>0</v>
      </c>
      <c r="P3256" t="s">
        <v>8282</v>
      </c>
      <c r="Q3256" s="5">
        <f>(E3256/D3256)</f>
        <v>7.2222222222222219E-3</v>
      </c>
      <c r="R3256" s="12">
        <f>ROUND((E3256/N3256),2)</f>
        <v>13</v>
      </c>
      <c r="S3256" t="str">
        <f>LEFT(P3256,FIND("/",P3256)-1)</f>
        <v>games</v>
      </c>
      <c r="T3256" t="str">
        <f>RIGHT(P3256,LEN(P3256)-FIND("/",P3256))</f>
        <v>video games</v>
      </c>
    </row>
    <row r="3257" spans="1:20" ht="42.75" x14ac:dyDescent="0.4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 s="9">
        <f>(((I3257/60)/60)/24)+DATE(1970,1,1)</f>
        <v>42236.837499999994</v>
      </c>
      <c r="K3257">
        <v>1436542030</v>
      </c>
      <c r="L3257" s="10">
        <f>(((K3257/60)/60)/24)+DATE(1970,1,1)</f>
        <v>42195.643865740742</v>
      </c>
      <c r="M3257" t="b">
        <v>0</v>
      </c>
      <c r="N3257">
        <v>3</v>
      </c>
      <c r="O3257" t="b">
        <v>0</v>
      </c>
      <c r="P3257" t="s">
        <v>8268</v>
      </c>
      <c r="Q3257" s="5">
        <f>(E3257/D3257)</f>
        <v>7.1999999999999998E-3</v>
      </c>
      <c r="R3257" s="12">
        <f>ROUND((E3257/N3257),2)</f>
        <v>120</v>
      </c>
      <c r="S3257" t="str">
        <f>LEFT(P3257,FIND("/",P3257)-1)</f>
        <v>film &amp; video</v>
      </c>
      <c r="T3257" t="str">
        <f>RIGHT(P3257,LEN(P3257)-FIND("/",P3257))</f>
        <v>drama</v>
      </c>
    </row>
    <row r="3258" spans="1:20" ht="42.75" x14ac:dyDescent="0.4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 s="9">
        <f>(((I3258/60)/60)/24)+DATE(1970,1,1)</f>
        <v>42855.708333333328</v>
      </c>
      <c r="K3258">
        <v>1489106948</v>
      </c>
      <c r="L3258" s="10">
        <f>(((K3258/60)/60)/24)+DATE(1970,1,1)</f>
        <v>42804.034120370372</v>
      </c>
      <c r="M3258" t="b">
        <v>0</v>
      </c>
      <c r="N3258">
        <v>1</v>
      </c>
      <c r="O3258" t="b">
        <v>0</v>
      </c>
      <c r="P3258" t="s">
        <v>8298</v>
      </c>
      <c r="Q3258" s="5">
        <f>(E3258/D3258)</f>
        <v>7.1999999999999998E-3</v>
      </c>
      <c r="R3258" s="12">
        <f>ROUND((E3258/N3258),2)</f>
        <v>108</v>
      </c>
      <c r="S3258" t="str">
        <f>LEFT(P3258,FIND("/",P3258)-1)</f>
        <v>food</v>
      </c>
      <c r="T3258" t="str">
        <f>RIGHT(P3258,LEN(P3258)-FIND("/",P3258))</f>
        <v>small batch</v>
      </c>
    </row>
    <row r="3259" spans="1:20" ht="28.5" x14ac:dyDescent="0.4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 s="9">
        <f>(((I3259/60)/60)/24)+DATE(1970,1,1)</f>
        <v>41277.063576388886</v>
      </c>
      <c r="K3259">
        <v>1354584693</v>
      </c>
      <c r="L3259" s="10">
        <f>(((K3259/60)/60)/24)+DATE(1970,1,1)</f>
        <v>41247.063576388886</v>
      </c>
      <c r="M3259" t="b">
        <v>0</v>
      </c>
      <c r="N3259">
        <v>4</v>
      </c>
      <c r="O3259" t="b">
        <v>0</v>
      </c>
      <c r="P3259" t="s">
        <v>8304</v>
      </c>
      <c r="Q3259" s="5">
        <f>(E3259/D3259)</f>
        <v>7.1999999999999998E-3</v>
      </c>
      <c r="R3259" s="12">
        <f>ROUND((E3259/N3259),2)</f>
        <v>9</v>
      </c>
      <c r="S3259" t="str">
        <f>LEFT(P3259,FIND("/",P3259)-1)</f>
        <v>publishing</v>
      </c>
      <c r="T3259" t="str">
        <f>RIGHT(P3259,LEN(P3259)-FIND("/",P3259))</f>
        <v>children's books</v>
      </c>
    </row>
    <row r="3260" spans="1:20" ht="42.75" x14ac:dyDescent="0.4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 s="9">
        <f>(((I3260/60)/60)/24)+DATE(1970,1,1)</f>
        <v>41975.627824074079</v>
      </c>
      <c r="K3260">
        <v>1413900244</v>
      </c>
      <c r="L3260" s="10">
        <f>(((K3260/60)/60)/24)+DATE(1970,1,1)</f>
        <v>41933.586157407408</v>
      </c>
      <c r="M3260" t="b">
        <v>0</v>
      </c>
      <c r="N3260">
        <v>10</v>
      </c>
      <c r="O3260" t="b">
        <v>0</v>
      </c>
      <c r="P3260" t="s">
        <v>8267</v>
      </c>
      <c r="Q3260" s="5">
        <f>(E3260/D3260)</f>
        <v>7.1799999999999998E-3</v>
      </c>
      <c r="R3260" s="12">
        <f>ROUND((E3260/N3260),2)</f>
        <v>35.9</v>
      </c>
      <c r="S3260" t="str">
        <f>LEFT(P3260,FIND("/",P3260)-1)</f>
        <v>film &amp; video</v>
      </c>
      <c r="T3260" t="str">
        <f>RIGHT(P3260,LEN(P3260)-FIND("/",P3260))</f>
        <v>science fiction</v>
      </c>
    </row>
    <row r="3261" spans="1:20" ht="42.75" x14ac:dyDescent="0.4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 s="9">
        <f>(((I3261/60)/60)/24)+DATE(1970,1,1)</f>
        <v>42434.822870370372</v>
      </c>
      <c r="K3261">
        <v>1452023096</v>
      </c>
      <c r="L3261" s="10">
        <f>(((K3261/60)/60)/24)+DATE(1970,1,1)</f>
        <v>42374.822870370372</v>
      </c>
      <c r="M3261" t="b">
        <v>0</v>
      </c>
      <c r="N3261">
        <v>9</v>
      </c>
      <c r="O3261" t="b">
        <v>0</v>
      </c>
      <c r="P3261" t="s">
        <v>8284</v>
      </c>
      <c r="Q3261" s="5">
        <f>(E3261/D3261)</f>
        <v>7.1785714285714283E-3</v>
      </c>
      <c r="R3261" s="12">
        <f>ROUND((E3261/N3261),2)</f>
        <v>22.33</v>
      </c>
      <c r="S3261" t="str">
        <f>LEFT(P3261,FIND("/",P3261)-1)</f>
        <v>food</v>
      </c>
      <c r="T3261" t="str">
        <f>RIGHT(P3261,LEN(P3261)-FIND("/",P3261))</f>
        <v>food trucks</v>
      </c>
    </row>
    <row r="3262" spans="1:20" ht="42.75" x14ac:dyDescent="0.4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 s="9">
        <f>(((I3262/60)/60)/24)+DATE(1970,1,1)</f>
        <v>42662.443368055552</v>
      </c>
      <c r="K3262">
        <v>1474281507</v>
      </c>
      <c r="L3262" s="10">
        <f>(((K3262/60)/60)/24)+DATE(1970,1,1)</f>
        <v>42632.443368055552</v>
      </c>
      <c r="M3262" t="b">
        <v>0</v>
      </c>
      <c r="N3262">
        <v>4</v>
      </c>
      <c r="O3262" t="b">
        <v>0</v>
      </c>
      <c r="P3262" t="s">
        <v>8272</v>
      </c>
      <c r="Q3262" s="5">
        <f>(E3262/D3262)</f>
        <v>7.1556350626118068E-3</v>
      </c>
      <c r="R3262" s="12">
        <f>ROUND((E3262/N3262),2)</f>
        <v>20</v>
      </c>
      <c r="S3262" t="str">
        <f>LEFT(P3262,FIND("/",P3262)-1)</f>
        <v>technology</v>
      </c>
      <c r="T3262" t="str">
        <f>RIGHT(P3262,LEN(P3262)-FIND("/",P3262))</f>
        <v>web</v>
      </c>
    </row>
    <row r="3263" spans="1:20" ht="42.75" x14ac:dyDescent="0.4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 s="9">
        <f>(((I3263/60)/60)/24)+DATE(1970,1,1)</f>
        <v>42573.192997685182</v>
      </c>
      <c r="K3263">
        <v>1467002275</v>
      </c>
      <c r="L3263" s="10">
        <f>(((K3263/60)/60)/24)+DATE(1970,1,1)</f>
        <v>42548.192997685182</v>
      </c>
      <c r="M3263" t="b">
        <v>0</v>
      </c>
      <c r="N3263">
        <v>2</v>
      </c>
      <c r="O3263" t="b">
        <v>0</v>
      </c>
      <c r="P3263" t="s">
        <v>8275</v>
      </c>
      <c r="Q3263" s="5">
        <f>(E3263/D3263)</f>
        <v>7.1428571428571426E-3</v>
      </c>
      <c r="R3263" s="12">
        <f>ROUND((E3263/N3263),2)</f>
        <v>25</v>
      </c>
      <c r="S3263" t="str">
        <f>LEFT(P3263,FIND("/",P3263)-1)</f>
        <v>publishing</v>
      </c>
      <c r="T3263" t="str">
        <f>RIGHT(P3263,LEN(P3263)-FIND("/",P3263))</f>
        <v>fiction</v>
      </c>
    </row>
    <row r="3264" spans="1:20" ht="42.75" x14ac:dyDescent="0.4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 s="9">
        <f>(((I3264/60)/60)/24)+DATE(1970,1,1)</f>
        <v>42088.292361111111</v>
      </c>
      <c r="K3264">
        <v>1424678460</v>
      </c>
      <c r="L3264" s="10">
        <f>(((K3264/60)/60)/24)+DATE(1970,1,1)</f>
        <v>42058.334027777775</v>
      </c>
      <c r="M3264" t="b">
        <v>0</v>
      </c>
      <c r="N3264">
        <v>1</v>
      </c>
      <c r="O3264" t="b">
        <v>0</v>
      </c>
      <c r="P3264" t="s">
        <v>8284</v>
      </c>
      <c r="Q3264" s="5">
        <f>(E3264/D3264)</f>
        <v>7.1428571428571426E-3</v>
      </c>
      <c r="R3264" s="12">
        <f>ROUND((E3264/N3264),2)</f>
        <v>25</v>
      </c>
      <c r="S3264" t="str">
        <f>LEFT(P3264,FIND("/",P3264)-1)</f>
        <v>food</v>
      </c>
      <c r="T3264" t="str">
        <f>RIGHT(P3264,LEN(P3264)-FIND("/",P3264))</f>
        <v>food trucks</v>
      </c>
    </row>
    <row r="3265" spans="1:20" ht="42.75" x14ac:dyDescent="0.4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 s="9">
        <f>(((I3265/60)/60)/24)+DATE(1970,1,1)</f>
        <v>41900.87467592593</v>
      </c>
      <c r="K3265">
        <v>1408481972</v>
      </c>
      <c r="L3265" s="10">
        <f>(((K3265/60)/60)/24)+DATE(1970,1,1)</f>
        <v>41870.87467592593</v>
      </c>
      <c r="M3265" t="b">
        <v>0</v>
      </c>
      <c r="N3265">
        <v>4</v>
      </c>
      <c r="O3265" t="b">
        <v>0</v>
      </c>
      <c r="P3265" t="s">
        <v>8284</v>
      </c>
      <c r="Q3265" s="5">
        <f>(E3265/D3265)</f>
        <v>7.0007000700070005E-3</v>
      </c>
      <c r="R3265" s="12">
        <f>ROUND((E3265/N3265),2)</f>
        <v>17.5</v>
      </c>
      <c r="S3265" t="str">
        <f>LEFT(P3265,FIND("/",P3265)-1)</f>
        <v>food</v>
      </c>
      <c r="T3265" t="str">
        <f>RIGHT(P3265,LEN(P3265)-FIND("/",P3265))</f>
        <v>food trucks</v>
      </c>
    </row>
    <row r="3266" spans="1:20" ht="42.75" x14ac:dyDescent="0.4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 s="9">
        <f>(((I3266/60)/60)/24)+DATE(1970,1,1)</f>
        <v>42766.208333333328</v>
      </c>
      <c r="K3266">
        <v>1484756245</v>
      </c>
      <c r="L3266" s="10">
        <f>(((K3266/60)/60)/24)+DATE(1970,1,1)</f>
        <v>42753.678761574076</v>
      </c>
      <c r="M3266" t="b">
        <v>0</v>
      </c>
      <c r="N3266">
        <v>4</v>
      </c>
      <c r="O3266" t="b">
        <v>0</v>
      </c>
      <c r="P3266" t="s">
        <v>8272</v>
      </c>
      <c r="Q3266" s="5">
        <f>(E3266/D3266)</f>
        <v>7.0000000000000001E-3</v>
      </c>
      <c r="R3266" s="12">
        <f>ROUND((E3266/N3266),2)</f>
        <v>8.75</v>
      </c>
      <c r="S3266" t="str">
        <f>LEFT(P3266,FIND("/",P3266)-1)</f>
        <v>technology</v>
      </c>
      <c r="T3266" t="str">
        <f>RIGHT(P3266,LEN(P3266)-FIND("/",P3266))</f>
        <v>web</v>
      </c>
    </row>
    <row r="3267" spans="1:20" ht="42.75" x14ac:dyDescent="0.4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 s="9">
        <f>(((I3267/60)/60)/24)+DATE(1970,1,1)</f>
        <v>41486.981215277774</v>
      </c>
      <c r="K3267">
        <v>1372721577</v>
      </c>
      <c r="L3267" s="10">
        <f>(((K3267/60)/60)/24)+DATE(1970,1,1)</f>
        <v>41456.981215277774</v>
      </c>
      <c r="M3267" t="b">
        <v>0</v>
      </c>
      <c r="N3267">
        <v>3</v>
      </c>
      <c r="O3267" t="b">
        <v>0</v>
      </c>
      <c r="P3267" t="s">
        <v>8275</v>
      </c>
      <c r="Q3267" s="5">
        <f>(E3267/D3267)</f>
        <v>7.0000000000000001E-3</v>
      </c>
      <c r="R3267" s="12">
        <f>ROUND((E3267/N3267),2)</f>
        <v>7</v>
      </c>
      <c r="S3267" t="str">
        <f>LEFT(P3267,FIND("/",P3267)-1)</f>
        <v>publishing</v>
      </c>
      <c r="T3267" t="str">
        <f>RIGHT(P3267,LEN(P3267)-FIND("/",P3267))</f>
        <v>fiction</v>
      </c>
    </row>
    <row r="3268" spans="1:20" ht="42.75" x14ac:dyDescent="0.4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 s="9">
        <f>(((I3268/60)/60)/24)+DATE(1970,1,1)</f>
        <v>41183.011828703704</v>
      </c>
      <c r="K3268">
        <v>1347322622</v>
      </c>
      <c r="L3268" s="10">
        <f>(((K3268/60)/60)/24)+DATE(1970,1,1)</f>
        <v>41163.011828703704</v>
      </c>
      <c r="M3268" t="b">
        <v>0</v>
      </c>
      <c r="N3268">
        <v>2</v>
      </c>
      <c r="O3268" t="b">
        <v>0</v>
      </c>
      <c r="P3268" t="s">
        <v>8282</v>
      </c>
      <c r="Q3268" s="5">
        <f>(E3268/D3268)</f>
        <v>7.0000000000000001E-3</v>
      </c>
      <c r="R3268" s="12">
        <f>ROUND((E3268/N3268),2)</f>
        <v>35</v>
      </c>
      <c r="S3268" t="str">
        <f>LEFT(P3268,FIND("/",P3268)-1)</f>
        <v>games</v>
      </c>
      <c r="T3268" t="str">
        <f>RIGHT(P3268,LEN(P3268)-FIND("/",P3268))</f>
        <v>video games</v>
      </c>
    </row>
    <row r="3269" spans="1:20" ht="42.75" x14ac:dyDescent="0.4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 s="9">
        <f>(((I3269/60)/60)/24)+DATE(1970,1,1)</f>
        <v>42412.130833333329</v>
      </c>
      <c r="K3269">
        <v>1452654504</v>
      </c>
      <c r="L3269" s="10">
        <f>(((K3269/60)/60)/24)+DATE(1970,1,1)</f>
        <v>42382.130833333329</v>
      </c>
      <c r="M3269" t="b">
        <v>0</v>
      </c>
      <c r="N3269">
        <v>2</v>
      </c>
      <c r="O3269" t="b">
        <v>0</v>
      </c>
      <c r="P3269" t="s">
        <v>8284</v>
      </c>
      <c r="Q3269" s="5">
        <f>(E3269/D3269)</f>
        <v>7.0000000000000001E-3</v>
      </c>
      <c r="R3269" s="12">
        <f>ROUND((E3269/N3269),2)</f>
        <v>10.5</v>
      </c>
      <c r="S3269" t="str">
        <f>LEFT(P3269,FIND("/",P3269)-1)</f>
        <v>food</v>
      </c>
      <c r="T3269" t="str">
        <f>RIGHT(P3269,LEN(P3269)-FIND("/",P3269))</f>
        <v>food trucks</v>
      </c>
    </row>
    <row r="3270" spans="1:20" x14ac:dyDescent="0.4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 s="9">
        <f>(((I3270/60)/60)/24)+DATE(1970,1,1)</f>
        <v>41959.337361111116</v>
      </c>
      <c r="K3270">
        <v>1413356748</v>
      </c>
      <c r="L3270" s="10">
        <f>(((K3270/60)/60)/24)+DATE(1970,1,1)</f>
        <v>41927.295694444445</v>
      </c>
      <c r="M3270" t="b">
        <v>0</v>
      </c>
      <c r="N3270">
        <v>55</v>
      </c>
      <c r="O3270" t="b">
        <v>0</v>
      </c>
      <c r="P3270" t="s">
        <v>8282</v>
      </c>
      <c r="Q3270" s="5">
        <f>(E3270/D3270)</f>
        <v>6.9641025641025639E-3</v>
      </c>
      <c r="R3270" s="12">
        <f>ROUND((E3270/N3270),2)</f>
        <v>49.38</v>
      </c>
      <c r="S3270" t="str">
        <f>LEFT(P3270,FIND("/",P3270)-1)</f>
        <v>games</v>
      </c>
      <c r="T3270" t="str">
        <f>RIGHT(P3270,LEN(P3270)-FIND("/",P3270))</f>
        <v>video games</v>
      </c>
    </row>
    <row r="3271" spans="1:20" ht="42.75" x14ac:dyDescent="0.4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 s="9">
        <f>(((I3271/60)/60)/24)+DATE(1970,1,1)</f>
        <v>42126.918240740735</v>
      </c>
      <c r="K3271">
        <v>1428012136</v>
      </c>
      <c r="L3271" s="10">
        <f>(((K3271/60)/60)/24)+DATE(1970,1,1)</f>
        <v>42096.918240740735</v>
      </c>
      <c r="M3271" t="b">
        <v>0</v>
      </c>
      <c r="N3271">
        <v>2</v>
      </c>
      <c r="O3271" t="b">
        <v>0</v>
      </c>
      <c r="P3271" t="s">
        <v>8272</v>
      </c>
      <c r="Q3271" s="5">
        <f>(E3271/D3271)</f>
        <v>6.875E-3</v>
      </c>
      <c r="R3271" s="12">
        <f>ROUND((E3271/N3271),2)</f>
        <v>27.5</v>
      </c>
      <c r="S3271" t="str">
        <f>LEFT(P3271,FIND("/",P3271)-1)</f>
        <v>technology</v>
      </c>
      <c r="T3271" t="str">
        <f>RIGHT(P3271,LEN(P3271)-FIND("/",P3271))</f>
        <v>web</v>
      </c>
    </row>
    <row r="3272" spans="1:20" ht="42.75" x14ac:dyDescent="0.4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 s="9">
        <f>(((I3272/60)/60)/24)+DATE(1970,1,1)</f>
        <v>41830.895254629628</v>
      </c>
      <c r="K3272">
        <v>1402867750</v>
      </c>
      <c r="L3272" s="10">
        <f>(((K3272/60)/60)/24)+DATE(1970,1,1)</f>
        <v>41805.895254629628</v>
      </c>
      <c r="M3272" t="b">
        <v>0</v>
      </c>
      <c r="N3272">
        <v>2</v>
      </c>
      <c r="O3272" t="b">
        <v>0</v>
      </c>
      <c r="P3272" t="s">
        <v>8284</v>
      </c>
      <c r="Q3272" s="5">
        <f>(E3272/D3272)</f>
        <v>6.875E-3</v>
      </c>
      <c r="R3272" s="12">
        <f>ROUND((E3272/N3272),2)</f>
        <v>27.5</v>
      </c>
      <c r="S3272" t="str">
        <f>LEFT(P3272,FIND("/",P3272)-1)</f>
        <v>food</v>
      </c>
      <c r="T3272" t="str">
        <f>RIGHT(P3272,LEN(P3272)-FIND("/",P3272))</f>
        <v>food trucks</v>
      </c>
    </row>
    <row r="3273" spans="1:20" ht="42.75" x14ac:dyDescent="0.4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 s="9">
        <f>(((I3273/60)/60)/24)+DATE(1970,1,1)</f>
        <v>41569.165972222225</v>
      </c>
      <c r="K3273">
        <v>1380559201</v>
      </c>
      <c r="L3273" s="10">
        <f>(((K3273/60)/60)/24)+DATE(1970,1,1)</f>
        <v>41547.694456018515</v>
      </c>
      <c r="M3273" t="b">
        <v>0</v>
      </c>
      <c r="N3273">
        <v>3</v>
      </c>
      <c r="O3273" t="b">
        <v>0</v>
      </c>
      <c r="P3273" t="s">
        <v>8270</v>
      </c>
      <c r="Q3273" s="5">
        <f>(E3273/D3273)</f>
        <v>6.8631863186318634E-3</v>
      </c>
      <c r="R3273" s="12">
        <f>ROUND((E3273/N3273),2)</f>
        <v>20.329999999999998</v>
      </c>
      <c r="S3273" t="str">
        <f>LEFT(P3273,FIND("/",P3273)-1)</f>
        <v>film &amp; video</v>
      </c>
      <c r="T3273" t="str">
        <f>RIGHT(P3273,LEN(P3273)-FIND("/",P3273))</f>
        <v>animation</v>
      </c>
    </row>
    <row r="3274" spans="1:20" ht="42.75" x14ac:dyDescent="0.4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 s="9">
        <f>(((I3274/60)/60)/24)+DATE(1970,1,1)</f>
        <v>42573.626620370371</v>
      </c>
      <c r="K3274">
        <v>1465311740</v>
      </c>
      <c r="L3274" s="10">
        <f>(((K3274/60)/60)/24)+DATE(1970,1,1)</f>
        <v>42528.626620370371</v>
      </c>
      <c r="M3274" t="b">
        <v>0</v>
      </c>
      <c r="N3274">
        <v>3</v>
      </c>
      <c r="O3274" t="b">
        <v>0</v>
      </c>
      <c r="P3274" t="s">
        <v>8272</v>
      </c>
      <c r="Q3274" s="5">
        <f>(E3274/D3274)</f>
        <v>6.8399999999999997E-3</v>
      </c>
      <c r="R3274" s="12">
        <f>ROUND((E3274/N3274),2)</f>
        <v>342</v>
      </c>
      <c r="S3274" t="str">
        <f>LEFT(P3274,FIND("/",P3274)-1)</f>
        <v>technology</v>
      </c>
      <c r="T3274" t="str">
        <f>RIGHT(P3274,LEN(P3274)-FIND("/",P3274))</f>
        <v>web</v>
      </c>
    </row>
    <row r="3275" spans="1:20" ht="28.5" x14ac:dyDescent="0.4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 s="9">
        <f>(((I3275/60)/60)/24)+DATE(1970,1,1)</f>
        <v>42387.541666666672</v>
      </c>
      <c r="K3275">
        <v>1449151888</v>
      </c>
      <c r="L3275" s="10">
        <f>(((K3275/60)/60)/24)+DATE(1970,1,1)</f>
        <v>42341.59129629629</v>
      </c>
      <c r="M3275" t="b">
        <v>0</v>
      </c>
      <c r="N3275">
        <v>1</v>
      </c>
      <c r="O3275" t="b">
        <v>0</v>
      </c>
      <c r="P3275" t="s">
        <v>8293</v>
      </c>
      <c r="Q3275" s="5">
        <f>(E3275/D3275)</f>
        <v>6.7999999999999996E-3</v>
      </c>
      <c r="R3275" s="12">
        <f>ROUND((E3275/N3275),2)</f>
        <v>34</v>
      </c>
      <c r="S3275" t="str">
        <f>LEFT(P3275,FIND("/",P3275)-1)</f>
        <v>music</v>
      </c>
      <c r="T3275" t="str">
        <f>RIGHT(P3275,LEN(P3275)-FIND("/",P3275))</f>
        <v>faith</v>
      </c>
    </row>
    <row r="3276" spans="1:20" ht="28.5" x14ac:dyDescent="0.4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 s="9">
        <f>(((I3276/60)/60)/24)+DATE(1970,1,1)</f>
        <v>41863.951516203706</v>
      </c>
      <c r="K3276">
        <v>1405291811</v>
      </c>
      <c r="L3276" s="10">
        <f>(((K3276/60)/60)/24)+DATE(1970,1,1)</f>
        <v>41833.951516203706</v>
      </c>
      <c r="M3276" t="b">
        <v>0</v>
      </c>
      <c r="N3276">
        <v>4</v>
      </c>
      <c r="O3276" t="b">
        <v>0</v>
      </c>
      <c r="P3276" t="s">
        <v>8271</v>
      </c>
      <c r="Q3276" s="5">
        <f>(E3276/D3276)</f>
        <v>6.7499999999999999E-3</v>
      </c>
      <c r="R3276" s="12">
        <f>ROUND((E3276/N3276),2)</f>
        <v>6.75</v>
      </c>
      <c r="S3276" t="str">
        <f>LEFT(P3276,FIND("/",P3276)-1)</f>
        <v>theater</v>
      </c>
      <c r="T3276" t="str">
        <f>RIGHT(P3276,LEN(P3276)-FIND("/",P3276))</f>
        <v>plays</v>
      </c>
    </row>
    <row r="3277" spans="1:20" ht="42.75" x14ac:dyDescent="0.4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 s="9">
        <f>(((I3277/60)/60)/24)+DATE(1970,1,1)</f>
        <v>41585.083368055559</v>
      </c>
      <c r="K3277">
        <v>1381194003</v>
      </c>
      <c r="L3277" s="10">
        <f>(((K3277/60)/60)/24)+DATE(1970,1,1)</f>
        <v>41555.041701388887</v>
      </c>
      <c r="M3277" t="b">
        <v>0</v>
      </c>
      <c r="N3277">
        <v>1</v>
      </c>
      <c r="O3277" t="b">
        <v>0</v>
      </c>
      <c r="P3277" t="s">
        <v>8290</v>
      </c>
      <c r="Q3277" s="5">
        <f>(E3277/D3277)</f>
        <v>6.7000000000000002E-3</v>
      </c>
      <c r="R3277" s="12">
        <f>ROUND((E3277/N3277),2)</f>
        <v>67</v>
      </c>
      <c r="S3277" t="str">
        <f>LEFT(P3277,FIND("/",P3277)-1)</f>
        <v>publishing</v>
      </c>
      <c r="T3277" t="str">
        <f>RIGHT(P3277,LEN(P3277)-FIND("/",P3277))</f>
        <v>art books</v>
      </c>
    </row>
    <row r="3278" spans="1:20" x14ac:dyDescent="0.4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 s="9">
        <f>(((I3278/60)/60)/24)+DATE(1970,1,1)</f>
        <v>41998.208333333328</v>
      </c>
      <c r="K3278">
        <v>1414889665</v>
      </c>
      <c r="L3278" s="10">
        <f>(((K3278/60)/60)/24)+DATE(1970,1,1)</f>
        <v>41945.037789351853</v>
      </c>
      <c r="M3278" t="b">
        <v>0</v>
      </c>
      <c r="N3278">
        <v>3</v>
      </c>
      <c r="O3278" t="b">
        <v>0</v>
      </c>
      <c r="P3278" t="s">
        <v>8270</v>
      </c>
      <c r="Q3278" s="5">
        <f>(E3278/D3278)</f>
        <v>6.6964285714285711E-3</v>
      </c>
      <c r="R3278" s="12">
        <f>ROUND((E3278/N3278),2)</f>
        <v>10</v>
      </c>
      <c r="S3278" t="str">
        <f>LEFT(P3278,FIND("/",P3278)-1)</f>
        <v>film &amp; video</v>
      </c>
      <c r="T3278" t="str">
        <f>RIGHT(P3278,LEN(P3278)-FIND("/",P3278))</f>
        <v>animation</v>
      </c>
    </row>
    <row r="3279" spans="1:20" ht="42.75" x14ac:dyDescent="0.4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 s="9">
        <f>(((I3279/60)/60)/24)+DATE(1970,1,1)</f>
        <v>41851.407187500001</v>
      </c>
      <c r="K3279">
        <v>1404207981</v>
      </c>
      <c r="L3279" s="10">
        <f>(((K3279/60)/60)/24)+DATE(1970,1,1)</f>
        <v>41821.407187500001</v>
      </c>
      <c r="M3279" t="b">
        <v>0</v>
      </c>
      <c r="N3279">
        <v>1</v>
      </c>
      <c r="O3279" t="b">
        <v>0</v>
      </c>
      <c r="P3279" t="s">
        <v>8283</v>
      </c>
      <c r="Q3279" s="5">
        <f>(E3279/D3279)</f>
        <v>6.6666666666666671E-3</v>
      </c>
      <c r="R3279" s="12">
        <f>ROUND((E3279/N3279),2)</f>
        <v>20</v>
      </c>
      <c r="S3279" t="str">
        <f>LEFT(P3279,FIND("/",P3279)-1)</f>
        <v>games</v>
      </c>
      <c r="T3279" t="str">
        <f>RIGHT(P3279,LEN(P3279)-FIND("/",P3279))</f>
        <v>mobile games</v>
      </c>
    </row>
    <row r="3280" spans="1:20" ht="28.5" x14ac:dyDescent="0.4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 s="9">
        <f>(((I3280/60)/60)/24)+DATE(1970,1,1)</f>
        <v>42588.65662037037</v>
      </c>
      <c r="K3280">
        <v>1469202332</v>
      </c>
      <c r="L3280" s="10">
        <f>(((K3280/60)/60)/24)+DATE(1970,1,1)</f>
        <v>42573.65662037037</v>
      </c>
      <c r="M3280" t="b">
        <v>0</v>
      </c>
      <c r="N3280">
        <v>2</v>
      </c>
      <c r="O3280" t="b">
        <v>0</v>
      </c>
      <c r="P3280" t="s">
        <v>8304</v>
      </c>
      <c r="Q3280" s="5">
        <f>(E3280/D3280)</f>
        <v>6.6666666666666671E-3</v>
      </c>
      <c r="R3280" s="12">
        <f>ROUND((E3280/N3280),2)</f>
        <v>5</v>
      </c>
      <c r="S3280" t="str">
        <f>LEFT(P3280,FIND("/",P3280)-1)</f>
        <v>publishing</v>
      </c>
      <c r="T3280" t="str">
        <f>RIGHT(P3280,LEN(P3280)-FIND("/",P3280))</f>
        <v>children's books</v>
      </c>
    </row>
    <row r="3281" spans="1:20" ht="28.5" x14ac:dyDescent="0.4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 s="9">
        <f>(((I3281/60)/60)/24)+DATE(1970,1,1)</f>
        <v>41908.679803240739</v>
      </c>
      <c r="K3281">
        <v>1406564335</v>
      </c>
      <c r="L3281" s="10">
        <f>(((K3281/60)/60)/24)+DATE(1970,1,1)</f>
        <v>41848.679803240739</v>
      </c>
      <c r="M3281" t="b">
        <v>0</v>
      </c>
      <c r="N3281">
        <v>1</v>
      </c>
      <c r="O3281" t="b">
        <v>0</v>
      </c>
      <c r="P3281" t="s">
        <v>8303</v>
      </c>
      <c r="Q3281" s="5">
        <f>(E3281/D3281)</f>
        <v>6.6666666666666671E-3</v>
      </c>
      <c r="R3281" s="12">
        <f>ROUND((E3281/N3281),2)</f>
        <v>10</v>
      </c>
      <c r="S3281" t="str">
        <f>LEFT(P3281,FIND("/",P3281)-1)</f>
        <v>theater</v>
      </c>
      <c r="T3281" t="str">
        <f>RIGHT(P3281,LEN(P3281)-FIND("/",P3281))</f>
        <v>spaces</v>
      </c>
    </row>
    <row r="3282" spans="1:20" ht="42.75" x14ac:dyDescent="0.4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 s="9">
        <f>(((I3282/60)/60)/24)+DATE(1970,1,1)</f>
        <v>42086.75</v>
      </c>
      <c r="K3282">
        <v>1423847093</v>
      </c>
      <c r="L3282" s="10">
        <f>(((K3282/60)/60)/24)+DATE(1970,1,1)</f>
        <v>42048.711724537032</v>
      </c>
      <c r="M3282" t="b">
        <v>0</v>
      </c>
      <c r="N3282">
        <v>1</v>
      </c>
      <c r="O3282" t="b">
        <v>0</v>
      </c>
      <c r="P3282" t="s">
        <v>8271</v>
      </c>
      <c r="Q3282" s="5">
        <f>(E3282/D3282)</f>
        <v>6.6666666666666671E-3</v>
      </c>
      <c r="R3282" s="12">
        <f>ROUND((E3282/N3282),2)</f>
        <v>10</v>
      </c>
      <c r="S3282" t="str">
        <f>LEFT(P3282,FIND("/",P3282)-1)</f>
        <v>theater</v>
      </c>
      <c r="T3282" t="str">
        <f>RIGHT(P3282,LEN(P3282)-FIND("/",P3282))</f>
        <v>plays</v>
      </c>
    </row>
    <row r="3283" spans="1:20" ht="71.25" x14ac:dyDescent="0.4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 s="9">
        <f>(((I3283/60)/60)/24)+DATE(1970,1,1)</f>
        <v>42361.679166666669</v>
      </c>
      <c r="K3283">
        <v>1448469719</v>
      </c>
      <c r="L3283" s="10">
        <f>(((K3283/60)/60)/24)+DATE(1970,1,1)</f>
        <v>42333.695821759262</v>
      </c>
      <c r="M3283" t="b">
        <v>0</v>
      </c>
      <c r="N3283">
        <v>1</v>
      </c>
      <c r="O3283" t="b">
        <v>0</v>
      </c>
      <c r="P3283" t="s">
        <v>8305</v>
      </c>
      <c r="Q3283" s="5">
        <f>(E3283/D3283)</f>
        <v>6.6666666666666671E-3</v>
      </c>
      <c r="R3283" s="12">
        <f>ROUND((E3283/N3283),2)</f>
        <v>500</v>
      </c>
      <c r="S3283" t="str">
        <f>LEFT(P3283,FIND("/",P3283)-1)</f>
        <v>theater</v>
      </c>
      <c r="T3283" t="str">
        <f>RIGHT(P3283,LEN(P3283)-FIND("/",P3283))</f>
        <v>musical</v>
      </c>
    </row>
    <row r="3284" spans="1:20" ht="42.75" x14ac:dyDescent="0.4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 s="9">
        <f>(((I3284/60)/60)/24)+DATE(1970,1,1)</f>
        <v>42174.769479166673</v>
      </c>
      <c r="K3284">
        <v>1432146483</v>
      </c>
      <c r="L3284" s="10">
        <f>(((K3284/60)/60)/24)+DATE(1970,1,1)</f>
        <v>42144.769479166673</v>
      </c>
      <c r="M3284" t="b">
        <v>0</v>
      </c>
      <c r="N3284">
        <v>4</v>
      </c>
      <c r="O3284" t="b">
        <v>0</v>
      </c>
      <c r="P3284" t="s">
        <v>8290</v>
      </c>
      <c r="Q3284" s="5">
        <f>(E3284/D3284)</f>
        <v>6.6115702479338841E-3</v>
      </c>
      <c r="R3284" s="12">
        <f>ROUND((E3284/N3284),2)</f>
        <v>20</v>
      </c>
      <c r="S3284" t="str">
        <f>LEFT(P3284,FIND("/",P3284)-1)</f>
        <v>publishing</v>
      </c>
      <c r="T3284" t="str">
        <f>RIGHT(P3284,LEN(P3284)-FIND("/",P3284))</f>
        <v>art books</v>
      </c>
    </row>
    <row r="3285" spans="1:20" ht="42.75" x14ac:dyDescent="0.4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 s="9">
        <f>(((I3285/60)/60)/24)+DATE(1970,1,1)</f>
        <v>42337.075740740736</v>
      </c>
      <c r="K3285">
        <v>1446166144</v>
      </c>
      <c r="L3285" s="10">
        <f>(((K3285/60)/60)/24)+DATE(1970,1,1)</f>
        <v>42307.034074074079</v>
      </c>
      <c r="M3285" t="b">
        <v>0</v>
      </c>
      <c r="N3285">
        <v>1</v>
      </c>
      <c r="O3285" t="b">
        <v>0</v>
      </c>
      <c r="P3285" t="s">
        <v>8272</v>
      </c>
      <c r="Q3285" s="5">
        <f>(E3285/D3285)</f>
        <v>6.41025641025641E-3</v>
      </c>
      <c r="R3285" s="12">
        <f>ROUND((E3285/N3285),2)</f>
        <v>5</v>
      </c>
      <c r="S3285" t="str">
        <f>LEFT(P3285,FIND("/",P3285)-1)</f>
        <v>technology</v>
      </c>
      <c r="T3285" t="str">
        <f>RIGHT(P3285,LEN(P3285)-FIND("/",P3285))</f>
        <v>web</v>
      </c>
    </row>
    <row r="3286" spans="1:20" ht="28.5" x14ac:dyDescent="0.4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 s="9">
        <f>(((I3286/60)/60)/24)+DATE(1970,1,1)</f>
        <v>42173.714178240742</v>
      </c>
      <c r="K3286">
        <v>1432055305</v>
      </c>
      <c r="L3286" s="10">
        <f>(((K3286/60)/60)/24)+DATE(1970,1,1)</f>
        <v>42143.714178240742</v>
      </c>
      <c r="M3286" t="b">
        <v>0</v>
      </c>
      <c r="N3286">
        <v>1</v>
      </c>
      <c r="O3286" t="b">
        <v>0</v>
      </c>
      <c r="P3286" t="s">
        <v>8284</v>
      </c>
      <c r="Q3286" s="5">
        <f>(E3286/D3286)</f>
        <v>6.2500000000000003E-3</v>
      </c>
      <c r="R3286" s="12">
        <f>ROUND((E3286/N3286),2)</f>
        <v>50</v>
      </c>
      <c r="S3286" t="str">
        <f>LEFT(P3286,FIND("/",P3286)-1)</f>
        <v>food</v>
      </c>
      <c r="T3286" t="str">
        <f>RIGHT(P3286,LEN(P3286)-FIND("/",P3286))</f>
        <v>food trucks</v>
      </c>
    </row>
    <row r="3287" spans="1:20" ht="42.75" x14ac:dyDescent="0.4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 s="9">
        <f>(((I3287/60)/60)/24)+DATE(1970,1,1)</f>
        <v>42725.192013888889</v>
      </c>
      <c r="K3287">
        <v>1477107390</v>
      </c>
      <c r="L3287" s="10">
        <f>(((K3287/60)/60)/24)+DATE(1970,1,1)</f>
        <v>42665.150347222225</v>
      </c>
      <c r="M3287" t="b">
        <v>0</v>
      </c>
      <c r="N3287">
        <v>2</v>
      </c>
      <c r="O3287" t="b">
        <v>0</v>
      </c>
      <c r="P3287" t="s">
        <v>8303</v>
      </c>
      <c r="Q3287" s="5">
        <f>(E3287/D3287)</f>
        <v>6.2500000000000003E-3</v>
      </c>
      <c r="R3287" s="12">
        <f>ROUND((E3287/N3287),2)</f>
        <v>62.5</v>
      </c>
      <c r="S3287" t="str">
        <f>LEFT(P3287,FIND("/",P3287)-1)</f>
        <v>theater</v>
      </c>
      <c r="T3287" t="str">
        <f>RIGHT(P3287,LEN(P3287)-FIND("/",P3287))</f>
        <v>spaces</v>
      </c>
    </row>
    <row r="3288" spans="1:20" ht="42.75" x14ac:dyDescent="0.4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 s="9">
        <f>(((I3288/60)/60)/24)+DATE(1970,1,1)</f>
        <v>42468.774305555555</v>
      </c>
      <c r="K3288">
        <v>1457628680</v>
      </c>
      <c r="L3288" s="10">
        <f>(((K3288/60)/60)/24)+DATE(1970,1,1)</f>
        <v>42439.702314814815</v>
      </c>
      <c r="M3288" t="b">
        <v>0</v>
      </c>
      <c r="N3288">
        <v>1</v>
      </c>
      <c r="O3288" t="b">
        <v>0</v>
      </c>
      <c r="P3288" t="s">
        <v>8271</v>
      </c>
      <c r="Q3288" s="5">
        <f>(E3288/D3288)</f>
        <v>6.2500000000000003E-3</v>
      </c>
      <c r="R3288" s="12">
        <f>ROUND((E3288/N3288),2)</f>
        <v>25</v>
      </c>
      <c r="S3288" t="str">
        <f>LEFT(P3288,FIND("/",P3288)-1)</f>
        <v>theater</v>
      </c>
      <c r="T3288" t="str">
        <f>RIGHT(P3288,LEN(P3288)-FIND("/",P3288))</f>
        <v>plays</v>
      </c>
    </row>
    <row r="3289" spans="1:20" ht="42.75" x14ac:dyDescent="0.4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 s="9">
        <f>(((I3289/60)/60)/24)+DATE(1970,1,1)</f>
        <v>42112.702800925923</v>
      </c>
      <c r="K3289">
        <v>1426783922</v>
      </c>
      <c r="L3289" s="10">
        <f>(((K3289/60)/60)/24)+DATE(1970,1,1)</f>
        <v>42082.702800925923</v>
      </c>
      <c r="M3289" t="b">
        <v>0</v>
      </c>
      <c r="N3289">
        <v>1</v>
      </c>
      <c r="O3289" t="b">
        <v>0</v>
      </c>
      <c r="P3289" t="s">
        <v>8273</v>
      </c>
      <c r="Q3289" s="5">
        <f>(E3289/D3289)</f>
        <v>6.0869565217391303E-3</v>
      </c>
      <c r="R3289" s="12">
        <f>ROUND((E3289/N3289),2)</f>
        <v>28</v>
      </c>
      <c r="S3289" t="str">
        <f>LEFT(P3289,FIND("/",P3289)-1)</f>
        <v>technology</v>
      </c>
      <c r="T3289" t="str">
        <f>RIGHT(P3289,LEN(P3289)-FIND("/",P3289))</f>
        <v>wearables</v>
      </c>
    </row>
    <row r="3290" spans="1:20" ht="42.75" x14ac:dyDescent="0.4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 s="9">
        <f>(((I3290/60)/60)/24)+DATE(1970,1,1)</f>
        <v>42241.732430555552</v>
      </c>
      <c r="K3290">
        <v>1437932082</v>
      </c>
      <c r="L3290" s="10">
        <f>(((K3290/60)/60)/24)+DATE(1970,1,1)</f>
        <v>42211.732430555552</v>
      </c>
      <c r="M3290" t="b">
        <v>0</v>
      </c>
      <c r="N3290">
        <v>3</v>
      </c>
      <c r="O3290" t="b">
        <v>0</v>
      </c>
      <c r="P3290" t="s">
        <v>8284</v>
      </c>
      <c r="Q3290" s="5">
        <f>(E3290/D3290)</f>
        <v>6.0400000000000002E-3</v>
      </c>
      <c r="R3290" s="12">
        <f>ROUND((E3290/N3290),2)</f>
        <v>50.33</v>
      </c>
      <c r="S3290" t="str">
        <f>LEFT(P3290,FIND("/",P3290)-1)</f>
        <v>food</v>
      </c>
      <c r="T3290" t="str">
        <f>RIGHT(P3290,LEN(P3290)-FIND("/",P3290))</f>
        <v>food trucks</v>
      </c>
    </row>
    <row r="3291" spans="1:20" ht="42.75" x14ac:dyDescent="0.4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 s="9">
        <f>(((I3291/60)/60)/24)+DATE(1970,1,1)</f>
        <v>41834.104166666664</v>
      </c>
      <c r="K3291">
        <v>1402612730</v>
      </c>
      <c r="L3291" s="10">
        <f>(((K3291/60)/60)/24)+DATE(1970,1,1)</f>
        <v>41802.94363425926</v>
      </c>
      <c r="M3291" t="b">
        <v>0</v>
      </c>
      <c r="N3291">
        <v>1</v>
      </c>
      <c r="O3291" t="b">
        <v>0</v>
      </c>
      <c r="P3291" t="s">
        <v>8278</v>
      </c>
      <c r="Q3291" s="5">
        <f>(E3291/D3291)</f>
        <v>6.0000000000000001E-3</v>
      </c>
      <c r="R3291" s="12">
        <f>ROUND((E3291/N3291),2)</f>
        <v>30</v>
      </c>
      <c r="S3291" t="str">
        <f>LEFT(P3291,FIND("/",P3291)-1)</f>
        <v>music</v>
      </c>
      <c r="T3291" t="str">
        <f>RIGHT(P3291,LEN(P3291)-FIND("/",P3291))</f>
        <v>jazz</v>
      </c>
    </row>
    <row r="3292" spans="1:20" ht="42.75" x14ac:dyDescent="0.4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 s="9">
        <f>(((I3292/60)/60)/24)+DATE(1970,1,1)</f>
        <v>42280.875</v>
      </c>
      <c r="K3292">
        <v>1441955269</v>
      </c>
      <c r="L3292" s="10">
        <f>(((K3292/60)/60)/24)+DATE(1970,1,1)</f>
        <v>42258.297094907408</v>
      </c>
      <c r="M3292" t="b">
        <v>0</v>
      </c>
      <c r="N3292">
        <v>2</v>
      </c>
      <c r="O3292" t="b">
        <v>0</v>
      </c>
      <c r="P3292" t="s">
        <v>8299</v>
      </c>
      <c r="Q3292" s="5">
        <f>(E3292/D3292)</f>
        <v>6.0000000000000001E-3</v>
      </c>
      <c r="R3292" s="12">
        <f>ROUND((E3292/N3292),2)</f>
        <v>15</v>
      </c>
      <c r="S3292" t="str">
        <f>LEFT(P3292,FIND("/",P3292)-1)</f>
        <v>food</v>
      </c>
      <c r="T3292" t="str">
        <f>RIGHT(P3292,LEN(P3292)-FIND("/",P3292))</f>
        <v>restaurants</v>
      </c>
    </row>
    <row r="3293" spans="1:20" ht="42.75" x14ac:dyDescent="0.4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 s="9">
        <f>(((I3293/60)/60)/24)+DATE(1970,1,1)</f>
        <v>42140.125</v>
      </c>
      <c r="K3293">
        <v>1429170603</v>
      </c>
      <c r="L3293" s="10">
        <f>(((K3293/60)/60)/24)+DATE(1970,1,1)</f>
        <v>42110.326423611114</v>
      </c>
      <c r="M3293" t="b">
        <v>0</v>
      </c>
      <c r="N3293">
        <v>2</v>
      </c>
      <c r="O3293" t="b">
        <v>0</v>
      </c>
      <c r="P3293" t="s">
        <v>8284</v>
      </c>
      <c r="Q3293" s="5">
        <f>(E3293/D3293)</f>
        <v>6.0000000000000001E-3</v>
      </c>
      <c r="R3293" s="12">
        <f>ROUND((E3293/N3293),2)</f>
        <v>25.5</v>
      </c>
      <c r="S3293" t="str">
        <f>LEFT(P3293,FIND("/",P3293)-1)</f>
        <v>food</v>
      </c>
      <c r="T3293" t="str">
        <f>RIGHT(P3293,LEN(P3293)-FIND("/",P3293))</f>
        <v>food trucks</v>
      </c>
    </row>
    <row r="3294" spans="1:20" ht="42.75" x14ac:dyDescent="0.4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 s="9">
        <f>(((I3294/60)/60)/24)+DATE(1970,1,1)</f>
        <v>41844.124305555553</v>
      </c>
      <c r="K3294">
        <v>1402506278</v>
      </c>
      <c r="L3294" s="10">
        <f>(((K3294/60)/60)/24)+DATE(1970,1,1)</f>
        <v>41801.711550925924</v>
      </c>
      <c r="M3294" t="b">
        <v>0</v>
      </c>
      <c r="N3294">
        <v>2</v>
      </c>
      <c r="O3294" t="b">
        <v>0</v>
      </c>
      <c r="P3294" t="s">
        <v>8271</v>
      </c>
      <c r="Q3294" s="5">
        <f>(E3294/D3294)</f>
        <v>6.0000000000000001E-3</v>
      </c>
      <c r="R3294" s="12">
        <f>ROUND((E3294/N3294),2)</f>
        <v>22.5</v>
      </c>
      <c r="S3294" t="str">
        <f>LEFT(P3294,FIND("/",P3294)-1)</f>
        <v>theater</v>
      </c>
      <c r="T3294" t="str">
        <f>RIGHT(P3294,LEN(P3294)-FIND("/",P3294))</f>
        <v>plays</v>
      </c>
    </row>
    <row r="3295" spans="1:20" ht="57" x14ac:dyDescent="0.4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 s="9">
        <f>(((I3295/60)/60)/24)+DATE(1970,1,1)</f>
        <v>42725.624340277776</v>
      </c>
      <c r="K3295">
        <v>1479740343</v>
      </c>
      <c r="L3295" s="10">
        <f>(((K3295/60)/60)/24)+DATE(1970,1,1)</f>
        <v>42695.624340277776</v>
      </c>
      <c r="M3295" t="b">
        <v>0</v>
      </c>
      <c r="N3295">
        <v>5</v>
      </c>
      <c r="O3295" t="b">
        <v>0</v>
      </c>
      <c r="P3295" t="s">
        <v>8301</v>
      </c>
      <c r="Q3295" s="5">
        <f>(E3295/D3295)</f>
        <v>5.966666666666667E-3</v>
      </c>
      <c r="R3295" s="12">
        <f>ROUND((E3295/N3295),2)</f>
        <v>71.599999999999994</v>
      </c>
      <c r="S3295" t="str">
        <f>LEFT(P3295,FIND("/",P3295)-1)</f>
        <v>technology</v>
      </c>
      <c r="T3295" t="str">
        <f>RIGHT(P3295,LEN(P3295)-FIND("/",P3295))</f>
        <v>space exploration</v>
      </c>
    </row>
    <row r="3296" spans="1:20" ht="42.75" x14ac:dyDescent="0.4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9">
        <f>(((I3296/60)/60)/24)+DATE(1970,1,1)</f>
        <v>41942.932430555556</v>
      </c>
      <c r="K3296">
        <v>1412115762</v>
      </c>
      <c r="L3296" s="10">
        <f>(((K3296/60)/60)/24)+DATE(1970,1,1)</f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5">
        <f>(E3296/D3296)</f>
        <v>5.8333333333333336E-3</v>
      </c>
      <c r="R3296" s="12">
        <f>ROUND((E3296/N3296),2)</f>
        <v>8.75</v>
      </c>
      <c r="S3296" t="str">
        <f>LEFT(P3296,FIND("/",P3296)-1)</f>
        <v>music</v>
      </c>
      <c r="T3296" t="str">
        <f>RIGHT(P3296,LEN(P3296)-FIND("/",P3296))</f>
        <v>faith</v>
      </c>
    </row>
    <row r="3297" spans="1:20" ht="42.75" x14ac:dyDescent="0.4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 s="9">
        <f>(((I3297/60)/60)/24)+DATE(1970,1,1)</f>
        <v>42753.016180555554</v>
      </c>
      <c r="K3297">
        <v>1479514998</v>
      </c>
      <c r="L3297" s="10">
        <f>(((K3297/60)/60)/24)+DATE(1970,1,1)</f>
        <v>42693.016180555554</v>
      </c>
      <c r="M3297" t="b">
        <v>0</v>
      </c>
      <c r="N3297">
        <v>3</v>
      </c>
      <c r="O3297" t="b">
        <v>0</v>
      </c>
      <c r="P3297" t="s">
        <v>8267</v>
      </c>
      <c r="Q3297" s="5">
        <f>(E3297/D3297)</f>
        <v>5.7499999999999999E-3</v>
      </c>
      <c r="R3297" s="12">
        <f>ROUND((E3297/N3297),2)</f>
        <v>38.33</v>
      </c>
      <c r="S3297" t="str">
        <f>LEFT(P3297,FIND("/",P3297)-1)</f>
        <v>film &amp; video</v>
      </c>
      <c r="T3297" t="str">
        <f>RIGHT(P3297,LEN(P3297)-FIND("/",P3297))</f>
        <v>science fiction</v>
      </c>
    </row>
    <row r="3298" spans="1:20" ht="28.5" x14ac:dyDescent="0.4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 s="9">
        <f>(((I3298/60)/60)/24)+DATE(1970,1,1)</f>
        <v>42124.101145833338</v>
      </c>
      <c r="K3298">
        <v>1427768739</v>
      </c>
      <c r="L3298" s="10">
        <f>(((K3298/60)/60)/24)+DATE(1970,1,1)</f>
        <v>42094.101145833338</v>
      </c>
      <c r="M3298" t="b">
        <v>0</v>
      </c>
      <c r="N3298">
        <v>7</v>
      </c>
      <c r="O3298" t="b">
        <v>0</v>
      </c>
      <c r="P3298" t="s">
        <v>8272</v>
      </c>
      <c r="Q3298" s="5">
        <f>(E3298/D3298)</f>
        <v>5.7142857142857143E-3</v>
      </c>
      <c r="R3298" s="12">
        <f>ROUND((E3298/N3298),2)</f>
        <v>15.43</v>
      </c>
      <c r="S3298" t="str">
        <f>LEFT(P3298,FIND("/",P3298)-1)</f>
        <v>technology</v>
      </c>
      <c r="T3298" t="str">
        <f>RIGHT(P3298,LEN(P3298)-FIND("/",P3298))</f>
        <v>web</v>
      </c>
    </row>
    <row r="3299" spans="1:20" ht="28.5" x14ac:dyDescent="0.4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 s="9">
        <f>(((I3299/60)/60)/24)+DATE(1970,1,1)</f>
        <v>42746.7424537037</v>
      </c>
      <c r="K3299">
        <v>1481564948</v>
      </c>
      <c r="L3299" s="10">
        <f>(((K3299/60)/60)/24)+DATE(1970,1,1)</f>
        <v>42716.7424537037</v>
      </c>
      <c r="M3299" t="b">
        <v>0</v>
      </c>
      <c r="N3299">
        <v>10</v>
      </c>
      <c r="O3299" t="b">
        <v>0</v>
      </c>
      <c r="P3299" t="s">
        <v>8282</v>
      </c>
      <c r="Q3299" s="5">
        <f>(E3299/D3299)</f>
        <v>5.6800000000000002E-3</v>
      </c>
      <c r="R3299" s="12">
        <f>ROUND((E3299/N3299),2)</f>
        <v>28.4</v>
      </c>
      <c r="S3299" t="str">
        <f>LEFT(P3299,FIND("/",P3299)-1)</f>
        <v>games</v>
      </c>
      <c r="T3299" t="str">
        <f>RIGHT(P3299,LEN(P3299)-FIND("/",P3299))</f>
        <v>video games</v>
      </c>
    </row>
    <row r="3300" spans="1:20" ht="42.75" x14ac:dyDescent="0.4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 s="9">
        <f>(((I3300/60)/60)/24)+DATE(1970,1,1)</f>
        <v>42050.854247685187</v>
      </c>
      <c r="K3300">
        <v>1421440207</v>
      </c>
      <c r="L3300" s="10">
        <f>(((K3300/60)/60)/24)+DATE(1970,1,1)</f>
        <v>42020.854247685187</v>
      </c>
      <c r="M3300" t="b">
        <v>0</v>
      </c>
      <c r="N3300">
        <v>4</v>
      </c>
      <c r="O3300" t="b">
        <v>0</v>
      </c>
      <c r="P3300" t="s">
        <v>8272</v>
      </c>
      <c r="Q3300" s="5">
        <f>(E3300/D3300)</f>
        <v>5.5999999999999999E-3</v>
      </c>
      <c r="R3300" s="12">
        <f>ROUND((E3300/N3300),2)</f>
        <v>14</v>
      </c>
      <c r="S3300" t="str">
        <f>LEFT(P3300,FIND("/",P3300)-1)</f>
        <v>technology</v>
      </c>
      <c r="T3300" t="str">
        <f>RIGHT(P3300,LEN(P3300)-FIND("/",P3300))</f>
        <v>web</v>
      </c>
    </row>
    <row r="3301" spans="1:20" ht="42.75" x14ac:dyDescent="0.4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 s="9">
        <f>(((I3301/60)/60)/24)+DATE(1970,1,1)</f>
        <v>42454.707824074074</v>
      </c>
      <c r="K3301">
        <v>1456336756</v>
      </c>
      <c r="L3301" s="10">
        <f>(((K3301/60)/60)/24)+DATE(1970,1,1)</f>
        <v>42424.749490740738</v>
      </c>
      <c r="M3301" t="b">
        <v>0</v>
      </c>
      <c r="N3301">
        <v>3</v>
      </c>
      <c r="O3301" t="b">
        <v>0</v>
      </c>
      <c r="P3301" t="s">
        <v>8273</v>
      </c>
      <c r="Q3301" s="5">
        <f>(E3301/D3301)</f>
        <v>5.5999999999999999E-3</v>
      </c>
      <c r="R3301" s="12">
        <f>ROUND((E3301/N3301),2)</f>
        <v>93.33</v>
      </c>
      <c r="S3301" t="str">
        <f>LEFT(P3301,FIND("/",P3301)-1)</f>
        <v>technology</v>
      </c>
      <c r="T3301" t="str">
        <f>RIGHT(P3301,LEN(P3301)-FIND("/",P3301))</f>
        <v>wearables</v>
      </c>
    </row>
    <row r="3302" spans="1:20" ht="28.5" x14ac:dyDescent="0.4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 s="9">
        <f>(((I3302/60)/60)/24)+DATE(1970,1,1)</f>
        <v>41131.906111111115</v>
      </c>
      <c r="K3302">
        <v>1342043088</v>
      </c>
      <c r="L3302" s="10">
        <f>(((K3302/60)/60)/24)+DATE(1970,1,1)</f>
        <v>41101.906111111115</v>
      </c>
      <c r="M3302" t="b">
        <v>0</v>
      </c>
      <c r="N3302">
        <v>3</v>
      </c>
      <c r="O3302" t="b">
        <v>0</v>
      </c>
      <c r="P3302" t="s">
        <v>8282</v>
      </c>
      <c r="Q3302" s="5">
        <f>(E3302/D3302)</f>
        <v>5.5999999999999999E-3</v>
      </c>
      <c r="R3302" s="12">
        <f>ROUND((E3302/N3302),2)</f>
        <v>18.670000000000002</v>
      </c>
      <c r="S3302" t="str">
        <f>LEFT(P3302,FIND("/",P3302)-1)</f>
        <v>games</v>
      </c>
      <c r="T3302" t="str">
        <f>RIGHT(P3302,LEN(P3302)-FIND("/",P3302))</f>
        <v>video games</v>
      </c>
    </row>
    <row r="3303" spans="1:20" ht="42.75" x14ac:dyDescent="0.4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 s="9">
        <f>(((I3303/60)/60)/24)+DATE(1970,1,1)</f>
        <v>42566.862800925926</v>
      </c>
      <c r="K3303">
        <v>1466023346</v>
      </c>
      <c r="L3303" s="10">
        <f>(((K3303/60)/60)/24)+DATE(1970,1,1)</f>
        <v>42536.862800925926</v>
      </c>
      <c r="M3303" t="b">
        <v>0</v>
      </c>
      <c r="N3303">
        <v>6</v>
      </c>
      <c r="O3303" t="b">
        <v>0</v>
      </c>
      <c r="P3303" t="s">
        <v>8284</v>
      </c>
      <c r="Q3303" s="5">
        <f>(E3303/D3303)</f>
        <v>5.5833333333333334E-3</v>
      </c>
      <c r="R3303" s="12">
        <f>ROUND((E3303/N3303),2)</f>
        <v>55.83</v>
      </c>
      <c r="S3303" t="str">
        <f>LEFT(P3303,FIND("/",P3303)-1)</f>
        <v>food</v>
      </c>
      <c r="T3303" t="str">
        <f>RIGHT(P3303,LEN(P3303)-FIND("/",P3303))</f>
        <v>food trucks</v>
      </c>
    </row>
    <row r="3304" spans="1:20" ht="42.75" x14ac:dyDescent="0.4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 s="9">
        <f>(((I3304/60)/60)/24)+DATE(1970,1,1)</f>
        <v>42306.046689814815</v>
      </c>
      <c r="K3304">
        <v>1443488834</v>
      </c>
      <c r="L3304" s="10">
        <f>(((K3304/60)/60)/24)+DATE(1970,1,1)</f>
        <v>42276.046689814815</v>
      </c>
      <c r="M3304" t="b">
        <v>0</v>
      </c>
      <c r="N3304">
        <v>1</v>
      </c>
      <c r="O3304" t="b">
        <v>0</v>
      </c>
      <c r="P3304" t="s">
        <v>8272</v>
      </c>
      <c r="Q3304" s="5">
        <f>(E3304/D3304)</f>
        <v>5.5555555555555558E-3</v>
      </c>
      <c r="R3304" s="12">
        <f>ROUND((E3304/N3304),2)</f>
        <v>25</v>
      </c>
      <c r="S3304" t="str">
        <f>LEFT(P3304,FIND("/",P3304)-1)</f>
        <v>technology</v>
      </c>
      <c r="T3304" t="str">
        <f>RIGHT(P3304,LEN(P3304)-FIND("/",P3304))</f>
        <v>web</v>
      </c>
    </row>
    <row r="3305" spans="1:20" ht="42.75" x14ac:dyDescent="0.4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 s="9">
        <f>(((I3305/60)/60)/24)+DATE(1970,1,1)</f>
        <v>41114.847777777781</v>
      </c>
      <c r="K3305">
        <v>1337977248</v>
      </c>
      <c r="L3305" s="10">
        <f>(((K3305/60)/60)/24)+DATE(1970,1,1)</f>
        <v>41054.847777777781</v>
      </c>
      <c r="M3305" t="b">
        <v>0</v>
      </c>
      <c r="N3305">
        <v>2</v>
      </c>
      <c r="O3305" t="b">
        <v>0</v>
      </c>
      <c r="P3305" t="s">
        <v>8290</v>
      </c>
      <c r="Q3305" s="5">
        <f>(E3305/D3305)</f>
        <v>5.4999999999999997E-3</v>
      </c>
      <c r="R3305" s="12">
        <f>ROUND((E3305/N3305),2)</f>
        <v>27.5</v>
      </c>
      <c r="S3305" t="str">
        <f>LEFT(P3305,FIND("/",P3305)-1)</f>
        <v>publishing</v>
      </c>
      <c r="T3305" t="str">
        <f>RIGHT(P3305,LEN(P3305)-FIND("/",P3305))</f>
        <v>art books</v>
      </c>
    </row>
    <row r="3306" spans="1:20" ht="28.5" x14ac:dyDescent="0.4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 s="9">
        <f>(((I3306/60)/60)/24)+DATE(1970,1,1)</f>
        <v>42452.145138888889</v>
      </c>
      <c r="K3306">
        <v>1454453021</v>
      </c>
      <c r="L3306" s="10">
        <f>(((K3306/60)/60)/24)+DATE(1970,1,1)</f>
        <v>42402.947002314817</v>
      </c>
      <c r="M3306" t="b">
        <v>0</v>
      </c>
      <c r="N3306">
        <v>2</v>
      </c>
      <c r="O3306" t="b">
        <v>0</v>
      </c>
      <c r="P3306" t="s">
        <v>8271</v>
      </c>
      <c r="Q3306" s="5">
        <f>(E3306/D3306)</f>
        <v>5.4999999999999997E-3</v>
      </c>
      <c r="R3306" s="12">
        <f>ROUND((E3306/N3306),2)</f>
        <v>5.5</v>
      </c>
      <c r="S3306" t="str">
        <f>LEFT(P3306,FIND("/",P3306)-1)</f>
        <v>theater</v>
      </c>
      <c r="T3306" t="str">
        <f>RIGHT(P3306,LEN(P3306)-FIND("/",P3306))</f>
        <v>plays</v>
      </c>
    </row>
    <row r="3307" spans="1:20" ht="42.75" x14ac:dyDescent="0.4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 s="9">
        <f>(((I3307/60)/60)/24)+DATE(1970,1,1)</f>
        <v>40797.554166666669</v>
      </c>
      <c r="K3307">
        <v>1314417502</v>
      </c>
      <c r="L3307" s="10">
        <f>(((K3307/60)/60)/24)+DATE(1970,1,1)</f>
        <v>40782.165532407409</v>
      </c>
      <c r="M3307" t="b">
        <v>0</v>
      </c>
      <c r="N3307">
        <v>1</v>
      </c>
      <c r="O3307" t="b">
        <v>0</v>
      </c>
      <c r="P3307" t="s">
        <v>8286</v>
      </c>
      <c r="Q3307" s="5">
        <f>(E3307/D3307)</f>
        <v>5.4884742041712408E-3</v>
      </c>
      <c r="R3307" s="12">
        <f>ROUND((E3307/N3307),2)</f>
        <v>5</v>
      </c>
      <c r="S3307" t="str">
        <f>LEFT(P3307,FIND("/",P3307)-1)</f>
        <v>music</v>
      </c>
      <c r="T3307" t="str">
        <f>RIGHT(P3307,LEN(P3307)-FIND("/",P3307))</f>
        <v>world music</v>
      </c>
    </row>
    <row r="3308" spans="1:20" ht="42.75" x14ac:dyDescent="0.4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 s="9">
        <f>(((I3308/60)/60)/24)+DATE(1970,1,1)</f>
        <v>41901.762743055559</v>
      </c>
      <c r="K3308">
        <v>1405966701</v>
      </c>
      <c r="L3308" s="10">
        <f>(((K3308/60)/60)/24)+DATE(1970,1,1)</f>
        <v>41841.762743055559</v>
      </c>
      <c r="M3308" t="b">
        <v>0</v>
      </c>
      <c r="N3308">
        <v>7</v>
      </c>
      <c r="O3308" t="b">
        <v>0</v>
      </c>
      <c r="P3308" t="s">
        <v>8268</v>
      </c>
      <c r="Q3308" s="5">
        <f>(E3308/D3308)</f>
        <v>5.3333333333333332E-3</v>
      </c>
      <c r="R3308" s="12">
        <f>ROUND((E3308/N3308),2)</f>
        <v>91.43</v>
      </c>
      <c r="S3308" t="str">
        <f>LEFT(P3308,FIND("/",P3308)-1)</f>
        <v>film &amp; video</v>
      </c>
      <c r="T3308" t="str">
        <f>RIGHT(P3308,LEN(P3308)-FIND("/",P3308))</f>
        <v>drama</v>
      </c>
    </row>
    <row r="3309" spans="1:20" ht="42.75" x14ac:dyDescent="0.4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 s="9">
        <f>(((I3309/60)/60)/24)+DATE(1970,1,1)</f>
        <v>42186.028310185182</v>
      </c>
      <c r="K3309">
        <v>1433292046</v>
      </c>
      <c r="L3309" s="10">
        <f>(((K3309/60)/60)/24)+DATE(1970,1,1)</f>
        <v>42158.028310185182</v>
      </c>
      <c r="M3309" t="b">
        <v>0</v>
      </c>
      <c r="N3309">
        <v>10</v>
      </c>
      <c r="O3309" t="b">
        <v>0</v>
      </c>
      <c r="P3309" t="s">
        <v>8273</v>
      </c>
      <c r="Q3309" s="5">
        <f>(E3309/D3309)</f>
        <v>5.1999999999999998E-3</v>
      </c>
      <c r="R3309" s="12">
        <f>ROUND((E3309/N3309),2)</f>
        <v>26</v>
      </c>
      <c r="S3309" t="str">
        <f>LEFT(P3309,FIND("/",P3309)-1)</f>
        <v>technology</v>
      </c>
      <c r="T3309" t="str">
        <f>RIGHT(P3309,LEN(P3309)-FIND("/",P3309))</f>
        <v>wearables</v>
      </c>
    </row>
    <row r="3310" spans="1:20" ht="42.75" x14ac:dyDescent="0.4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 s="9">
        <f>(((I3310/60)/60)/24)+DATE(1970,1,1)</f>
        <v>41250.933124999996</v>
      </c>
      <c r="K3310">
        <v>1352327022</v>
      </c>
      <c r="L3310" s="10">
        <f>(((K3310/60)/60)/24)+DATE(1970,1,1)</f>
        <v>41220.933124999996</v>
      </c>
      <c r="M3310" t="b">
        <v>0</v>
      </c>
      <c r="N3310">
        <v>11</v>
      </c>
      <c r="O3310" t="b">
        <v>0</v>
      </c>
      <c r="P3310" t="s">
        <v>8282</v>
      </c>
      <c r="Q3310" s="5">
        <f>(E3310/D3310)</f>
        <v>5.1000000000000004E-3</v>
      </c>
      <c r="R3310" s="12">
        <f>ROUND((E3310/N3310),2)</f>
        <v>23.18</v>
      </c>
      <c r="S3310" t="str">
        <f>LEFT(P3310,FIND("/",P3310)-1)</f>
        <v>games</v>
      </c>
      <c r="T3310" t="str">
        <f>RIGHT(P3310,LEN(P3310)-FIND("/",P3310))</f>
        <v>video games</v>
      </c>
    </row>
    <row r="3311" spans="1:20" ht="28.5" x14ac:dyDescent="0.4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 s="9">
        <f>(((I3311/60)/60)/24)+DATE(1970,1,1)</f>
        <v>42588.899398148147</v>
      </c>
      <c r="K3311">
        <v>1465335308</v>
      </c>
      <c r="L3311" s="10">
        <f>(((K3311/60)/60)/24)+DATE(1970,1,1)</f>
        <v>42528.899398148147</v>
      </c>
      <c r="M3311" t="b">
        <v>0</v>
      </c>
      <c r="N3311">
        <v>3</v>
      </c>
      <c r="O3311" t="b">
        <v>0</v>
      </c>
      <c r="P3311" t="s">
        <v>8283</v>
      </c>
      <c r="Q3311" s="5">
        <f>(E3311/D3311)</f>
        <v>5.1000000000000004E-3</v>
      </c>
      <c r="R3311" s="12">
        <f>ROUND((E3311/N3311),2)</f>
        <v>17</v>
      </c>
      <c r="S3311" t="str">
        <f>LEFT(P3311,FIND("/",P3311)-1)</f>
        <v>games</v>
      </c>
      <c r="T3311" t="str">
        <f>RIGHT(P3311,LEN(P3311)-FIND("/",P3311))</f>
        <v>mobile games</v>
      </c>
    </row>
    <row r="3312" spans="1:20" ht="28.5" x14ac:dyDescent="0.4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 s="9">
        <f>(((I3312/60)/60)/24)+DATE(1970,1,1)</f>
        <v>42681.758969907409</v>
      </c>
      <c r="K3312">
        <v>1476378775</v>
      </c>
      <c r="L3312" s="10">
        <f>(((K3312/60)/60)/24)+DATE(1970,1,1)</f>
        <v>42656.717303240745</v>
      </c>
      <c r="M3312" t="b">
        <v>0</v>
      </c>
      <c r="N3312">
        <v>6</v>
      </c>
      <c r="O3312" t="b">
        <v>0</v>
      </c>
      <c r="P3312" t="s">
        <v>8294</v>
      </c>
      <c r="Q3312" s="5">
        <f>(E3312/D3312)</f>
        <v>5.1000000000000004E-3</v>
      </c>
      <c r="R3312" s="12">
        <f>ROUND((E3312/N3312),2)</f>
        <v>17</v>
      </c>
      <c r="S3312" t="str">
        <f>LEFT(P3312,FIND("/",P3312)-1)</f>
        <v>technology</v>
      </c>
      <c r="T3312" t="str">
        <f>RIGHT(P3312,LEN(P3312)-FIND("/",P3312))</f>
        <v>gadgets</v>
      </c>
    </row>
    <row r="3313" spans="1:20" ht="42.75" x14ac:dyDescent="0.4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 s="9">
        <f>(((I3313/60)/60)/24)+DATE(1970,1,1)</f>
        <v>42734.958333333328</v>
      </c>
      <c r="K3313">
        <v>1480610046</v>
      </c>
      <c r="L3313" s="10">
        <f>(((K3313/60)/60)/24)+DATE(1970,1,1)</f>
        <v>42705.690347222218</v>
      </c>
      <c r="M3313" t="b">
        <v>0</v>
      </c>
      <c r="N3313">
        <v>3</v>
      </c>
      <c r="O3313" t="b">
        <v>0</v>
      </c>
      <c r="P3313" t="s">
        <v>8273</v>
      </c>
      <c r="Q3313" s="5">
        <f>(E3313/D3313)</f>
        <v>5.0299999999999997E-3</v>
      </c>
      <c r="R3313" s="12">
        <f>ROUND((E3313/N3313),2)</f>
        <v>167.67</v>
      </c>
      <c r="S3313" t="str">
        <f>LEFT(P3313,FIND("/",P3313)-1)</f>
        <v>technology</v>
      </c>
      <c r="T3313" t="str">
        <f>RIGHT(P3313,LEN(P3313)-FIND("/",P3313))</f>
        <v>wearables</v>
      </c>
    </row>
    <row r="3314" spans="1:20" x14ac:dyDescent="0.4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 s="9">
        <f>(((I3314/60)/60)/24)+DATE(1970,1,1)</f>
        <v>41262.641724537039</v>
      </c>
      <c r="K3314">
        <v>1352906645</v>
      </c>
      <c r="L3314" s="10">
        <f>(((K3314/60)/60)/24)+DATE(1970,1,1)</f>
        <v>41227.641724537039</v>
      </c>
      <c r="M3314" t="b">
        <v>0</v>
      </c>
      <c r="N3314">
        <v>1</v>
      </c>
      <c r="O3314" t="b">
        <v>0</v>
      </c>
      <c r="P3314" t="s">
        <v>8278</v>
      </c>
      <c r="Q3314" s="5">
        <f>(E3314/D3314)</f>
        <v>5.0000000000000001E-3</v>
      </c>
      <c r="R3314" s="12">
        <f>ROUND((E3314/N3314),2)</f>
        <v>100</v>
      </c>
      <c r="S3314" t="str">
        <f>LEFT(P3314,FIND("/",P3314)-1)</f>
        <v>music</v>
      </c>
      <c r="T3314" t="str">
        <f>RIGHT(P3314,LEN(P3314)-FIND("/",P3314))</f>
        <v>jazz</v>
      </c>
    </row>
    <row r="3315" spans="1:20" ht="42.75" x14ac:dyDescent="0.4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 s="9">
        <f>(((I3315/60)/60)/24)+DATE(1970,1,1)</f>
        <v>42137.836435185185</v>
      </c>
      <c r="K3315">
        <v>1428955468</v>
      </c>
      <c r="L3315" s="10">
        <f>(((K3315/60)/60)/24)+DATE(1970,1,1)</f>
        <v>42107.836435185185</v>
      </c>
      <c r="M3315" t="b">
        <v>0</v>
      </c>
      <c r="N3315">
        <v>1</v>
      </c>
      <c r="O3315" t="b">
        <v>0</v>
      </c>
      <c r="P3315" t="s">
        <v>8282</v>
      </c>
      <c r="Q3315" s="5">
        <f>(E3315/D3315)</f>
        <v>5.0000000000000001E-3</v>
      </c>
      <c r="R3315" s="12">
        <f>ROUND((E3315/N3315),2)</f>
        <v>25</v>
      </c>
      <c r="S3315" t="str">
        <f>LEFT(P3315,FIND("/",P3315)-1)</f>
        <v>games</v>
      </c>
      <c r="T3315" t="str">
        <f>RIGHT(P3315,LEN(P3315)-FIND("/",P3315))</f>
        <v>video games</v>
      </c>
    </row>
    <row r="3316" spans="1:20" ht="42.75" x14ac:dyDescent="0.4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 s="9">
        <f>(((I3316/60)/60)/24)+DATE(1970,1,1)</f>
        <v>41865.977083333331</v>
      </c>
      <c r="K3316">
        <v>1405466820</v>
      </c>
      <c r="L3316" s="10">
        <f>(((K3316/60)/60)/24)+DATE(1970,1,1)</f>
        <v>41835.977083333331</v>
      </c>
      <c r="M3316" t="b">
        <v>0</v>
      </c>
      <c r="N3316">
        <v>1</v>
      </c>
      <c r="O3316" t="b">
        <v>0</v>
      </c>
      <c r="P3316" t="s">
        <v>8282</v>
      </c>
      <c r="Q3316" s="5">
        <f>(E3316/D3316)</f>
        <v>5.0000000000000001E-3</v>
      </c>
      <c r="R3316" s="12">
        <f>ROUND((E3316/N3316),2)</f>
        <v>5</v>
      </c>
      <c r="S3316" t="str">
        <f>LEFT(P3316,FIND("/",P3316)-1)</f>
        <v>games</v>
      </c>
      <c r="T3316" t="str">
        <f>RIGHT(P3316,LEN(P3316)-FIND("/",P3316))</f>
        <v>video games</v>
      </c>
    </row>
    <row r="3317" spans="1:20" ht="42.75" x14ac:dyDescent="0.4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 s="9">
        <f>(((I3317/60)/60)/24)+DATE(1970,1,1)</f>
        <v>42565.327476851846</v>
      </c>
      <c r="K3317">
        <v>1465890694</v>
      </c>
      <c r="L3317" s="10">
        <f>(((K3317/60)/60)/24)+DATE(1970,1,1)</f>
        <v>42535.327476851846</v>
      </c>
      <c r="M3317" t="b">
        <v>0</v>
      </c>
      <c r="N3317">
        <v>2</v>
      </c>
      <c r="O3317" t="b">
        <v>0</v>
      </c>
      <c r="P3317" t="s">
        <v>8283</v>
      </c>
      <c r="Q3317" s="5">
        <f>(E3317/D3317)</f>
        <v>5.0000000000000001E-3</v>
      </c>
      <c r="R3317" s="12">
        <f>ROUND((E3317/N3317),2)</f>
        <v>5</v>
      </c>
      <c r="S3317" t="str">
        <f>LEFT(P3317,FIND("/",P3317)-1)</f>
        <v>games</v>
      </c>
      <c r="T3317" t="str">
        <f>RIGHT(P3317,LEN(P3317)-FIND("/",P3317))</f>
        <v>mobile games</v>
      </c>
    </row>
    <row r="3318" spans="1:20" ht="42.75" x14ac:dyDescent="0.4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 s="9">
        <f>(((I3318/60)/60)/24)+DATE(1970,1,1)</f>
        <v>41863.536782407406</v>
      </c>
      <c r="K3318">
        <v>1405687978</v>
      </c>
      <c r="L3318" s="10">
        <f>(((K3318/60)/60)/24)+DATE(1970,1,1)</f>
        <v>41838.536782407406</v>
      </c>
      <c r="M3318" t="b">
        <v>0</v>
      </c>
      <c r="N3318">
        <v>2</v>
      </c>
      <c r="O3318" t="b">
        <v>0</v>
      </c>
      <c r="P3318" t="s">
        <v>8287</v>
      </c>
      <c r="Q3318" s="5">
        <f>(E3318/D3318)</f>
        <v>5.0000000000000001E-3</v>
      </c>
      <c r="R3318" s="12">
        <f>ROUND((E3318/N3318),2)</f>
        <v>7.5</v>
      </c>
      <c r="S3318" t="str">
        <f>LEFT(P3318,FIND("/",P3318)-1)</f>
        <v>publishing</v>
      </c>
      <c r="T3318" t="str">
        <f>RIGHT(P3318,LEN(P3318)-FIND("/",P3318))</f>
        <v>translations</v>
      </c>
    </row>
    <row r="3319" spans="1:20" ht="42.75" x14ac:dyDescent="0.4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 s="9">
        <f>(((I3319/60)/60)/24)+DATE(1970,1,1)</f>
        <v>42357.448958333334</v>
      </c>
      <c r="K3319">
        <v>1447757190</v>
      </c>
      <c r="L3319" s="10">
        <f>(((K3319/60)/60)/24)+DATE(1970,1,1)</f>
        <v>42325.448958333334</v>
      </c>
      <c r="M3319" t="b">
        <v>0</v>
      </c>
      <c r="N3319">
        <v>1</v>
      </c>
      <c r="O3319" t="b">
        <v>0</v>
      </c>
      <c r="P3319" t="s">
        <v>8291</v>
      </c>
      <c r="Q3319" s="5">
        <f>(E3319/D3319)</f>
        <v>5.0000000000000001E-3</v>
      </c>
      <c r="R3319" s="12">
        <f>ROUND((E3319/N3319),2)</f>
        <v>5</v>
      </c>
      <c r="S3319" t="str">
        <f>LEFT(P3319,FIND("/",P3319)-1)</f>
        <v>photography</v>
      </c>
      <c r="T3319" t="str">
        <f>RIGHT(P3319,LEN(P3319)-FIND("/",P3319))</f>
        <v>places</v>
      </c>
    </row>
    <row r="3320" spans="1:20" ht="42.75" x14ac:dyDescent="0.45">
      <c r="A3320">
        <v>1866</v>
      </c>
      <c r="B3320" s="3" t="s">
        <v>1867</v>
      </c>
      <c r="C3320" s="3" t="s">
        <v>5976</v>
      </c>
      <c r="D3320">
        <v>25000</v>
      </c>
      <c r="E3320">
        <v>125</v>
      </c>
      <c r="F3320" t="s">
        <v>8221</v>
      </c>
      <c r="G3320" t="s">
        <v>8224</v>
      </c>
      <c r="H3320" t="s">
        <v>8246</v>
      </c>
      <c r="I3320">
        <v>1488340800</v>
      </c>
      <c r="J3320" s="9">
        <f>(((I3320/60)/60)/24)+DATE(1970,1,1)</f>
        <v>42795.166666666672</v>
      </c>
      <c r="K3320">
        <v>1483768497</v>
      </c>
      <c r="L3320" s="10">
        <f>(((K3320/60)/60)/24)+DATE(1970,1,1)</f>
        <v>42742.246493055558</v>
      </c>
      <c r="M3320" t="b">
        <v>0</v>
      </c>
      <c r="N3320">
        <v>2</v>
      </c>
      <c r="O3320" t="b">
        <v>0</v>
      </c>
      <c r="P3320" t="s">
        <v>8283</v>
      </c>
      <c r="Q3320" s="5">
        <f>(E3320/D3320)</f>
        <v>5.0000000000000001E-3</v>
      </c>
      <c r="R3320" s="12">
        <f>ROUND((E3320/N3320),2)</f>
        <v>62.5</v>
      </c>
      <c r="S3320" t="str">
        <f>LEFT(P3320,FIND("/",P3320)-1)</f>
        <v>games</v>
      </c>
      <c r="T3320" t="str">
        <f>RIGHT(P3320,LEN(P3320)-FIND("/",P3320))</f>
        <v>mobile games</v>
      </c>
    </row>
    <row r="3321" spans="1:20" ht="42.75" x14ac:dyDescent="0.45">
      <c r="A3321">
        <v>2568</v>
      </c>
      <c r="B3321" s="3" t="s">
        <v>2568</v>
      </c>
      <c r="C3321" s="3" t="s">
        <v>6678</v>
      </c>
      <c r="D3321">
        <v>10000</v>
      </c>
      <c r="E3321">
        <v>50</v>
      </c>
      <c r="F3321" t="s">
        <v>8220</v>
      </c>
      <c r="G3321" t="s">
        <v>8225</v>
      </c>
      <c r="H3321" t="s">
        <v>8247</v>
      </c>
      <c r="I3321">
        <v>1472745594</v>
      </c>
      <c r="J3321" s="9">
        <f>(((I3321/60)/60)/24)+DATE(1970,1,1)</f>
        <v>42614.666597222225</v>
      </c>
      <c r="K3321">
        <v>1470153594</v>
      </c>
      <c r="L3321" s="10">
        <f>(((K3321/60)/60)/24)+DATE(1970,1,1)</f>
        <v>42584.666597222225</v>
      </c>
      <c r="M3321" t="b">
        <v>0</v>
      </c>
      <c r="N3321">
        <v>1</v>
      </c>
      <c r="O3321" t="b">
        <v>0</v>
      </c>
      <c r="P3321" t="s">
        <v>8284</v>
      </c>
      <c r="Q3321" s="5">
        <f>(E3321/D3321)</f>
        <v>5.0000000000000001E-3</v>
      </c>
      <c r="R3321" s="12">
        <f>ROUND((E3321/N3321),2)</f>
        <v>50</v>
      </c>
      <c r="S3321" t="str">
        <f>LEFT(P3321,FIND("/",P3321)-1)</f>
        <v>food</v>
      </c>
      <c r="T3321" t="str">
        <f>RIGHT(P3321,LEN(P3321)-FIND("/",P3321))</f>
        <v>food trucks</v>
      </c>
    </row>
    <row r="3322" spans="1:20" ht="42.75" x14ac:dyDescent="0.45">
      <c r="A3322">
        <v>2583</v>
      </c>
      <c r="B3322" s="3" t="s">
        <v>2583</v>
      </c>
      <c r="C3322" s="3" t="s">
        <v>6693</v>
      </c>
      <c r="D3322">
        <v>1000</v>
      </c>
      <c r="E3322">
        <v>5</v>
      </c>
      <c r="F3322" t="s">
        <v>8221</v>
      </c>
      <c r="G3322" t="s">
        <v>8224</v>
      </c>
      <c r="H3322" t="s">
        <v>8246</v>
      </c>
      <c r="I3322">
        <v>1426526880</v>
      </c>
      <c r="J3322" s="9">
        <f>(((I3322/60)/60)/24)+DATE(1970,1,1)</f>
        <v>42079.727777777778</v>
      </c>
      <c r="K3322">
        <v>1421346480</v>
      </c>
      <c r="L3322" s="10">
        <f>(((K3322/60)/60)/24)+DATE(1970,1,1)</f>
        <v>42019.76944444445</v>
      </c>
      <c r="M3322" t="b">
        <v>0</v>
      </c>
      <c r="N3322">
        <v>5</v>
      </c>
      <c r="O3322" t="b">
        <v>0</v>
      </c>
      <c r="P3322" t="s">
        <v>8284</v>
      </c>
      <c r="Q3322" s="5">
        <f>(E3322/D3322)</f>
        <v>5.0000000000000001E-3</v>
      </c>
      <c r="R3322" s="12">
        <f>ROUND((E3322/N3322),2)</f>
        <v>1</v>
      </c>
      <c r="S3322" t="str">
        <f>LEFT(P3322,FIND("/",P3322)-1)</f>
        <v>food</v>
      </c>
      <c r="T3322" t="str">
        <f>RIGHT(P3322,LEN(P3322)-FIND("/",P3322))</f>
        <v>food trucks</v>
      </c>
    </row>
    <row r="3323" spans="1:20" x14ac:dyDescent="0.45">
      <c r="A3323">
        <v>2893</v>
      </c>
      <c r="B3323" s="3" t="s">
        <v>2893</v>
      </c>
      <c r="C3323" s="3" t="s">
        <v>7003</v>
      </c>
      <c r="D3323">
        <v>5000</v>
      </c>
      <c r="E3323">
        <v>25</v>
      </c>
      <c r="F3323" t="s">
        <v>8221</v>
      </c>
      <c r="G3323" t="s">
        <v>8224</v>
      </c>
      <c r="H3323" t="s">
        <v>8246</v>
      </c>
      <c r="I3323">
        <v>1420768800</v>
      </c>
      <c r="J3323" s="9">
        <f>(((I3323/60)/60)/24)+DATE(1970,1,1)</f>
        <v>42013.083333333328</v>
      </c>
      <c r="K3323">
        <v>1415644395</v>
      </c>
      <c r="L3323" s="10">
        <f>(((K3323/60)/60)/24)+DATE(1970,1,1)</f>
        <v>41953.773090277777</v>
      </c>
      <c r="M3323" t="b">
        <v>0</v>
      </c>
      <c r="N3323">
        <v>2</v>
      </c>
      <c r="O3323" t="b">
        <v>0</v>
      </c>
      <c r="P3323" t="s">
        <v>8271</v>
      </c>
      <c r="Q3323" s="5">
        <f>(E3323/D3323)</f>
        <v>5.0000000000000001E-3</v>
      </c>
      <c r="R3323" s="12">
        <f>ROUND((E3323/N3323),2)</f>
        <v>12.5</v>
      </c>
      <c r="S3323" t="str">
        <f>LEFT(P3323,FIND("/",P3323)-1)</f>
        <v>theater</v>
      </c>
      <c r="T3323" t="str">
        <f>RIGHT(P3323,LEN(P3323)-FIND("/",P3323))</f>
        <v>plays</v>
      </c>
    </row>
    <row r="3324" spans="1:20" ht="42.75" x14ac:dyDescent="0.45">
      <c r="A3324">
        <v>1789</v>
      </c>
      <c r="B3324" s="3" t="s">
        <v>1790</v>
      </c>
      <c r="C3324" s="3" t="s">
        <v>5899</v>
      </c>
      <c r="D3324">
        <v>8000</v>
      </c>
      <c r="E3324">
        <v>40</v>
      </c>
      <c r="F3324" t="s">
        <v>8221</v>
      </c>
      <c r="G3324" t="s">
        <v>8224</v>
      </c>
      <c r="H3324" t="s">
        <v>8246</v>
      </c>
      <c r="I3324">
        <v>1421042403</v>
      </c>
      <c r="J3324" s="9">
        <f>(((I3324/60)/60)/24)+DATE(1970,1,1)</f>
        <v>42016.250034722223</v>
      </c>
      <c r="K3324">
        <v>1415858403</v>
      </c>
      <c r="L3324" s="10">
        <f>(((K3324/60)/60)/24)+DATE(1970,1,1)</f>
        <v>41956.250034722223</v>
      </c>
      <c r="M3324" t="b">
        <v>1</v>
      </c>
      <c r="N3324">
        <v>4</v>
      </c>
      <c r="O3324" t="b">
        <v>0</v>
      </c>
      <c r="P3324" t="s">
        <v>8285</v>
      </c>
      <c r="Q3324" s="5">
        <f>(E3324/D3324)</f>
        <v>5.0000000000000001E-3</v>
      </c>
      <c r="R3324" s="12">
        <f>ROUND((E3324/N3324),2)</f>
        <v>10</v>
      </c>
      <c r="S3324" t="str">
        <f>LEFT(P3324,FIND("/",P3324)-1)</f>
        <v>photography</v>
      </c>
      <c r="T3324" t="str">
        <f>RIGHT(P3324,LEN(P3324)-FIND("/",P3324))</f>
        <v>photobooks</v>
      </c>
    </row>
    <row r="3325" spans="1:20" ht="42.75" x14ac:dyDescent="0.4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 s="9">
        <f>(((I3325/60)/60)/24)+DATE(1970,1,1)</f>
        <v>41957.761469907404</v>
      </c>
      <c r="K3325">
        <v>1413393391</v>
      </c>
      <c r="L3325" s="10">
        <f>(((K3325/60)/60)/24)+DATE(1970,1,1)</f>
        <v>41927.71980324074</v>
      </c>
      <c r="M3325" t="b">
        <v>0</v>
      </c>
      <c r="N3325">
        <v>6</v>
      </c>
      <c r="O3325" t="b">
        <v>0</v>
      </c>
      <c r="P3325" t="s">
        <v>8272</v>
      </c>
      <c r="Q3325" s="5">
        <f>(E3325/D3325)</f>
        <v>4.9199999999999999E-3</v>
      </c>
      <c r="R3325" s="12">
        <f>ROUND((E3325/N3325),2)</f>
        <v>20.5</v>
      </c>
      <c r="S3325" t="str">
        <f>LEFT(P3325,FIND("/",P3325)-1)</f>
        <v>technology</v>
      </c>
      <c r="T3325" t="str">
        <f>RIGHT(P3325,LEN(P3325)-FIND("/",P3325))</f>
        <v>web</v>
      </c>
    </row>
    <row r="3326" spans="1:20" ht="42.75" x14ac:dyDescent="0.4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 s="9">
        <f>(((I3326/60)/60)/24)+DATE(1970,1,1)</f>
        <v>42282.277615740735</v>
      </c>
      <c r="K3326">
        <v>1441435186</v>
      </c>
      <c r="L3326" s="10">
        <f>(((K3326/60)/60)/24)+DATE(1970,1,1)</f>
        <v>42252.277615740735</v>
      </c>
      <c r="M3326" t="b">
        <v>0</v>
      </c>
      <c r="N3326">
        <v>4</v>
      </c>
      <c r="O3326" t="b">
        <v>0</v>
      </c>
      <c r="P3326" t="s">
        <v>8284</v>
      </c>
      <c r="Q3326" s="5">
        <f>(E3326/D3326)</f>
        <v>4.8960000000000002E-3</v>
      </c>
      <c r="R3326" s="12">
        <f>ROUND((E3326/N3326),2)</f>
        <v>306</v>
      </c>
      <c r="S3326" t="str">
        <f>LEFT(P3326,FIND("/",P3326)-1)</f>
        <v>food</v>
      </c>
      <c r="T3326" t="str">
        <f>RIGHT(P3326,LEN(P3326)-FIND("/",P3326))</f>
        <v>food trucks</v>
      </c>
    </row>
    <row r="3327" spans="1:20" ht="28.5" x14ac:dyDescent="0.4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 s="9">
        <f>(((I3327/60)/60)/24)+DATE(1970,1,1)</f>
        <v>42705.212743055556</v>
      </c>
      <c r="K3327">
        <v>1477973181</v>
      </c>
      <c r="L3327" s="10">
        <f>(((K3327/60)/60)/24)+DATE(1970,1,1)</f>
        <v>42675.171076388884</v>
      </c>
      <c r="M3327" t="b">
        <v>0</v>
      </c>
      <c r="N3327">
        <v>3</v>
      </c>
      <c r="O3327" t="b">
        <v>0</v>
      </c>
      <c r="P3327" t="s">
        <v>8284</v>
      </c>
      <c r="Q3327" s="5">
        <f>(E3327/D3327)</f>
        <v>4.8666666666666667E-3</v>
      </c>
      <c r="R3327" s="12">
        <f>ROUND((E3327/N3327),2)</f>
        <v>24.33</v>
      </c>
      <c r="S3327" t="str">
        <f>LEFT(P3327,FIND("/",P3327)-1)</f>
        <v>food</v>
      </c>
      <c r="T3327" t="str">
        <f>RIGHT(P3327,LEN(P3327)-FIND("/",P3327))</f>
        <v>food trucks</v>
      </c>
    </row>
    <row r="3328" spans="1:20" ht="42.75" x14ac:dyDescent="0.4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 s="9">
        <f>(((I3328/60)/60)/24)+DATE(1970,1,1)</f>
        <v>42796.956921296296</v>
      </c>
      <c r="K3328">
        <v>1485903478</v>
      </c>
      <c r="L3328" s="10">
        <f>(((K3328/60)/60)/24)+DATE(1970,1,1)</f>
        <v>42766.956921296296</v>
      </c>
      <c r="M3328" t="b">
        <v>0</v>
      </c>
      <c r="N3328">
        <v>2</v>
      </c>
      <c r="O3328" t="b">
        <v>0</v>
      </c>
      <c r="P3328" t="s">
        <v>8303</v>
      </c>
      <c r="Q3328" s="5">
        <f>(E3328/D3328)</f>
        <v>4.7727272727272731E-3</v>
      </c>
      <c r="R3328" s="12">
        <f>ROUND((E3328/N3328),2)</f>
        <v>52.5</v>
      </c>
      <c r="S3328" t="str">
        <f>LEFT(P3328,FIND("/",P3328)-1)</f>
        <v>theater</v>
      </c>
      <c r="T3328" t="str">
        <f>RIGHT(P3328,LEN(P3328)-FIND("/",P3328))</f>
        <v>spaces</v>
      </c>
    </row>
    <row r="3329" spans="1:20" ht="28.5" x14ac:dyDescent="0.4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 s="9">
        <f>(((I3329/60)/60)/24)+DATE(1970,1,1)</f>
        <v>42108.14025462963</v>
      </c>
      <c r="K3329">
        <v>1423801318</v>
      </c>
      <c r="L3329" s="10">
        <f>(((K3329/60)/60)/24)+DATE(1970,1,1)</f>
        <v>42048.181921296295</v>
      </c>
      <c r="M3329" t="b">
        <v>0</v>
      </c>
      <c r="N3329">
        <v>3</v>
      </c>
      <c r="O3329" t="b">
        <v>0</v>
      </c>
      <c r="P3329" t="s">
        <v>8284</v>
      </c>
      <c r="Q3329" s="5">
        <f>(E3329/D3329)</f>
        <v>4.7333333333333333E-3</v>
      </c>
      <c r="R3329" s="12">
        <f>ROUND((E3329/N3329),2)</f>
        <v>23.67</v>
      </c>
      <c r="S3329" t="str">
        <f>LEFT(P3329,FIND("/",P3329)-1)</f>
        <v>food</v>
      </c>
      <c r="T3329" t="str">
        <f>RIGHT(P3329,LEN(P3329)-FIND("/",P3329))</f>
        <v>food trucks</v>
      </c>
    </row>
    <row r="3330" spans="1:20" ht="42.75" x14ac:dyDescent="0.4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 s="9">
        <f>(((I3330/60)/60)/24)+DATE(1970,1,1)</f>
        <v>42124.667256944449</v>
      </c>
      <c r="K3330">
        <v>1427817651</v>
      </c>
      <c r="L3330" s="10">
        <f>(((K3330/60)/60)/24)+DATE(1970,1,1)</f>
        <v>42094.667256944449</v>
      </c>
      <c r="M3330" t="b">
        <v>0</v>
      </c>
      <c r="N3330">
        <v>7</v>
      </c>
      <c r="O3330" t="b">
        <v>0</v>
      </c>
      <c r="P3330" t="s">
        <v>8283</v>
      </c>
      <c r="Q3330" s="5">
        <f>(E3330/D3330)</f>
        <v>4.7222222222222223E-3</v>
      </c>
      <c r="R3330" s="12">
        <f>ROUND((E3330/N3330),2)</f>
        <v>60.71</v>
      </c>
      <c r="S3330" t="str">
        <f>LEFT(P3330,FIND("/",P3330)-1)</f>
        <v>games</v>
      </c>
      <c r="T3330" t="str">
        <f>RIGHT(P3330,LEN(P3330)-FIND("/",P3330))</f>
        <v>mobile games</v>
      </c>
    </row>
    <row r="3331" spans="1:20" ht="42.75" x14ac:dyDescent="0.4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 s="9">
        <f>(((I3331/60)/60)/24)+DATE(1970,1,1)</f>
        <v>42497.883321759262</v>
      </c>
      <c r="K3331">
        <v>1457475119</v>
      </c>
      <c r="L3331" s="10">
        <f>(((K3331/60)/60)/24)+DATE(1970,1,1)</f>
        <v>42437.924988425926</v>
      </c>
      <c r="M3331" t="b">
        <v>0</v>
      </c>
      <c r="N3331">
        <v>4</v>
      </c>
      <c r="O3331" t="b">
        <v>0</v>
      </c>
      <c r="P3331" t="s">
        <v>8273</v>
      </c>
      <c r="Q3331" s="5">
        <f>(E3331/D3331)</f>
        <v>4.6699999999999997E-3</v>
      </c>
      <c r="R3331" s="12">
        <f>ROUND((E3331/N3331),2)</f>
        <v>116.75</v>
      </c>
      <c r="S3331" t="str">
        <f>LEFT(P3331,FIND("/",P3331)-1)</f>
        <v>technology</v>
      </c>
      <c r="T3331" t="str">
        <f>RIGHT(P3331,LEN(P3331)-FIND("/",P3331))</f>
        <v>wearables</v>
      </c>
    </row>
    <row r="3332" spans="1:20" ht="42.75" x14ac:dyDescent="0.4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 s="9">
        <f>(((I3332/60)/60)/24)+DATE(1970,1,1)</f>
        <v>41982.09175925926</v>
      </c>
      <c r="K3332">
        <v>1415499128</v>
      </c>
      <c r="L3332" s="10">
        <f>(((K3332/60)/60)/24)+DATE(1970,1,1)</f>
        <v>41952.09175925926</v>
      </c>
      <c r="M3332" t="b">
        <v>0</v>
      </c>
      <c r="N3332">
        <v>3</v>
      </c>
      <c r="O3332" t="b">
        <v>0</v>
      </c>
      <c r="P3332" t="s">
        <v>8284</v>
      </c>
      <c r="Q3332" s="5">
        <f>(E3332/D3332)</f>
        <v>4.6666666666666671E-3</v>
      </c>
      <c r="R3332" s="12">
        <f>ROUND((E3332/N3332),2)</f>
        <v>11.67</v>
      </c>
      <c r="S3332" t="str">
        <f>LEFT(P3332,FIND("/",P3332)-1)</f>
        <v>food</v>
      </c>
      <c r="T3332" t="str">
        <f>RIGHT(P3332,LEN(P3332)-FIND("/",P3332))</f>
        <v>food trucks</v>
      </c>
    </row>
    <row r="3333" spans="1:20" ht="42.75" x14ac:dyDescent="0.4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 s="9">
        <f>(((I3333/60)/60)/24)+DATE(1970,1,1)</f>
        <v>42692.793865740736</v>
      </c>
      <c r="K3333">
        <v>1476900190</v>
      </c>
      <c r="L3333" s="10">
        <f>(((K3333/60)/60)/24)+DATE(1970,1,1)</f>
        <v>42662.752199074079</v>
      </c>
      <c r="M3333" t="b">
        <v>0</v>
      </c>
      <c r="N3333">
        <v>3</v>
      </c>
      <c r="O3333" t="b">
        <v>0</v>
      </c>
      <c r="P3333" t="s">
        <v>8282</v>
      </c>
      <c r="Q3333" s="5">
        <f>(E3333/D3333)</f>
        <v>4.4999999999999997E-3</v>
      </c>
      <c r="R3333" s="12">
        <f>ROUND((E3333/N3333),2)</f>
        <v>15</v>
      </c>
      <c r="S3333" t="str">
        <f>LEFT(P3333,FIND("/",P3333)-1)</f>
        <v>games</v>
      </c>
      <c r="T3333" t="str">
        <f>RIGHT(P3333,LEN(P3333)-FIND("/",P3333))</f>
        <v>video games</v>
      </c>
    </row>
    <row r="3334" spans="1:20" ht="42.75" x14ac:dyDescent="0.4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 s="9">
        <f>(((I3334/60)/60)/24)+DATE(1970,1,1)</f>
        <v>42193.697916666672</v>
      </c>
      <c r="K3334">
        <v>1433861210</v>
      </c>
      <c r="L3334" s="10">
        <f>(((K3334/60)/60)/24)+DATE(1970,1,1)</f>
        <v>42164.615856481483</v>
      </c>
      <c r="M3334" t="b">
        <v>0</v>
      </c>
      <c r="N3334">
        <v>2</v>
      </c>
      <c r="O3334" t="b">
        <v>0</v>
      </c>
      <c r="P3334" t="s">
        <v>8283</v>
      </c>
      <c r="Q3334" s="5">
        <f>(E3334/D3334)</f>
        <v>4.4999999999999997E-3</v>
      </c>
      <c r="R3334" s="12">
        <f>ROUND((E3334/N3334),2)</f>
        <v>18</v>
      </c>
      <c r="S3334" t="str">
        <f>LEFT(P3334,FIND("/",P3334)-1)</f>
        <v>games</v>
      </c>
      <c r="T3334" t="str">
        <f>RIGHT(P3334,LEN(P3334)-FIND("/",P3334))</f>
        <v>mobile games</v>
      </c>
    </row>
    <row r="3335" spans="1:20" ht="42.75" x14ac:dyDescent="0.4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 s="9">
        <f>(((I3335/60)/60)/24)+DATE(1970,1,1)</f>
        <v>41965.551319444443</v>
      </c>
      <c r="K3335">
        <v>1414066434</v>
      </c>
      <c r="L3335" s="10">
        <f>(((K3335/60)/60)/24)+DATE(1970,1,1)</f>
        <v>41935.509652777779</v>
      </c>
      <c r="M3335" t="b">
        <v>0</v>
      </c>
      <c r="N3335">
        <v>1</v>
      </c>
      <c r="O3335" t="b">
        <v>0</v>
      </c>
      <c r="P3335" t="s">
        <v>8289</v>
      </c>
      <c r="Q3335" s="5">
        <f>(E3335/D3335)</f>
        <v>4.4444444444444444E-3</v>
      </c>
      <c r="R3335" s="12">
        <f>ROUND((E3335/N3335),2)</f>
        <v>10</v>
      </c>
      <c r="S3335" t="str">
        <f>LEFT(P3335,FIND("/",P3335)-1)</f>
        <v>photography</v>
      </c>
      <c r="T3335" t="str">
        <f>RIGHT(P3335,LEN(P3335)-FIND("/",P3335))</f>
        <v>nature</v>
      </c>
    </row>
    <row r="3336" spans="1:20" ht="42.75" x14ac:dyDescent="0.4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 s="9">
        <f>(((I3336/60)/60)/24)+DATE(1970,1,1)</f>
        <v>41712.194803240738</v>
      </c>
      <c r="K3336">
        <v>1392183631</v>
      </c>
      <c r="L3336" s="10">
        <f>(((K3336/60)/60)/24)+DATE(1970,1,1)</f>
        <v>41682.23646990741</v>
      </c>
      <c r="M3336" t="b">
        <v>0</v>
      </c>
      <c r="N3336">
        <v>3</v>
      </c>
      <c r="O3336" t="b">
        <v>0</v>
      </c>
      <c r="P3336" t="s">
        <v>8270</v>
      </c>
      <c r="Q3336" s="5">
        <f>(E3336/D3336)</f>
        <v>4.3939393939393936E-3</v>
      </c>
      <c r="R3336" s="12">
        <f>ROUND((E3336/N3336),2)</f>
        <v>4.83</v>
      </c>
      <c r="S3336" t="str">
        <f>LEFT(P3336,FIND("/",P3336)-1)</f>
        <v>film &amp; video</v>
      </c>
      <c r="T3336" t="str">
        <f>RIGHT(P3336,LEN(P3336)-FIND("/",P3336))</f>
        <v>animation</v>
      </c>
    </row>
    <row r="3337" spans="1:20" ht="28.5" x14ac:dyDescent="0.4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 s="9">
        <f>(((I3337/60)/60)/24)+DATE(1970,1,1)</f>
        <v>41932.088194444441</v>
      </c>
      <c r="K3337">
        <v>1412005602</v>
      </c>
      <c r="L3337" s="10">
        <f>(((K3337/60)/60)/24)+DATE(1970,1,1)</f>
        <v>41911.657430555555</v>
      </c>
      <c r="M3337" t="b">
        <v>0</v>
      </c>
      <c r="N3337">
        <v>4</v>
      </c>
      <c r="O3337" t="b">
        <v>0</v>
      </c>
      <c r="P3337" t="s">
        <v>8304</v>
      </c>
      <c r="Q3337" s="5">
        <f>(E3337/D3337)</f>
        <v>4.3750000000000004E-3</v>
      </c>
      <c r="R3337" s="12">
        <f>ROUND((E3337/N3337),2)</f>
        <v>8.75</v>
      </c>
      <c r="S3337" t="str">
        <f>LEFT(P3337,FIND("/",P3337)-1)</f>
        <v>publishing</v>
      </c>
      <c r="T3337" t="str">
        <f>RIGHT(P3337,LEN(P3337)-FIND("/",P3337))</f>
        <v>children's books</v>
      </c>
    </row>
    <row r="3338" spans="1:20" ht="42.75" x14ac:dyDescent="0.4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 s="9">
        <f>(((I3338/60)/60)/24)+DATE(1970,1,1)</f>
        <v>42363.098217592589</v>
      </c>
      <c r="K3338">
        <v>1447122086</v>
      </c>
      <c r="L3338" s="10">
        <f>(((K3338/60)/60)/24)+DATE(1970,1,1)</f>
        <v>42318.098217592589</v>
      </c>
      <c r="M3338" t="b">
        <v>0</v>
      </c>
      <c r="N3338">
        <v>14</v>
      </c>
      <c r="O3338" t="b">
        <v>0</v>
      </c>
      <c r="P3338" t="s">
        <v>8270</v>
      </c>
      <c r="Q3338" s="5">
        <f>(E3338/D3338)</f>
        <v>4.3333333333333331E-3</v>
      </c>
      <c r="R3338" s="12">
        <f>ROUND((E3338/N3338),2)</f>
        <v>3.71</v>
      </c>
      <c r="S3338" t="str">
        <f>LEFT(P3338,FIND("/",P3338)-1)</f>
        <v>film &amp; video</v>
      </c>
      <c r="T3338" t="str">
        <f>RIGHT(P3338,LEN(P3338)-FIND("/",P3338))</f>
        <v>animation</v>
      </c>
    </row>
    <row r="3339" spans="1:20" x14ac:dyDescent="0.4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 s="9">
        <f>(((I3339/60)/60)/24)+DATE(1970,1,1)</f>
        <v>42137.679756944446</v>
      </c>
      <c r="K3339">
        <v>1428941931</v>
      </c>
      <c r="L3339" s="10">
        <f>(((K3339/60)/60)/24)+DATE(1970,1,1)</f>
        <v>42107.679756944446</v>
      </c>
      <c r="M3339" t="b">
        <v>0</v>
      </c>
      <c r="N3339">
        <v>1</v>
      </c>
      <c r="O3339" t="b">
        <v>0</v>
      </c>
      <c r="P3339" t="s">
        <v>8284</v>
      </c>
      <c r="Q3339" s="5">
        <f>(E3339/D3339)</f>
        <v>4.3333333333333331E-3</v>
      </c>
      <c r="R3339" s="12">
        <f>ROUND((E3339/N3339),2)</f>
        <v>52</v>
      </c>
      <c r="S3339" t="str">
        <f>LEFT(P3339,FIND("/",P3339)-1)</f>
        <v>food</v>
      </c>
      <c r="T3339" t="str">
        <f>RIGHT(P3339,LEN(P3339)-FIND("/",P3339))</f>
        <v>food trucks</v>
      </c>
    </row>
    <row r="3340" spans="1:20" ht="42.75" x14ac:dyDescent="0.4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 s="9">
        <f>(((I3340/60)/60)/24)+DATE(1970,1,1)</f>
        <v>41814.789687500001</v>
      </c>
      <c r="K3340">
        <v>1401044229</v>
      </c>
      <c r="L3340" s="10">
        <f>(((K3340/60)/60)/24)+DATE(1970,1,1)</f>
        <v>41784.789687500001</v>
      </c>
      <c r="M3340" t="b">
        <v>0</v>
      </c>
      <c r="N3340">
        <v>3</v>
      </c>
      <c r="O3340" t="b">
        <v>0</v>
      </c>
      <c r="P3340" t="s">
        <v>8271</v>
      </c>
      <c r="Q3340" s="5">
        <f>(E3340/D3340)</f>
        <v>4.3307086614173228E-3</v>
      </c>
      <c r="R3340" s="12">
        <f>ROUND((E3340/N3340),2)</f>
        <v>18.329999999999998</v>
      </c>
      <c r="S3340" t="str">
        <f>LEFT(P3340,FIND("/",P3340)-1)</f>
        <v>theater</v>
      </c>
      <c r="T3340" t="str">
        <f>RIGHT(P3340,LEN(P3340)-FIND("/",P3340))</f>
        <v>plays</v>
      </c>
    </row>
    <row r="3341" spans="1:20" ht="57" x14ac:dyDescent="0.4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 s="9">
        <f>(((I3341/60)/60)/24)+DATE(1970,1,1)</f>
        <v>42168.692627314813</v>
      </c>
      <c r="K3341">
        <v>1431621443</v>
      </c>
      <c r="L3341" s="10">
        <f>(((K3341/60)/60)/24)+DATE(1970,1,1)</f>
        <v>42138.692627314813</v>
      </c>
      <c r="M3341" t="b">
        <v>0</v>
      </c>
      <c r="N3341">
        <v>4</v>
      </c>
      <c r="O3341" t="b">
        <v>0</v>
      </c>
      <c r="P3341" t="s">
        <v>8272</v>
      </c>
      <c r="Q3341" s="5">
        <f>(E3341/D3341)</f>
        <v>4.3166666666666666E-3</v>
      </c>
      <c r="R3341" s="12">
        <f>ROUND((E3341/N3341),2)</f>
        <v>64.75</v>
      </c>
      <c r="S3341" t="str">
        <f>LEFT(P3341,FIND("/",P3341)-1)</f>
        <v>technology</v>
      </c>
      <c r="T3341" t="str">
        <f>RIGHT(P3341,LEN(P3341)-FIND("/",P3341))</f>
        <v>web</v>
      </c>
    </row>
    <row r="3342" spans="1:20" ht="42.75" x14ac:dyDescent="0.4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 s="9">
        <f>(((I3342/60)/60)/24)+DATE(1970,1,1)</f>
        <v>42128.069884259254</v>
      </c>
      <c r="K3342">
        <v>1426815638</v>
      </c>
      <c r="L3342" s="10">
        <f>(((K3342/60)/60)/24)+DATE(1970,1,1)</f>
        <v>42083.069884259254</v>
      </c>
      <c r="M3342" t="b">
        <v>0</v>
      </c>
      <c r="N3342">
        <v>8</v>
      </c>
      <c r="O3342" t="b">
        <v>0</v>
      </c>
      <c r="P3342" t="s">
        <v>8272</v>
      </c>
      <c r="Q3342" s="5">
        <f>(E3342/D3342)</f>
        <v>4.2599999999999999E-3</v>
      </c>
      <c r="R3342" s="12">
        <f>ROUND((E3342/N3342),2)</f>
        <v>53.25</v>
      </c>
      <c r="S3342" t="str">
        <f>LEFT(P3342,FIND("/",P3342)-1)</f>
        <v>technology</v>
      </c>
      <c r="T3342" t="str">
        <f>RIGHT(P3342,LEN(P3342)-FIND("/",P3342))</f>
        <v>web</v>
      </c>
    </row>
    <row r="3343" spans="1:20" ht="42.75" x14ac:dyDescent="0.4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 s="9">
        <f>(((I3343/60)/60)/24)+DATE(1970,1,1)</f>
        <v>42212.165972222225</v>
      </c>
      <c r="K3343">
        <v>1436297723</v>
      </c>
      <c r="L3343" s="10">
        <f>(((K3343/60)/60)/24)+DATE(1970,1,1)</f>
        <v>42192.816238425927</v>
      </c>
      <c r="M3343" t="b">
        <v>0</v>
      </c>
      <c r="N3343">
        <v>2</v>
      </c>
      <c r="O3343" t="b">
        <v>0</v>
      </c>
      <c r="P3343" t="s">
        <v>8272</v>
      </c>
      <c r="Q3343" s="5">
        <f>(E3343/D3343)</f>
        <v>4.2399999999999998E-3</v>
      </c>
      <c r="R3343" s="12">
        <f>ROUND((E3343/N3343),2)</f>
        <v>53</v>
      </c>
      <c r="S3343" t="str">
        <f>LEFT(P3343,FIND("/",P3343)-1)</f>
        <v>technology</v>
      </c>
      <c r="T3343" t="str">
        <f>RIGHT(P3343,LEN(P3343)-FIND("/",P3343))</f>
        <v>web</v>
      </c>
    </row>
    <row r="3344" spans="1:20" ht="28.5" x14ac:dyDescent="0.4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 s="9">
        <f>(((I3344/60)/60)/24)+DATE(1970,1,1)</f>
        <v>42459.807893518519</v>
      </c>
      <c r="K3344">
        <v>1456777402</v>
      </c>
      <c r="L3344" s="10">
        <f>(((K3344/60)/60)/24)+DATE(1970,1,1)</f>
        <v>42429.84956018519</v>
      </c>
      <c r="M3344" t="b">
        <v>0</v>
      </c>
      <c r="N3344">
        <v>2</v>
      </c>
      <c r="O3344" t="b">
        <v>0</v>
      </c>
      <c r="P3344" t="s">
        <v>8278</v>
      </c>
      <c r="Q3344" s="5">
        <f>(E3344/D3344)</f>
        <v>4.1999999999999997E-3</v>
      </c>
      <c r="R3344" s="12">
        <f>ROUND((E3344/N3344),2)</f>
        <v>10.5</v>
      </c>
      <c r="S3344" t="str">
        <f>LEFT(P3344,FIND("/",P3344)-1)</f>
        <v>music</v>
      </c>
      <c r="T3344" t="str">
        <f>RIGHT(P3344,LEN(P3344)-FIND("/",P3344))</f>
        <v>jazz</v>
      </c>
    </row>
    <row r="3345" spans="1:20" ht="28.5" x14ac:dyDescent="0.4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 s="9">
        <f>(((I3345/60)/60)/24)+DATE(1970,1,1)</f>
        <v>41971.722233796296</v>
      </c>
      <c r="K3345">
        <v>1414599601</v>
      </c>
      <c r="L3345" s="10">
        <f>(((K3345/60)/60)/24)+DATE(1970,1,1)</f>
        <v>41941.680567129632</v>
      </c>
      <c r="M3345" t="b">
        <v>1</v>
      </c>
      <c r="N3345">
        <v>17</v>
      </c>
      <c r="O3345" t="b">
        <v>0</v>
      </c>
      <c r="P3345" t="s">
        <v>8287</v>
      </c>
      <c r="Q3345" s="5">
        <f>(E3345/D3345)</f>
        <v>4.1999999999999997E-3</v>
      </c>
      <c r="R3345" s="12">
        <f>ROUND((E3345/N3345),2)</f>
        <v>6.18</v>
      </c>
      <c r="S3345" t="str">
        <f>LEFT(P3345,FIND("/",P3345)-1)</f>
        <v>publishing</v>
      </c>
      <c r="T3345" t="str">
        <f>RIGHT(P3345,LEN(P3345)-FIND("/",P3345))</f>
        <v>translations</v>
      </c>
    </row>
    <row r="3346" spans="1:20" ht="42.75" x14ac:dyDescent="0.4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 s="9">
        <f>(((I3346/60)/60)/24)+DATE(1970,1,1)</f>
        <v>41767.891319444447</v>
      </c>
      <c r="K3346">
        <v>1397683410</v>
      </c>
      <c r="L3346" s="10">
        <f>(((K3346/60)/60)/24)+DATE(1970,1,1)</f>
        <v>41745.891319444447</v>
      </c>
      <c r="M3346" t="b">
        <v>0</v>
      </c>
      <c r="N3346">
        <v>2</v>
      </c>
      <c r="O3346" t="b">
        <v>0</v>
      </c>
      <c r="P3346" t="s">
        <v>8271</v>
      </c>
      <c r="Q3346" s="5">
        <f>(E3346/D3346)</f>
        <v>4.1999999999999997E-3</v>
      </c>
      <c r="R3346" s="12">
        <f>ROUND((E3346/N3346),2)</f>
        <v>10.5</v>
      </c>
      <c r="S3346" t="str">
        <f>LEFT(P3346,FIND("/",P3346)-1)</f>
        <v>theater</v>
      </c>
      <c r="T3346" t="str">
        <f>RIGHT(P3346,LEN(P3346)-FIND("/",P3346))</f>
        <v>plays</v>
      </c>
    </row>
    <row r="3347" spans="1:20" ht="28.5" x14ac:dyDescent="0.4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 s="9">
        <f>(((I3347/60)/60)/24)+DATE(1970,1,1)</f>
        <v>42619.474004629628</v>
      </c>
      <c r="K3347">
        <v>1467976954</v>
      </c>
      <c r="L3347" s="10">
        <f>(((K3347/60)/60)/24)+DATE(1970,1,1)</f>
        <v>42559.474004629628</v>
      </c>
      <c r="M3347" t="b">
        <v>0</v>
      </c>
      <c r="N3347">
        <v>2</v>
      </c>
      <c r="O3347" t="b">
        <v>0</v>
      </c>
      <c r="P3347" t="s">
        <v>8271</v>
      </c>
      <c r="Q3347" s="5">
        <f>(E3347/D3347)</f>
        <v>4.1999999999999997E-3</v>
      </c>
      <c r="R3347" s="12">
        <f>ROUND((E3347/N3347),2)</f>
        <v>10.5</v>
      </c>
      <c r="S3347" t="str">
        <f>LEFT(P3347,FIND("/",P3347)-1)</f>
        <v>theater</v>
      </c>
      <c r="T3347" t="str">
        <f>RIGHT(P3347,LEN(P3347)-FIND("/",P3347))</f>
        <v>plays</v>
      </c>
    </row>
    <row r="3348" spans="1:20" x14ac:dyDescent="0.4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 s="9">
        <f>(((I3348/60)/60)/24)+DATE(1970,1,1)</f>
        <v>42537.650995370372</v>
      </c>
      <c r="K3348">
        <v>1465227446</v>
      </c>
      <c r="L3348" s="10">
        <f>(((K3348/60)/60)/24)+DATE(1970,1,1)</f>
        <v>42527.650995370372</v>
      </c>
      <c r="M3348" t="b">
        <v>0</v>
      </c>
      <c r="N3348">
        <v>1</v>
      </c>
      <c r="O3348" t="b">
        <v>0</v>
      </c>
      <c r="P3348" t="s">
        <v>8268</v>
      </c>
      <c r="Q3348" s="5">
        <f>(E3348/D3348)</f>
        <v>4.1666666666666666E-3</v>
      </c>
      <c r="R3348" s="12">
        <f>ROUND((E3348/N3348),2)</f>
        <v>50</v>
      </c>
      <c r="S3348" t="str">
        <f>LEFT(P3348,FIND("/",P3348)-1)</f>
        <v>film &amp; video</v>
      </c>
      <c r="T3348" t="str">
        <f>RIGHT(P3348,LEN(P3348)-FIND("/",P3348))</f>
        <v>drama</v>
      </c>
    </row>
    <row r="3349" spans="1:20" x14ac:dyDescent="0.4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 s="9">
        <f>(((I3349/60)/60)/24)+DATE(1970,1,1)</f>
        <v>42236.763217592597</v>
      </c>
      <c r="K3349">
        <v>1437502742</v>
      </c>
      <c r="L3349" s="10">
        <f>(((K3349/60)/60)/24)+DATE(1970,1,1)</f>
        <v>42206.763217592597</v>
      </c>
      <c r="M3349" t="b">
        <v>0</v>
      </c>
      <c r="N3349">
        <v>1</v>
      </c>
      <c r="O3349" t="b">
        <v>0</v>
      </c>
      <c r="P3349" t="s">
        <v>8296</v>
      </c>
      <c r="Q3349" s="5">
        <f>(E3349/D3349)</f>
        <v>4.1666666666666666E-3</v>
      </c>
      <c r="R3349" s="12">
        <f>ROUND((E3349/N3349),2)</f>
        <v>25</v>
      </c>
      <c r="S3349" t="str">
        <f>LEFT(P3349,FIND("/",P3349)-1)</f>
        <v>photography</v>
      </c>
      <c r="T3349" t="str">
        <f>RIGHT(P3349,LEN(P3349)-FIND("/",P3349))</f>
        <v>people</v>
      </c>
    </row>
    <row r="3350" spans="1:20" ht="42.75" x14ac:dyDescent="0.4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 s="9">
        <f>(((I3350/60)/60)/24)+DATE(1970,1,1)</f>
        <v>42355.19358796296</v>
      </c>
      <c r="K3350">
        <v>1447735126</v>
      </c>
      <c r="L3350" s="10">
        <f>(((K3350/60)/60)/24)+DATE(1970,1,1)</f>
        <v>42325.19358796296</v>
      </c>
      <c r="M3350" t="b">
        <v>0</v>
      </c>
      <c r="N3350">
        <v>8</v>
      </c>
      <c r="O3350" t="b">
        <v>0</v>
      </c>
      <c r="P3350" t="s">
        <v>8283</v>
      </c>
      <c r="Q3350" s="5">
        <f>(E3350/D3350)</f>
        <v>4.1333333333333335E-3</v>
      </c>
      <c r="R3350" s="12">
        <f>ROUND((E3350/N3350),2)</f>
        <v>23.25</v>
      </c>
      <c r="S3350" t="str">
        <f>LEFT(P3350,FIND("/",P3350)-1)</f>
        <v>games</v>
      </c>
      <c r="T3350" t="str">
        <f>RIGHT(P3350,LEN(P3350)-FIND("/",P3350))</f>
        <v>mobile games</v>
      </c>
    </row>
    <row r="3351" spans="1:20" ht="28.5" x14ac:dyDescent="0.4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 s="9">
        <f>(((I3351/60)/60)/24)+DATE(1970,1,1)</f>
        <v>41978.727256944447</v>
      </c>
      <c r="K3351">
        <v>1415208435</v>
      </c>
      <c r="L3351" s="10">
        <f>(((K3351/60)/60)/24)+DATE(1970,1,1)</f>
        <v>41948.727256944447</v>
      </c>
      <c r="M3351" t="b">
        <v>0</v>
      </c>
      <c r="N3351">
        <v>4</v>
      </c>
      <c r="O3351" t="b">
        <v>0</v>
      </c>
      <c r="P3351" t="s">
        <v>8271</v>
      </c>
      <c r="Q3351" s="5">
        <f>(E3351/D3351)</f>
        <v>4.1111111111111114E-3</v>
      </c>
      <c r="R3351" s="12">
        <f>ROUND((E3351/N3351),2)</f>
        <v>46.25</v>
      </c>
      <c r="S3351" t="str">
        <f>LEFT(P3351,FIND("/",P3351)-1)</f>
        <v>theater</v>
      </c>
      <c r="T3351" t="str">
        <f>RIGHT(P3351,LEN(P3351)-FIND("/",P3351))</f>
        <v>plays</v>
      </c>
    </row>
    <row r="3352" spans="1:20" ht="28.5" x14ac:dyDescent="0.4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 s="9">
        <f>(((I3352/60)/60)/24)+DATE(1970,1,1)</f>
        <v>41978.041192129633</v>
      </c>
      <c r="K3352">
        <v>1415149159</v>
      </c>
      <c r="L3352" s="10">
        <f>(((K3352/60)/60)/24)+DATE(1970,1,1)</f>
        <v>41948.041192129633</v>
      </c>
      <c r="M3352" t="b">
        <v>0</v>
      </c>
      <c r="N3352">
        <v>2</v>
      </c>
      <c r="O3352" t="b">
        <v>0</v>
      </c>
      <c r="P3352" t="s">
        <v>8273</v>
      </c>
      <c r="Q3352" s="5">
        <f>(E3352/D3352)</f>
        <v>4.0666666666666663E-3</v>
      </c>
      <c r="R3352" s="12">
        <f>ROUND((E3352/N3352),2)</f>
        <v>30.5</v>
      </c>
      <c r="S3352" t="str">
        <f>LEFT(P3352,FIND("/",P3352)-1)</f>
        <v>technology</v>
      </c>
      <c r="T3352" t="str">
        <f>RIGHT(P3352,LEN(P3352)-FIND("/",P3352))</f>
        <v>wearables</v>
      </c>
    </row>
    <row r="3353" spans="1:20" ht="42.75" x14ac:dyDescent="0.4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 s="9">
        <f>(((I3353/60)/60)/24)+DATE(1970,1,1)</f>
        <v>42159.777210648142</v>
      </c>
      <c r="K3353">
        <v>1430851151</v>
      </c>
      <c r="L3353" s="10">
        <f>(((K3353/60)/60)/24)+DATE(1970,1,1)</f>
        <v>42129.777210648142</v>
      </c>
      <c r="M3353" t="b">
        <v>0</v>
      </c>
      <c r="N3353">
        <v>2</v>
      </c>
      <c r="O3353" t="b">
        <v>0</v>
      </c>
      <c r="P3353" t="s">
        <v>8268</v>
      </c>
      <c r="Q3353" s="5">
        <f>(E3353/D3353)</f>
        <v>4.0000000000000001E-3</v>
      </c>
      <c r="R3353" s="12">
        <f>ROUND((E3353/N3353),2)</f>
        <v>30</v>
      </c>
      <c r="S3353" t="str">
        <f>LEFT(P3353,FIND("/",P3353)-1)</f>
        <v>film &amp; video</v>
      </c>
      <c r="T3353" t="str">
        <f>RIGHT(P3353,LEN(P3353)-FIND("/",P3353))</f>
        <v>drama</v>
      </c>
    </row>
    <row r="3354" spans="1:20" ht="42.75" x14ac:dyDescent="0.4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 s="9">
        <f>(((I3354/60)/60)/24)+DATE(1970,1,1)</f>
        <v>42020.438043981485</v>
      </c>
      <c r="K3354">
        <v>1418812247</v>
      </c>
      <c r="L3354" s="10">
        <f>(((K3354/60)/60)/24)+DATE(1970,1,1)</f>
        <v>41990.438043981485</v>
      </c>
      <c r="M3354" t="b">
        <v>0</v>
      </c>
      <c r="N3354">
        <v>4</v>
      </c>
      <c r="O3354" t="b">
        <v>0</v>
      </c>
      <c r="P3354" t="s">
        <v>8273</v>
      </c>
      <c r="Q3354" s="5">
        <f>(E3354/D3354)</f>
        <v>4.0000000000000001E-3</v>
      </c>
      <c r="R3354" s="12">
        <f>ROUND((E3354/N3354),2)</f>
        <v>39</v>
      </c>
      <c r="S3354" t="str">
        <f>LEFT(P3354,FIND("/",P3354)-1)</f>
        <v>technology</v>
      </c>
      <c r="T3354" t="str">
        <f>RIGHT(P3354,LEN(P3354)-FIND("/",P3354))</f>
        <v>wearables</v>
      </c>
    </row>
    <row r="3355" spans="1:20" ht="42.75" x14ac:dyDescent="0.4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 s="9">
        <f>(((I3355/60)/60)/24)+DATE(1970,1,1)</f>
        <v>41759.702314814815</v>
      </c>
      <c r="K3355">
        <v>1396284680</v>
      </c>
      <c r="L3355" s="10">
        <f>(((K3355/60)/60)/24)+DATE(1970,1,1)</f>
        <v>41729.702314814815</v>
      </c>
      <c r="M3355" t="b">
        <v>0</v>
      </c>
      <c r="N3355">
        <v>1</v>
      </c>
      <c r="O3355" t="b">
        <v>0</v>
      </c>
      <c r="P3355" t="s">
        <v>8275</v>
      </c>
      <c r="Q3355" s="5">
        <f>(E3355/D3355)</f>
        <v>4.0000000000000001E-3</v>
      </c>
      <c r="R3355" s="12">
        <f>ROUND((E3355/N3355),2)</f>
        <v>2</v>
      </c>
      <c r="S3355" t="str">
        <f>LEFT(P3355,FIND("/",P3355)-1)</f>
        <v>publishing</v>
      </c>
      <c r="T3355" t="str">
        <f>RIGHT(P3355,LEN(P3355)-FIND("/",P3355))</f>
        <v>fiction</v>
      </c>
    </row>
    <row r="3356" spans="1:20" ht="42.75" x14ac:dyDescent="0.4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 s="9">
        <f>(((I3356/60)/60)/24)+DATE(1970,1,1)</f>
        <v>42154.893182870372</v>
      </c>
      <c r="K3356">
        <v>1430429171</v>
      </c>
      <c r="L3356" s="10">
        <f>(((K3356/60)/60)/24)+DATE(1970,1,1)</f>
        <v>42124.893182870372</v>
      </c>
      <c r="M3356" t="b">
        <v>0</v>
      </c>
      <c r="N3356">
        <v>2</v>
      </c>
      <c r="O3356" t="b">
        <v>0</v>
      </c>
      <c r="P3356" t="s">
        <v>8284</v>
      </c>
      <c r="Q3356" s="5">
        <f>(E3356/D3356)</f>
        <v>4.0000000000000001E-3</v>
      </c>
      <c r="R3356" s="12">
        <f>ROUND((E3356/N3356),2)</f>
        <v>50</v>
      </c>
      <c r="S3356" t="str">
        <f>LEFT(P3356,FIND("/",P3356)-1)</f>
        <v>food</v>
      </c>
      <c r="T3356" t="str">
        <f>RIGHT(P3356,LEN(P3356)-FIND("/",P3356))</f>
        <v>food trucks</v>
      </c>
    </row>
    <row r="3357" spans="1:20" ht="28.5" x14ac:dyDescent="0.4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 s="9">
        <f>(((I3357/60)/60)/24)+DATE(1970,1,1)</f>
        <v>41914.874328703707</v>
      </c>
      <c r="K3357">
        <v>1409691542</v>
      </c>
      <c r="L3357" s="10">
        <f>(((K3357/60)/60)/24)+DATE(1970,1,1)</f>
        <v>41884.874328703707</v>
      </c>
      <c r="M3357" t="b">
        <v>0</v>
      </c>
      <c r="N3357">
        <v>1</v>
      </c>
      <c r="O3357" t="b">
        <v>0</v>
      </c>
      <c r="P3357" t="s">
        <v>8293</v>
      </c>
      <c r="Q3357" s="5">
        <f>(E3357/D3357)</f>
        <v>4.0000000000000001E-3</v>
      </c>
      <c r="R3357" s="12">
        <f>ROUND((E3357/N3357),2)</f>
        <v>20</v>
      </c>
      <c r="S3357" t="str">
        <f>LEFT(P3357,FIND("/",P3357)-1)</f>
        <v>music</v>
      </c>
      <c r="T3357" t="str">
        <f>RIGHT(P3357,LEN(P3357)-FIND("/",P3357))</f>
        <v>faith</v>
      </c>
    </row>
    <row r="3358" spans="1:20" ht="42.75" x14ac:dyDescent="0.4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 s="9">
        <f>(((I3358/60)/60)/24)+DATE(1970,1,1)</f>
        <v>41802.797280092593</v>
      </c>
      <c r="K3358">
        <v>1400008085</v>
      </c>
      <c r="L3358" s="10">
        <f>(((K3358/60)/60)/24)+DATE(1970,1,1)</f>
        <v>41772.797280092593</v>
      </c>
      <c r="M3358" t="b">
        <v>0</v>
      </c>
      <c r="N3358">
        <v>2</v>
      </c>
      <c r="O3358" t="b">
        <v>0</v>
      </c>
      <c r="P3358" t="s">
        <v>8283</v>
      </c>
      <c r="Q3358" s="5">
        <f>(E3358/D3358)</f>
        <v>4.0000000000000001E-3</v>
      </c>
      <c r="R3358" s="12">
        <f>ROUND((E3358/N3358),2)</f>
        <v>5</v>
      </c>
      <c r="S3358" t="str">
        <f>LEFT(P3358,FIND("/",P3358)-1)</f>
        <v>games</v>
      </c>
      <c r="T3358" t="str">
        <f>RIGHT(P3358,LEN(P3358)-FIND("/",P3358))</f>
        <v>mobile games</v>
      </c>
    </row>
    <row r="3359" spans="1:20" ht="42.75" x14ac:dyDescent="0.4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 s="9">
        <f>(((I3359/60)/60)/24)+DATE(1970,1,1)</f>
        <v>41914.165972222225</v>
      </c>
      <c r="K3359">
        <v>1407781013</v>
      </c>
      <c r="L3359" s="10">
        <f>(((K3359/60)/60)/24)+DATE(1970,1,1)</f>
        <v>41862.761724537035</v>
      </c>
      <c r="M3359" t="b">
        <v>0</v>
      </c>
      <c r="N3359">
        <v>3</v>
      </c>
      <c r="O3359" t="b">
        <v>0</v>
      </c>
      <c r="P3359" t="s">
        <v>8303</v>
      </c>
      <c r="Q3359" s="5">
        <f>(E3359/D3359)</f>
        <v>4.0000000000000001E-3</v>
      </c>
      <c r="R3359" s="12">
        <f>ROUND((E3359/N3359),2)</f>
        <v>13.33</v>
      </c>
      <c r="S3359" t="str">
        <f>LEFT(P3359,FIND("/",P3359)-1)</f>
        <v>theater</v>
      </c>
      <c r="T3359" t="str">
        <f>RIGHT(P3359,LEN(P3359)-FIND("/",P3359))</f>
        <v>spaces</v>
      </c>
    </row>
    <row r="3360" spans="1:20" ht="57" x14ac:dyDescent="0.4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 s="9">
        <f>(((I3360/60)/60)/24)+DATE(1970,1,1)</f>
        <v>41872.77443287037</v>
      </c>
      <c r="K3360">
        <v>1403462111</v>
      </c>
      <c r="L3360" s="10">
        <f>(((K3360/60)/60)/24)+DATE(1970,1,1)</f>
        <v>41812.77443287037</v>
      </c>
      <c r="M3360" t="b">
        <v>0</v>
      </c>
      <c r="N3360">
        <v>2</v>
      </c>
      <c r="O3360" t="b">
        <v>0</v>
      </c>
      <c r="P3360" t="s">
        <v>8271</v>
      </c>
      <c r="Q3360" s="5">
        <f>(E3360/D3360)</f>
        <v>4.0000000000000001E-3</v>
      </c>
      <c r="R3360" s="12">
        <f>ROUND((E3360/N3360),2)</f>
        <v>2</v>
      </c>
      <c r="S3360" t="str">
        <f>LEFT(P3360,FIND("/",P3360)-1)</f>
        <v>theater</v>
      </c>
      <c r="T3360" t="str">
        <f>RIGHT(P3360,LEN(P3360)-FIND("/",P3360))</f>
        <v>plays</v>
      </c>
    </row>
    <row r="3361" spans="1:20" ht="42.75" x14ac:dyDescent="0.4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 s="9">
        <f>(((I3361/60)/60)/24)+DATE(1970,1,1)</f>
        <v>42767.663877314815</v>
      </c>
      <c r="K3361">
        <v>1483372559</v>
      </c>
      <c r="L3361" s="10">
        <f>(((K3361/60)/60)/24)+DATE(1970,1,1)</f>
        <v>42737.663877314815</v>
      </c>
      <c r="M3361" t="b">
        <v>0</v>
      </c>
      <c r="N3361">
        <v>7</v>
      </c>
      <c r="O3361" t="b">
        <v>0</v>
      </c>
      <c r="P3361" t="s">
        <v>8273</v>
      </c>
      <c r="Q3361" s="5">
        <f>(E3361/D3361)</f>
        <v>3.933333333333333E-3</v>
      </c>
      <c r="R3361" s="12">
        <f>ROUND((E3361/N3361),2)</f>
        <v>84.29</v>
      </c>
      <c r="S3361" t="str">
        <f>LEFT(P3361,FIND("/",P3361)-1)</f>
        <v>technology</v>
      </c>
      <c r="T3361" t="str">
        <f>RIGHT(P3361,LEN(P3361)-FIND("/",P3361))</f>
        <v>wearables</v>
      </c>
    </row>
    <row r="3362" spans="1:20" ht="42.75" x14ac:dyDescent="0.4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 s="9">
        <f>(((I3362/60)/60)/24)+DATE(1970,1,1)</f>
        <v>42022.05</v>
      </c>
      <c r="K3362">
        <v>1416445931</v>
      </c>
      <c r="L3362" s="10">
        <f>(((K3362/60)/60)/24)+DATE(1970,1,1)</f>
        <v>41963.050127314811</v>
      </c>
      <c r="M3362" t="b">
        <v>0</v>
      </c>
      <c r="N3362">
        <v>9</v>
      </c>
      <c r="O3362" t="b">
        <v>0</v>
      </c>
      <c r="P3362" t="s">
        <v>8272</v>
      </c>
      <c r="Q3362" s="5">
        <f>(E3362/D3362)</f>
        <v>3.892538925389254E-3</v>
      </c>
      <c r="R3362" s="12">
        <f>ROUND((E3362/N3362),2)</f>
        <v>38.44</v>
      </c>
      <c r="S3362" t="str">
        <f>LEFT(P3362,FIND("/",P3362)-1)</f>
        <v>technology</v>
      </c>
      <c r="T3362" t="str">
        <f>RIGHT(P3362,LEN(P3362)-FIND("/",P3362))</f>
        <v>web</v>
      </c>
    </row>
    <row r="3363" spans="1:20" ht="42.75" x14ac:dyDescent="0.4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 s="9">
        <f>(((I3363/60)/60)/24)+DATE(1970,1,1)</f>
        <v>42742.300567129627</v>
      </c>
      <c r="K3363">
        <v>1481181169</v>
      </c>
      <c r="L3363" s="10">
        <f>(((K3363/60)/60)/24)+DATE(1970,1,1)</f>
        <v>42712.300567129627</v>
      </c>
      <c r="M3363" t="b">
        <v>0</v>
      </c>
      <c r="N3363">
        <v>3</v>
      </c>
      <c r="O3363" t="b">
        <v>0</v>
      </c>
      <c r="P3363" t="s">
        <v>8282</v>
      </c>
      <c r="Q3363" s="5">
        <f>(E3363/D3363)</f>
        <v>3.875E-3</v>
      </c>
      <c r="R3363" s="12">
        <f>ROUND((E3363/N3363),2)</f>
        <v>103.33</v>
      </c>
      <c r="S3363" t="str">
        <f>LEFT(P3363,FIND("/",P3363)-1)</f>
        <v>games</v>
      </c>
      <c r="T3363" t="str">
        <f>RIGHT(P3363,LEN(P3363)-FIND("/",P3363))</f>
        <v>video games</v>
      </c>
    </row>
    <row r="3364" spans="1:20" ht="42.75" x14ac:dyDescent="0.4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 s="9">
        <f>(((I3364/60)/60)/24)+DATE(1970,1,1)</f>
        <v>42420.932152777779</v>
      </c>
      <c r="K3364">
        <v>1450822938</v>
      </c>
      <c r="L3364" s="10">
        <f>(((K3364/60)/60)/24)+DATE(1970,1,1)</f>
        <v>42360.932152777779</v>
      </c>
      <c r="M3364" t="b">
        <v>0</v>
      </c>
      <c r="N3364">
        <v>5</v>
      </c>
      <c r="O3364" t="b">
        <v>0</v>
      </c>
      <c r="P3364" t="s">
        <v>8272</v>
      </c>
      <c r="Q3364" s="5">
        <f>(E3364/D3364)</f>
        <v>3.8571428571428572E-3</v>
      </c>
      <c r="R3364" s="12">
        <f>ROUND((E3364/N3364),2)</f>
        <v>54</v>
      </c>
      <c r="S3364" t="str">
        <f>LEFT(P3364,FIND("/",P3364)-1)</f>
        <v>technology</v>
      </c>
      <c r="T3364" t="str">
        <f>RIGHT(P3364,LEN(P3364)-FIND("/",P3364))</f>
        <v>web</v>
      </c>
    </row>
    <row r="3365" spans="1:20" ht="42.75" x14ac:dyDescent="0.4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 s="9">
        <f>(((I3365/60)/60)/24)+DATE(1970,1,1)</f>
        <v>41991.898090277777</v>
      </c>
      <c r="K3365">
        <v>1415050395</v>
      </c>
      <c r="L3365" s="10">
        <f>(((K3365/60)/60)/24)+DATE(1970,1,1)</f>
        <v>41946.898090277777</v>
      </c>
      <c r="M3365" t="b">
        <v>0</v>
      </c>
      <c r="N3365">
        <v>1</v>
      </c>
      <c r="O3365" t="b">
        <v>0</v>
      </c>
      <c r="P3365" t="s">
        <v>8273</v>
      </c>
      <c r="Q3365" s="5">
        <f>(E3365/D3365)</f>
        <v>3.7499999999999999E-3</v>
      </c>
      <c r="R3365" s="12">
        <f>ROUND((E3365/N3365),2)</f>
        <v>75</v>
      </c>
      <c r="S3365" t="str">
        <f>LEFT(P3365,FIND("/",P3365)-1)</f>
        <v>technology</v>
      </c>
      <c r="T3365" t="str">
        <f>RIGHT(P3365,LEN(P3365)-FIND("/",P3365))</f>
        <v>wearables</v>
      </c>
    </row>
    <row r="3366" spans="1:20" ht="42.75" x14ac:dyDescent="0.4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 s="9">
        <f>(((I3366/60)/60)/24)+DATE(1970,1,1)</f>
        <v>42303.658715277779</v>
      </c>
      <c r="K3366">
        <v>1442850513</v>
      </c>
      <c r="L3366" s="10">
        <f>(((K3366/60)/60)/24)+DATE(1970,1,1)</f>
        <v>42268.658715277779</v>
      </c>
      <c r="M3366" t="b">
        <v>0</v>
      </c>
      <c r="N3366">
        <v>2</v>
      </c>
      <c r="O3366" t="b">
        <v>0</v>
      </c>
      <c r="P3366" t="s">
        <v>8272</v>
      </c>
      <c r="Q3366" s="5">
        <f>(E3366/D3366)</f>
        <v>3.6666666666666666E-3</v>
      </c>
      <c r="R3366" s="12">
        <f>ROUND((E3366/N3366),2)</f>
        <v>27.5</v>
      </c>
      <c r="S3366" t="str">
        <f>LEFT(P3366,FIND("/",P3366)-1)</f>
        <v>technology</v>
      </c>
      <c r="T3366" t="str">
        <f>RIGHT(P3366,LEN(P3366)-FIND("/",P3366))</f>
        <v>web</v>
      </c>
    </row>
    <row r="3367" spans="1:20" ht="42.75" x14ac:dyDescent="0.4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 s="9">
        <f>(((I3367/60)/60)/24)+DATE(1970,1,1)</f>
        <v>42278.793310185181</v>
      </c>
      <c r="K3367">
        <v>1441134142</v>
      </c>
      <c r="L3367" s="10">
        <f>(((K3367/60)/60)/24)+DATE(1970,1,1)</f>
        <v>42248.793310185181</v>
      </c>
      <c r="M3367" t="b">
        <v>0</v>
      </c>
      <c r="N3367">
        <v>3</v>
      </c>
      <c r="O3367" t="b">
        <v>0</v>
      </c>
      <c r="P3367" t="s">
        <v>8272</v>
      </c>
      <c r="Q3367" s="5">
        <f>(E3367/D3367)</f>
        <v>3.6666666666666666E-3</v>
      </c>
      <c r="R3367" s="12">
        <f>ROUND((E3367/N3367),2)</f>
        <v>18.329999999999998</v>
      </c>
      <c r="S3367" t="str">
        <f>LEFT(P3367,FIND("/",P3367)-1)</f>
        <v>technology</v>
      </c>
      <c r="T3367" t="str">
        <f>RIGHT(P3367,LEN(P3367)-FIND("/",P3367))</f>
        <v>web</v>
      </c>
    </row>
    <row r="3368" spans="1:20" ht="42.75" x14ac:dyDescent="0.4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 s="9">
        <f>(((I3368/60)/60)/24)+DATE(1970,1,1)</f>
        <v>42051.424502314811</v>
      </c>
      <c r="K3368">
        <v>1420798277</v>
      </c>
      <c r="L3368" s="10">
        <f>(((K3368/60)/60)/24)+DATE(1970,1,1)</f>
        <v>42013.424502314811</v>
      </c>
      <c r="M3368" t="b">
        <v>0</v>
      </c>
      <c r="N3368">
        <v>3</v>
      </c>
      <c r="O3368" t="b">
        <v>0</v>
      </c>
      <c r="P3368" t="s">
        <v>8305</v>
      </c>
      <c r="Q3368" s="5">
        <f>(E3368/D3368)</f>
        <v>3.6666666666666666E-3</v>
      </c>
      <c r="R3368" s="12">
        <f>ROUND((E3368/N3368),2)</f>
        <v>36.67</v>
      </c>
      <c r="S3368" t="str">
        <f>LEFT(P3368,FIND("/",P3368)-1)</f>
        <v>theater</v>
      </c>
      <c r="T3368" t="str">
        <f>RIGHT(P3368,LEN(P3368)-FIND("/",P3368))</f>
        <v>musical</v>
      </c>
    </row>
    <row r="3369" spans="1:20" ht="42.75" x14ac:dyDescent="0.4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 s="9">
        <f>(((I3369/60)/60)/24)+DATE(1970,1,1)</f>
        <v>42852.802303240736</v>
      </c>
      <c r="K3369">
        <v>1488140119</v>
      </c>
      <c r="L3369" s="10">
        <f>(((K3369/60)/60)/24)+DATE(1970,1,1)</f>
        <v>42792.843969907408</v>
      </c>
      <c r="M3369" t="b">
        <v>0</v>
      </c>
      <c r="N3369">
        <v>1</v>
      </c>
      <c r="O3369" t="b">
        <v>0</v>
      </c>
      <c r="P3369" t="s">
        <v>8293</v>
      </c>
      <c r="Q3369" s="5">
        <f>(E3369/D3369)</f>
        <v>3.5999999999999999E-3</v>
      </c>
      <c r="R3369" s="12">
        <f>ROUND((E3369/N3369),2)</f>
        <v>18</v>
      </c>
      <c r="S3369" t="str">
        <f>LEFT(P3369,FIND("/",P3369)-1)</f>
        <v>music</v>
      </c>
      <c r="T3369" t="str">
        <f>RIGHT(P3369,LEN(P3369)-FIND("/",P3369))</f>
        <v>faith</v>
      </c>
    </row>
    <row r="3370" spans="1:20" ht="42.75" x14ac:dyDescent="0.4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 s="9">
        <f>(((I3370/60)/60)/24)+DATE(1970,1,1)</f>
        <v>41154.479722222226</v>
      </c>
      <c r="K3370">
        <v>1343993448</v>
      </c>
      <c r="L3370" s="10">
        <f>(((K3370/60)/60)/24)+DATE(1970,1,1)</f>
        <v>41124.479722222226</v>
      </c>
      <c r="M3370" t="b">
        <v>0</v>
      </c>
      <c r="N3370">
        <v>1</v>
      </c>
      <c r="O3370" t="b">
        <v>0</v>
      </c>
      <c r="P3370" t="s">
        <v>8278</v>
      </c>
      <c r="Q3370" s="5">
        <f>(E3370/D3370)</f>
        <v>3.5714285714285713E-3</v>
      </c>
      <c r="R3370" s="12">
        <f>ROUND((E3370/N3370),2)</f>
        <v>25</v>
      </c>
      <c r="S3370" t="str">
        <f>LEFT(P3370,FIND("/",P3370)-1)</f>
        <v>music</v>
      </c>
      <c r="T3370" t="str">
        <f>RIGHT(P3370,LEN(P3370)-FIND("/",P3370))</f>
        <v>jazz</v>
      </c>
    </row>
    <row r="3371" spans="1:20" ht="42.75" x14ac:dyDescent="0.4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 s="9">
        <f>(((I3371/60)/60)/24)+DATE(1970,1,1)</f>
        <v>42756.9066087963</v>
      </c>
      <c r="K3371">
        <v>1483307131</v>
      </c>
      <c r="L3371" s="10">
        <f>(((K3371/60)/60)/24)+DATE(1970,1,1)</f>
        <v>42736.9066087963</v>
      </c>
      <c r="M3371" t="b">
        <v>0</v>
      </c>
      <c r="N3371">
        <v>4</v>
      </c>
      <c r="O3371" t="b">
        <v>0</v>
      </c>
      <c r="P3371" t="s">
        <v>8283</v>
      </c>
      <c r="Q3371" s="5">
        <f>(E3371/D3371)</f>
        <v>3.5714285714285713E-3</v>
      </c>
      <c r="R3371" s="12">
        <f>ROUND((E3371/N3371),2)</f>
        <v>31.25</v>
      </c>
      <c r="S3371" t="str">
        <f>LEFT(P3371,FIND("/",P3371)-1)</f>
        <v>games</v>
      </c>
      <c r="T3371" t="str">
        <f>RIGHT(P3371,LEN(P3371)-FIND("/",P3371))</f>
        <v>mobile games</v>
      </c>
    </row>
    <row r="3372" spans="1:20" ht="42.75" x14ac:dyDescent="0.4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 s="9">
        <f>(((I3372/60)/60)/24)+DATE(1970,1,1)</f>
        <v>42203.843240740738</v>
      </c>
      <c r="K3372">
        <v>1434658456</v>
      </c>
      <c r="L3372" s="10">
        <f>(((K3372/60)/60)/24)+DATE(1970,1,1)</f>
        <v>42173.843240740738</v>
      </c>
      <c r="M3372" t="b">
        <v>0</v>
      </c>
      <c r="N3372">
        <v>7</v>
      </c>
      <c r="O3372" t="b">
        <v>0</v>
      </c>
      <c r="P3372" t="s">
        <v>8273</v>
      </c>
      <c r="Q3372" s="5">
        <f>(E3372/D3372)</f>
        <v>3.5000000000000001E-3</v>
      </c>
      <c r="R3372" s="12">
        <f>ROUND((E3372/N3372),2)</f>
        <v>100</v>
      </c>
      <c r="S3372" t="str">
        <f>LEFT(P3372,FIND("/",P3372)-1)</f>
        <v>technology</v>
      </c>
      <c r="T3372" t="str">
        <f>RIGHT(P3372,LEN(P3372)-FIND("/",P3372))</f>
        <v>wearables</v>
      </c>
    </row>
    <row r="3373" spans="1:20" ht="42.75" x14ac:dyDescent="0.4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 s="9">
        <f>(((I3373/60)/60)/24)+DATE(1970,1,1)</f>
        <v>41589.596620370372</v>
      </c>
      <c r="K3373">
        <v>1381583948</v>
      </c>
      <c r="L3373" s="10">
        <f>(((K3373/60)/60)/24)+DATE(1970,1,1)</f>
        <v>41559.5549537037</v>
      </c>
      <c r="M3373" t="b">
        <v>0</v>
      </c>
      <c r="N3373">
        <v>4</v>
      </c>
      <c r="O3373" t="b">
        <v>0</v>
      </c>
      <c r="P3373" t="s">
        <v>8278</v>
      </c>
      <c r="Q3373" s="5">
        <f>(E3373/D3373)</f>
        <v>3.3999999999999998E-3</v>
      </c>
      <c r="R3373" s="12">
        <f>ROUND((E3373/N3373),2)</f>
        <v>42.5</v>
      </c>
      <c r="S3373" t="str">
        <f>LEFT(P3373,FIND("/",P3373)-1)</f>
        <v>music</v>
      </c>
      <c r="T3373" t="str">
        <f>RIGHT(P3373,LEN(P3373)-FIND("/",P3373))</f>
        <v>jazz</v>
      </c>
    </row>
    <row r="3374" spans="1:20" ht="42.75" x14ac:dyDescent="0.4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 s="9">
        <f>(((I3374/60)/60)/24)+DATE(1970,1,1)</f>
        <v>42583.025231481486</v>
      </c>
      <c r="K3374">
        <v>1464827780</v>
      </c>
      <c r="L3374" s="10">
        <f>(((K3374/60)/60)/24)+DATE(1970,1,1)</f>
        <v>42523.025231481486</v>
      </c>
      <c r="M3374" t="b">
        <v>0</v>
      </c>
      <c r="N3374">
        <v>1</v>
      </c>
      <c r="O3374" t="b">
        <v>0</v>
      </c>
      <c r="P3374" t="s">
        <v>8303</v>
      </c>
      <c r="Q3374" s="5">
        <f>(E3374/D3374)</f>
        <v>3.351206434316354E-3</v>
      </c>
      <c r="R3374" s="12">
        <f>ROUND((E3374/N3374),2)</f>
        <v>50</v>
      </c>
      <c r="S3374" t="str">
        <f>LEFT(P3374,FIND("/",P3374)-1)</f>
        <v>theater</v>
      </c>
      <c r="T3374" t="str">
        <f>RIGHT(P3374,LEN(P3374)-FIND("/",P3374))</f>
        <v>spaces</v>
      </c>
    </row>
    <row r="3375" spans="1:20" ht="42.75" x14ac:dyDescent="0.4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 s="9">
        <f>(((I3375/60)/60)/24)+DATE(1970,1,1)</f>
        <v>41959.934930555552</v>
      </c>
      <c r="K3375">
        <v>1414358778</v>
      </c>
      <c r="L3375" s="10">
        <f>(((K3375/60)/60)/24)+DATE(1970,1,1)</f>
        <v>41938.893263888887</v>
      </c>
      <c r="M3375" t="b">
        <v>0</v>
      </c>
      <c r="N3375">
        <v>1</v>
      </c>
      <c r="O3375" t="b">
        <v>0</v>
      </c>
      <c r="P3375" t="s">
        <v>8267</v>
      </c>
      <c r="Q3375" s="5">
        <f>(E3375/D3375)</f>
        <v>3.3333333333333335E-3</v>
      </c>
      <c r="R3375" s="12">
        <f>ROUND((E3375/N3375),2)</f>
        <v>10</v>
      </c>
      <c r="S3375" t="str">
        <f>LEFT(P3375,FIND("/",P3375)-1)</f>
        <v>film &amp; video</v>
      </c>
      <c r="T3375" t="str">
        <f>RIGHT(P3375,LEN(P3375)-FIND("/",P3375))</f>
        <v>science fiction</v>
      </c>
    </row>
    <row r="3376" spans="1:20" x14ac:dyDescent="0.4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 s="9">
        <f>(((I3376/60)/60)/24)+DATE(1970,1,1)</f>
        <v>42437.577187499999</v>
      </c>
      <c r="K3376">
        <v>1452261069</v>
      </c>
      <c r="L3376" s="10">
        <f>(((K3376/60)/60)/24)+DATE(1970,1,1)</f>
        <v>42377.577187499999</v>
      </c>
      <c r="M3376" t="b">
        <v>0</v>
      </c>
      <c r="N3376">
        <v>1</v>
      </c>
      <c r="O3376" t="b">
        <v>0</v>
      </c>
      <c r="P3376" t="s">
        <v>8268</v>
      </c>
      <c r="Q3376" s="5">
        <f>(E3376/D3376)</f>
        <v>3.3333333333333335E-3</v>
      </c>
      <c r="R3376" s="12">
        <f>ROUND((E3376/N3376),2)</f>
        <v>50</v>
      </c>
      <c r="S3376" t="str">
        <f>LEFT(P3376,FIND("/",P3376)-1)</f>
        <v>film &amp; video</v>
      </c>
      <c r="T3376" t="str">
        <f>RIGHT(P3376,LEN(P3376)-FIND("/",P3376))</f>
        <v>drama</v>
      </c>
    </row>
    <row r="3377" spans="1:20" ht="42.75" x14ac:dyDescent="0.4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 s="9">
        <f>(((I3377/60)/60)/24)+DATE(1970,1,1)</f>
        <v>42370.360312500001</v>
      </c>
      <c r="K3377">
        <v>1449045531</v>
      </c>
      <c r="L3377" s="10">
        <f>(((K3377/60)/60)/24)+DATE(1970,1,1)</f>
        <v>42340.360312500001</v>
      </c>
      <c r="M3377" t="b">
        <v>0</v>
      </c>
      <c r="N3377">
        <v>1</v>
      </c>
      <c r="O3377" t="b">
        <v>0</v>
      </c>
      <c r="P3377" t="s">
        <v>8287</v>
      </c>
      <c r="Q3377" s="5">
        <f>(E3377/D3377)</f>
        <v>3.3333333333333335E-3</v>
      </c>
      <c r="R3377" s="12">
        <f>ROUND((E3377/N3377),2)</f>
        <v>100</v>
      </c>
      <c r="S3377" t="str">
        <f>LEFT(P3377,FIND("/",P3377)-1)</f>
        <v>publishing</v>
      </c>
      <c r="T3377" t="str">
        <f>RIGHT(P3377,LEN(P3377)-FIND("/",P3377))</f>
        <v>translations</v>
      </c>
    </row>
    <row r="3378" spans="1:20" ht="28.5" x14ac:dyDescent="0.4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 s="9">
        <f>(((I3378/60)/60)/24)+DATE(1970,1,1)</f>
        <v>42123.05322916666</v>
      </c>
      <c r="K3378">
        <v>1428974199</v>
      </c>
      <c r="L3378" s="10">
        <f>(((K3378/60)/60)/24)+DATE(1970,1,1)</f>
        <v>42108.05322916666</v>
      </c>
      <c r="M3378" t="b">
        <v>0</v>
      </c>
      <c r="N3378">
        <v>1</v>
      </c>
      <c r="O3378" t="b">
        <v>0</v>
      </c>
      <c r="P3378" t="s">
        <v>8289</v>
      </c>
      <c r="Q3378" s="5">
        <f>(E3378/D3378)</f>
        <v>3.3333333333333335E-3</v>
      </c>
      <c r="R3378" s="12">
        <f>ROUND((E3378/N3378),2)</f>
        <v>50</v>
      </c>
      <c r="S3378" t="str">
        <f>LEFT(P3378,FIND("/",P3378)-1)</f>
        <v>photography</v>
      </c>
      <c r="T3378" t="str">
        <f>RIGHT(P3378,LEN(P3378)-FIND("/",P3378))</f>
        <v>nature</v>
      </c>
    </row>
    <row r="3379" spans="1:20" ht="42.75" x14ac:dyDescent="0.4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 s="9">
        <f>(((I3379/60)/60)/24)+DATE(1970,1,1)</f>
        <v>42345.956736111111</v>
      </c>
      <c r="K3379">
        <v>1444341462</v>
      </c>
      <c r="L3379" s="10">
        <f>(((K3379/60)/60)/24)+DATE(1970,1,1)</f>
        <v>42285.91506944444</v>
      </c>
      <c r="M3379" t="b">
        <v>0</v>
      </c>
      <c r="N3379">
        <v>1</v>
      </c>
      <c r="O3379" t="b">
        <v>0</v>
      </c>
      <c r="P3379" t="s">
        <v>8284</v>
      </c>
      <c r="Q3379" s="5">
        <f>(E3379/D3379)</f>
        <v>3.3333333333333335E-3</v>
      </c>
      <c r="R3379" s="12">
        <f>ROUND((E3379/N3379),2)</f>
        <v>50</v>
      </c>
      <c r="S3379" t="str">
        <f>LEFT(P3379,FIND("/",P3379)-1)</f>
        <v>food</v>
      </c>
      <c r="T3379" t="str">
        <f>RIGHT(P3379,LEN(P3379)-FIND("/",P3379))</f>
        <v>food trucks</v>
      </c>
    </row>
    <row r="3380" spans="1:20" ht="42.75" x14ac:dyDescent="0.4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 s="9">
        <f>(((I3380/60)/60)/24)+DATE(1970,1,1)</f>
        <v>42202.669027777782</v>
      </c>
      <c r="K3380">
        <v>1434557004</v>
      </c>
      <c r="L3380" s="10">
        <f>(((K3380/60)/60)/24)+DATE(1970,1,1)</f>
        <v>42172.669027777782</v>
      </c>
      <c r="M3380" t="b">
        <v>0</v>
      </c>
      <c r="N3380">
        <v>1</v>
      </c>
      <c r="O3380" t="b">
        <v>0</v>
      </c>
      <c r="P3380" t="s">
        <v>8304</v>
      </c>
      <c r="Q3380" s="5">
        <f>(E3380/D3380)</f>
        <v>3.3333333333333335E-3</v>
      </c>
      <c r="R3380" s="12">
        <f>ROUND((E3380/N3380),2)</f>
        <v>10</v>
      </c>
      <c r="S3380" t="str">
        <f>LEFT(P3380,FIND("/",P3380)-1)</f>
        <v>publishing</v>
      </c>
      <c r="T3380" t="str">
        <f>RIGHT(P3380,LEN(P3380)-FIND("/",P3380))</f>
        <v>children's books</v>
      </c>
    </row>
    <row r="3381" spans="1:20" ht="42.75" x14ac:dyDescent="0.4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 s="9">
        <f>(((I3381/60)/60)/24)+DATE(1970,1,1)</f>
        <v>42522.98505787037</v>
      </c>
      <c r="K3381">
        <v>1462232309</v>
      </c>
      <c r="L3381" s="10">
        <f>(((K3381/60)/60)/24)+DATE(1970,1,1)</f>
        <v>42492.98505787037</v>
      </c>
      <c r="M3381" t="b">
        <v>0</v>
      </c>
      <c r="N3381">
        <v>1</v>
      </c>
      <c r="O3381" t="b">
        <v>0</v>
      </c>
      <c r="P3381" t="s">
        <v>8271</v>
      </c>
      <c r="Q3381" s="5">
        <f>(E3381/D3381)</f>
        <v>3.3333333333333335E-3</v>
      </c>
      <c r="R3381" s="12">
        <f>ROUND((E3381/N3381),2)</f>
        <v>5</v>
      </c>
      <c r="S3381" t="str">
        <f>LEFT(P3381,FIND("/",P3381)-1)</f>
        <v>theater</v>
      </c>
      <c r="T3381" t="str">
        <f>RIGHT(P3381,LEN(P3381)-FIND("/",P3381))</f>
        <v>plays</v>
      </c>
    </row>
    <row r="3382" spans="1:20" ht="57" x14ac:dyDescent="0.4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 s="9">
        <f>(((I3382/60)/60)/24)+DATE(1970,1,1)</f>
        <v>42652.436412037037</v>
      </c>
      <c r="K3382">
        <v>1473416906</v>
      </c>
      <c r="L3382" s="10">
        <f>(((K3382/60)/60)/24)+DATE(1970,1,1)</f>
        <v>42622.436412037037</v>
      </c>
      <c r="M3382" t="b">
        <v>0</v>
      </c>
      <c r="N3382">
        <v>1</v>
      </c>
      <c r="O3382" t="b">
        <v>0</v>
      </c>
      <c r="P3382" t="s">
        <v>8271</v>
      </c>
      <c r="Q3382" s="5">
        <f>(E3382/D3382)</f>
        <v>3.3333333333333335E-3</v>
      </c>
      <c r="R3382" s="12">
        <f>ROUND((E3382/N3382),2)</f>
        <v>10</v>
      </c>
      <c r="S3382" t="str">
        <f>LEFT(P3382,FIND("/",P3382)-1)</f>
        <v>theater</v>
      </c>
      <c r="T3382" t="str">
        <f>RIGHT(P3382,LEN(P3382)-FIND("/",P3382))</f>
        <v>plays</v>
      </c>
    </row>
    <row r="3383" spans="1:20" ht="42.75" x14ac:dyDescent="0.4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 s="9">
        <f>(((I3383/60)/60)/24)+DATE(1970,1,1)</f>
        <v>42063.001087962963</v>
      </c>
      <c r="K3383">
        <v>1422489694</v>
      </c>
      <c r="L3383" s="10">
        <f>(((K3383/60)/60)/24)+DATE(1970,1,1)</f>
        <v>42033.001087962963</v>
      </c>
      <c r="M3383" t="b">
        <v>0</v>
      </c>
      <c r="N3383">
        <v>3</v>
      </c>
      <c r="O3383" t="b">
        <v>0</v>
      </c>
      <c r="P3383" t="s">
        <v>8302</v>
      </c>
      <c r="Q3383" s="5">
        <f>(E3383/D3383)</f>
        <v>3.3E-3</v>
      </c>
      <c r="R3383" s="12">
        <f>ROUND((E3383/N3383),2)</f>
        <v>44</v>
      </c>
      <c r="S3383" t="str">
        <f>LEFT(P3383,FIND("/",P3383)-1)</f>
        <v>technology</v>
      </c>
      <c r="T3383" t="str">
        <f>RIGHT(P3383,LEN(P3383)-FIND("/",P3383))</f>
        <v>makerspaces</v>
      </c>
    </row>
    <row r="3384" spans="1:20" ht="42.75" x14ac:dyDescent="0.4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 s="9">
        <f>(((I3384/60)/60)/24)+DATE(1970,1,1)</f>
        <v>41991.18913194444</v>
      </c>
      <c r="K3384">
        <v>1416285141</v>
      </c>
      <c r="L3384" s="10">
        <f>(((K3384/60)/60)/24)+DATE(1970,1,1)</f>
        <v>41961.18913194444</v>
      </c>
      <c r="M3384" t="b">
        <v>0</v>
      </c>
      <c r="N3384">
        <v>4</v>
      </c>
      <c r="O3384" t="b">
        <v>0</v>
      </c>
      <c r="P3384" t="s">
        <v>8272</v>
      </c>
      <c r="Q3384" s="5">
        <f>(E3384/D3384)</f>
        <v>3.2799999999999999E-3</v>
      </c>
      <c r="R3384" s="12">
        <f>ROUND((E3384/N3384),2)</f>
        <v>20.5</v>
      </c>
      <c r="S3384" t="str">
        <f>LEFT(P3384,FIND("/",P3384)-1)</f>
        <v>technology</v>
      </c>
      <c r="T3384" t="str">
        <f>RIGHT(P3384,LEN(P3384)-FIND("/",P3384))</f>
        <v>web</v>
      </c>
    </row>
    <row r="3385" spans="1:20" ht="42.75" x14ac:dyDescent="0.4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 s="9">
        <f>(((I3385/60)/60)/24)+DATE(1970,1,1)</f>
        <v>41817.898240740738</v>
      </c>
      <c r="K3385">
        <v>1401312808</v>
      </c>
      <c r="L3385" s="10">
        <f>(((K3385/60)/60)/24)+DATE(1970,1,1)</f>
        <v>41787.898240740738</v>
      </c>
      <c r="M3385" t="b">
        <v>0</v>
      </c>
      <c r="N3385">
        <v>2</v>
      </c>
      <c r="O3385" t="b">
        <v>0</v>
      </c>
      <c r="P3385" t="s">
        <v>8284</v>
      </c>
      <c r="Q3385" s="5">
        <f>(E3385/D3385)</f>
        <v>3.2512500000000002E-3</v>
      </c>
      <c r="R3385" s="12">
        <f>ROUND((E3385/N3385),2)</f>
        <v>13.01</v>
      </c>
      <c r="S3385" t="str">
        <f>LEFT(P3385,FIND("/",P3385)-1)</f>
        <v>food</v>
      </c>
      <c r="T3385" t="str">
        <f>RIGHT(P3385,LEN(P3385)-FIND("/",P3385))</f>
        <v>food trucks</v>
      </c>
    </row>
    <row r="3386" spans="1:20" ht="42.75" x14ac:dyDescent="0.4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 s="9">
        <f>(((I3386/60)/60)/24)+DATE(1970,1,1)</f>
        <v>41944.092152777775</v>
      </c>
      <c r="K3386">
        <v>1412215962</v>
      </c>
      <c r="L3386" s="10">
        <f>(((K3386/60)/60)/24)+DATE(1970,1,1)</f>
        <v>41914.092152777775</v>
      </c>
      <c r="M3386" t="b">
        <v>0</v>
      </c>
      <c r="N3386">
        <v>2</v>
      </c>
      <c r="O3386" t="b">
        <v>0</v>
      </c>
      <c r="P3386" t="s">
        <v>8272</v>
      </c>
      <c r="Q3386" s="5">
        <f>(E3386/D3386)</f>
        <v>3.1818181818181819E-3</v>
      </c>
      <c r="R3386" s="12">
        <f>ROUND((E3386/N3386),2)</f>
        <v>35</v>
      </c>
      <c r="S3386" t="str">
        <f>LEFT(P3386,FIND("/",P3386)-1)</f>
        <v>technology</v>
      </c>
      <c r="T3386" t="str">
        <f>RIGHT(P3386,LEN(P3386)-FIND("/",P3386))</f>
        <v>web</v>
      </c>
    </row>
    <row r="3387" spans="1:20" ht="42.75" x14ac:dyDescent="0.4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 s="9">
        <f>(((I3387/60)/60)/24)+DATE(1970,1,1)</f>
        <v>41518.022256944445</v>
      </c>
      <c r="K3387">
        <v>1375403523</v>
      </c>
      <c r="L3387" s="10">
        <f>(((K3387/60)/60)/24)+DATE(1970,1,1)</f>
        <v>41488.022256944445</v>
      </c>
      <c r="M3387" t="b">
        <v>0</v>
      </c>
      <c r="N3387">
        <v>5</v>
      </c>
      <c r="O3387" t="b">
        <v>0</v>
      </c>
      <c r="P3387" t="s">
        <v>8278</v>
      </c>
      <c r="Q3387" s="5">
        <f>(E3387/D3387)</f>
        <v>3.0999999999999999E-3</v>
      </c>
      <c r="R3387" s="12">
        <f>ROUND((E3387/N3387),2)</f>
        <v>12.4</v>
      </c>
      <c r="S3387" t="str">
        <f>LEFT(P3387,FIND("/",P3387)-1)</f>
        <v>music</v>
      </c>
      <c r="T3387" t="str">
        <f>RIGHT(P3387,LEN(P3387)-FIND("/",P3387))</f>
        <v>jazz</v>
      </c>
    </row>
    <row r="3388" spans="1:20" ht="28.5" x14ac:dyDescent="0.4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 s="9">
        <f>(((I3388/60)/60)/24)+DATE(1970,1,1)</f>
        <v>42553.649571759262</v>
      </c>
      <c r="K3388">
        <v>1465832123</v>
      </c>
      <c r="L3388" s="10">
        <f>(((K3388/60)/60)/24)+DATE(1970,1,1)</f>
        <v>42534.649571759262</v>
      </c>
      <c r="M3388" t="b">
        <v>0</v>
      </c>
      <c r="N3388">
        <v>2</v>
      </c>
      <c r="O3388" t="b">
        <v>0</v>
      </c>
      <c r="P3388" t="s">
        <v>8303</v>
      </c>
      <c r="Q3388" s="5">
        <f>(E3388/D3388)</f>
        <v>3.0999999999999999E-3</v>
      </c>
      <c r="R3388" s="12">
        <f>ROUND((E3388/N3388),2)</f>
        <v>775</v>
      </c>
      <c r="S3388" t="str">
        <f>LEFT(P3388,FIND("/",P3388)-1)</f>
        <v>theater</v>
      </c>
      <c r="T3388" t="str">
        <f>RIGHT(P3388,LEN(P3388)-FIND("/",P3388))</f>
        <v>spaces</v>
      </c>
    </row>
    <row r="3389" spans="1:20" x14ac:dyDescent="0.4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 s="9">
        <f>(((I3389/60)/60)/24)+DATE(1970,1,1)</f>
        <v>41887.854189814818</v>
      </c>
      <c r="K3389">
        <v>1407357002</v>
      </c>
      <c r="L3389" s="10">
        <f>(((K3389/60)/60)/24)+DATE(1970,1,1)</f>
        <v>41857.854189814818</v>
      </c>
      <c r="M3389" t="b">
        <v>0</v>
      </c>
      <c r="N3389">
        <v>4</v>
      </c>
      <c r="O3389" t="b">
        <v>0</v>
      </c>
      <c r="P3389" t="s">
        <v>8273</v>
      </c>
      <c r="Q3389" s="5">
        <f>(E3389/D3389)</f>
        <v>3.0500000000000002E-3</v>
      </c>
      <c r="R3389" s="12">
        <f>ROUND((E3389/N3389),2)</f>
        <v>76.25</v>
      </c>
      <c r="S3389" t="str">
        <f>LEFT(P3389,FIND("/",P3389)-1)</f>
        <v>technology</v>
      </c>
      <c r="T3389" t="str">
        <f>RIGHT(P3389,LEN(P3389)-FIND("/",P3389))</f>
        <v>wearables</v>
      </c>
    </row>
    <row r="3390" spans="1:20" ht="42.75" x14ac:dyDescent="0.4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 s="9">
        <f>(((I3390/60)/60)/24)+DATE(1970,1,1)</f>
        <v>42145.656539351854</v>
      </c>
      <c r="K3390">
        <v>1429631125</v>
      </c>
      <c r="L3390" s="10">
        <f>(((K3390/60)/60)/24)+DATE(1970,1,1)</f>
        <v>42115.656539351854</v>
      </c>
      <c r="M3390" t="b">
        <v>0</v>
      </c>
      <c r="N3390">
        <v>4</v>
      </c>
      <c r="O3390" t="b">
        <v>0</v>
      </c>
      <c r="P3390" t="s">
        <v>8273</v>
      </c>
      <c r="Q3390" s="5">
        <f>(E3390/D3390)</f>
        <v>3.0285714285714286E-3</v>
      </c>
      <c r="R3390" s="12">
        <f>ROUND((E3390/N3390),2)</f>
        <v>26.5</v>
      </c>
      <c r="S3390" t="str">
        <f>LEFT(P3390,FIND("/",P3390)-1)</f>
        <v>technology</v>
      </c>
      <c r="T3390" t="str">
        <f>RIGHT(P3390,LEN(P3390)-FIND("/",P3390))</f>
        <v>wearables</v>
      </c>
    </row>
    <row r="3391" spans="1:20" ht="42.75" x14ac:dyDescent="0.4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 s="9">
        <f>(((I3391/60)/60)/24)+DATE(1970,1,1)</f>
        <v>42372.080289351856</v>
      </c>
      <c r="K3391">
        <v>1449194137</v>
      </c>
      <c r="L3391" s="10">
        <f>(((K3391/60)/60)/24)+DATE(1970,1,1)</f>
        <v>42342.080289351856</v>
      </c>
      <c r="M3391" t="b">
        <v>0</v>
      </c>
      <c r="N3391">
        <v>3</v>
      </c>
      <c r="O3391" t="b">
        <v>0</v>
      </c>
      <c r="P3391" t="s">
        <v>8278</v>
      </c>
      <c r="Q3391" s="5">
        <f>(E3391/D3391)</f>
        <v>3.0200000000000001E-3</v>
      </c>
      <c r="R3391" s="12">
        <f>ROUND((E3391/N3391),2)</f>
        <v>50.33</v>
      </c>
      <c r="S3391" t="str">
        <f>LEFT(P3391,FIND("/",P3391)-1)</f>
        <v>music</v>
      </c>
      <c r="T3391" t="str">
        <f>RIGHT(P3391,LEN(P3391)-FIND("/",P3391))</f>
        <v>jazz</v>
      </c>
    </row>
    <row r="3392" spans="1:20" ht="57" x14ac:dyDescent="0.4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 s="9">
        <f>(((I3392/60)/60)/24)+DATE(1970,1,1)</f>
        <v>41881.645833333336</v>
      </c>
      <c r="K3392">
        <v>1404947422</v>
      </c>
      <c r="L3392" s="10">
        <f>(((K3392/60)/60)/24)+DATE(1970,1,1)</f>
        <v>41829.965532407405</v>
      </c>
      <c r="M3392" t="b">
        <v>0</v>
      </c>
      <c r="N3392">
        <v>3</v>
      </c>
      <c r="O3392" t="b">
        <v>0</v>
      </c>
      <c r="P3392" t="s">
        <v>8278</v>
      </c>
      <c r="Q3392" s="5">
        <f>(E3392/D3392)</f>
        <v>3.0000000000000001E-3</v>
      </c>
      <c r="R3392" s="12">
        <f>ROUND((E3392/N3392),2)</f>
        <v>30</v>
      </c>
      <c r="S3392" t="str">
        <f>LEFT(P3392,FIND("/",P3392)-1)</f>
        <v>music</v>
      </c>
      <c r="T3392" t="str">
        <f>RIGHT(P3392,LEN(P3392)-FIND("/",P3392))</f>
        <v>jazz</v>
      </c>
    </row>
    <row r="3393" spans="1:20" ht="28.5" x14ac:dyDescent="0.4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 s="9">
        <f>(((I3393/60)/60)/24)+DATE(1970,1,1)</f>
        <v>42000.085046296299</v>
      </c>
      <c r="K3393">
        <v>1417053748</v>
      </c>
      <c r="L3393" s="10">
        <f>(((K3393/60)/60)/24)+DATE(1970,1,1)</f>
        <v>41970.085046296299</v>
      </c>
      <c r="M3393" t="b">
        <v>0</v>
      </c>
      <c r="N3393">
        <v>1</v>
      </c>
      <c r="O3393" t="b">
        <v>0</v>
      </c>
      <c r="P3393" t="s">
        <v>8271</v>
      </c>
      <c r="Q3393" s="5">
        <f>(E3393/D3393)</f>
        <v>3.0000000000000001E-3</v>
      </c>
      <c r="R3393" s="12">
        <f>ROUND((E3393/N3393),2)</f>
        <v>15</v>
      </c>
      <c r="S3393" t="str">
        <f>LEFT(P3393,FIND("/",P3393)-1)</f>
        <v>theater</v>
      </c>
      <c r="T3393" t="str">
        <f>RIGHT(P3393,LEN(P3393)-FIND("/",P3393))</f>
        <v>plays</v>
      </c>
    </row>
    <row r="3394" spans="1:20" ht="28.5" x14ac:dyDescent="0.4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 s="9">
        <f>(((I3394/60)/60)/24)+DATE(1970,1,1)</f>
        <v>41791.166666666664</v>
      </c>
      <c r="K3394">
        <v>1398862875</v>
      </c>
      <c r="L3394" s="10">
        <f>(((K3394/60)/60)/24)+DATE(1970,1,1)</f>
        <v>41759.542534722219</v>
      </c>
      <c r="M3394" t="b">
        <v>0</v>
      </c>
      <c r="N3394">
        <v>2</v>
      </c>
      <c r="O3394" t="b">
        <v>0</v>
      </c>
      <c r="P3394" t="s">
        <v>8270</v>
      </c>
      <c r="Q3394" s="5">
        <f>(E3394/D3394)</f>
        <v>2.9411764705882353E-3</v>
      </c>
      <c r="R3394" s="12">
        <f>ROUND((E3394/N3394),2)</f>
        <v>12.5</v>
      </c>
      <c r="S3394" t="str">
        <f>LEFT(P3394,FIND("/",P3394)-1)</f>
        <v>film &amp; video</v>
      </c>
      <c r="T3394" t="str">
        <f>RIGHT(P3394,LEN(P3394)-FIND("/",P3394))</f>
        <v>animation</v>
      </c>
    </row>
    <row r="3395" spans="1:20" ht="42.75" x14ac:dyDescent="0.4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 s="9">
        <f>(((I3395/60)/60)/24)+DATE(1970,1,1)</f>
        <v>42609.708437499998</v>
      </c>
      <c r="K3395">
        <v>1469725209</v>
      </c>
      <c r="L3395" s="10">
        <f>(((K3395/60)/60)/24)+DATE(1970,1,1)</f>
        <v>42579.708437499998</v>
      </c>
      <c r="M3395" t="b">
        <v>0</v>
      </c>
      <c r="N3395">
        <v>1</v>
      </c>
      <c r="O3395" t="b">
        <v>0</v>
      </c>
      <c r="P3395" t="s">
        <v>8281</v>
      </c>
      <c r="Q3395" s="5">
        <f>(E3395/D3395)</f>
        <v>2.9411764705882353E-3</v>
      </c>
      <c r="R3395" s="12">
        <f>ROUND((E3395/N3395),2)</f>
        <v>250</v>
      </c>
      <c r="S3395" t="str">
        <f>LEFT(P3395,FIND("/",P3395)-1)</f>
        <v>journalism</v>
      </c>
      <c r="T3395" t="str">
        <f>RIGHT(P3395,LEN(P3395)-FIND("/",P3395))</f>
        <v>audio</v>
      </c>
    </row>
    <row r="3396" spans="1:20" ht="42.75" x14ac:dyDescent="0.4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 s="9">
        <f>(((I3396/60)/60)/24)+DATE(1970,1,1)</f>
        <v>40913.481249999997</v>
      </c>
      <c r="K3396">
        <v>1323084816</v>
      </c>
      <c r="L3396" s="10">
        <f>(((K3396/60)/60)/24)+DATE(1970,1,1)</f>
        <v>40882.481666666667</v>
      </c>
      <c r="M3396" t="b">
        <v>0</v>
      </c>
      <c r="N3396">
        <v>3</v>
      </c>
      <c r="O3396" t="b">
        <v>0</v>
      </c>
      <c r="P3396" t="s">
        <v>8270</v>
      </c>
      <c r="Q3396" s="5">
        <f>(E3396/D3396)</f>
        <v>2.8667813379201833E-3</v>
      </c>
      <c r="R3396" s="12">
        <f>ROUND((E3396/N3396),2)</f>
        <v>71.67</v>
      </c>
      <c r="S3396" t="str">
        <f>LEFT(P3396,FIND("/",P3396)-1)</f>
        <v>film &amp; video</v>
      </c>
      <c r="T3396" t="str">
        <f>RIGHT(P3396,LEN(P3396)-FIND("/",P3396))</f>
        <v>animation</v>
      </c>
    </row>
    <row r="3397" spans="1:20" ht="42.75" x14ac:dyDescent="0.4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 s="9">
        <f>(((I3397/60)/60)/24)+DATE(1970,1,1)</f>
        <v>41893.527326388888</v>
      </c>
      <c r="K3397">
        <v>1407847161</v>
      </c>
      <c r="L3397" s="10">
        <f>(((K3397/60)/60)/24)+DATE(1970,1,1)</f>
        <v>41863.527326388888</v>
      </c>
      <c r="M3397" t="b">
        <v>0</v>
      </c>
      <c r="N3397">
        <v>1</v>
      </c>
      <c r="O3397" t="b">
        <v>0</v>
      </c>
      <c r="P3397" t="s">
        <v>8271</v>
      </c>
      <c r="Q3397" s="5">
        <f>(E3397/D3397)</f>
        <v>2.8571428571428571E-3</v>
      </c>
      <c r="R3397" s="12">
        <f>ROUND((E3397/N3397),2)</f>
        <v>10</v>
      </c>
      <c r="S3397" t="str">
        <f>LEFT(P3397,FIND("/",P3397)-1)</f>
        <v>theater</v>
      </c>
      <c r="T3397" t="str">
        <f>RIGHT(P3397,LEN(P3397)-FIND("/",P3397))</f>
        <v>plays</v>
      </c>
    </row>
    <row r="3398" spans="1:20" ht="42.75" x14ac:dyDescent="0.4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 s="9">
        <f>(((I3398/60)/60)/24)+DATE(1970,1,1)</f>
        <v>42087.165972222225</v>
      </c>
      <c r="K3398">
        <v>1424701775</v>
      </c>
      <c r="L3398" s="10">
        <f>(((K3398/60)/60)/24)+DATE(1970,1,1)</f>
        <v>42058.603877314818</v>
      </c>
      <c r="M3398" t="b">
        <v>0</v>
      </c>
      <c r="N3398">
        <v>1</v>
      </c>
      <c r="O3398" t="b">
        <v>0</v>
      </c>
      <c r="P3398" t="s">
        <v>8271</v>
      </c>
      <c r="Q3398" s="5">
        <f>(E3398/D3398)</f>
        <v>2.8571428571428571E-3</v>
      </c>
      <c r="R3398" s="12">
        <f>ROUND((E3398/N3398),2)</f>
        <v>10</v>
      </c>
      <c r="S3398" t="str">
        <f>LEFT(P3398,FIND("/",P3398)-1)</f>
        <v>theater</v>
      </c>
      <c r="T3398" t="str">
        <f>RIGHT(P3398,LEN(P3398)-FIND("/",P3398))</f>
        <v>plays</v>
      </c>
    </row>
    <row r="3399" spans="1:20" ht="42.75" x14ac:dyDescent="0.4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 s="9">
        <f>(((I3399/60)/60)/24)+DATE(1970,1,1)</f>
        <v>41782.587094907409</v>
      </c>
      <c r="K3399">
        <v>1399557925</v>
      </c>
      <c r="L3399" s="10">
        <f>(((K3399/60)/60)/24)+DATE(1970,1,1)</f>
        <v>41767.587094907409</v>
      </c>
      <c r="M3399" t="b">
        <v>0</v>
      </c>
      <c r="N3399">
        <v>4</v>
      </c>
      <c r="O3399" t="b">
        <v>0</v>
      </c>
      <c r="P3399" t="s">
        <v>8294</v>
      </c>
      <c r="Q3399" s="5">
        <f>(E3399/D3399)</f>
        <v>2.8333333333333335E-3</v>
      </c>
      <c r="R3399" s="12">
        <f>ROUND((E3399/N3399),2)</f>
        <v>21.25</v>
      </c>
      <c r="S3399" t="str">
        <f>LEFT(P3399,FIND("/",P3399)-1)</f>
        <v>technology</v>
      </c>
      <c r="T3399" t="str">
        <f>RIGHT(P3399,LEN(P3399)-FIND("/",P3399))</f>
        <v>gadgets</v>
      </c>
    </row>
    <row r="3400" spans="1:20" ht="42.75" x14ac:dyDescent="0.4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 s="9">
        <f>(((I3400/60)/60)/24)+DATE(1970,1,1)</f>
        <v>41808.842361111114</v>
      </c>
      <c r="K3400">
        <v>1400634728</v>
      </c>
      <c r="L3400" s="10">
        <f>(((K3400/60)/60)/24)+DATE(1970,1,1)</f>
        <v>41780.050092592595</v>
      </c>
      <c r="M3400" t="b">
        <v>0</v>
      </c>
      <c r="N3400">
        <v>7</v>
      </c>
      <c r="O3400" t="b">
        <v>0</v>
      </c>
      <c r="P3400" t="s">
        <v>8291</v>
      </c>
      <c r="Q3400" s="5">
        <f>(E3400/D3400)</f>
        <v>2.8E-3</v>
      </c>
      <c r="R3400" s="12">
        <f>ROUND((E3400/N3400),2)</f>
        <v>40</v>
      </c>
      <c r="S3400" t="str">
        <f>LEFT(P3400,FIND("/",P3400)-1)</f>
        <v>photography</v>
      </c>
      <c r="T3400" t="str">
        <f>RIGHT(P3400,LEN(P3400)-FIND("/",P3400))</f>
        <v>places</v>
      </c>
    </row>
    <row r="3401" spans="1:20" ht="57" x14ac:dyDescent="0.4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 s="9">
        <f>(((I3401/60)/60)/24)+DATE(1970,1,1)</f>
        <v>41883.208333333336</v>
      </c>
      <c r="K3401">
        <v>1406986278</v>
      </c>
      <c r="L3401" s="10">
        <f>(((K3401/60)/60)/24)+DATE(1970,1,1)</f>
        <v>41853.563402777778</v>
      </c>
      <c r="M3401" t="b">
        <v>0</v>
      </c>
      <c r="N3401">
        <v>3</v>
      </c>
      <c r="O3401" t="b">
        <v>0</v>
      </c>
      <c r="P3401" t="s">
        <v>8303</v>
      </c>
      <c r="Q3401" s="5">
        <f>(E3401/D3401)</f>
        <v>2.8E-3</v>
      </c>
      <c r="R3401" s="12">
        <f>ROUND((E3401/N3401),2)</f>
        <v>18.670000000000002</v>
      </c>
      <c r="S3401" t="str">
        <f>LEFT(P3401,FIND("/",P3401)-1)</f>
        <v>theater</v>
      </c>
      <c r="T3401" t="str">
        <f>RIGHT(P3401,LEN(P3401)-FIND("/",P3401))</f>
        <v>spaces</v>
      </c>
    </row>
    <row r="3402" spans="1:20" ht="28.5" x14ac:dyDescent="0.4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 s="9">
        <f>(((I3402/60)/60)/24)+DATE(1970,1,1)</f>
        <v>42200.447013888886</v>
      </c>
      <c r="K3402">
        <v>1434365022</v>
      </c>
      <c r="L3402" s="10">
        <f>(((K3402/60)/60)/24)+DATE(1970,1,1)</f>
        <v>42170.447013888886</v>
      </c>
      <c r="M3402" t="b">
        <v>0</v>
      </c>
      <c r="N3402">
        <v>2</v>
      </c>
      <c r="O3402" t="b">
        <v>0</v>
      </c>
      <c r="P3402" t="s">
        <v>8305</v>
      </c>
      <c r="Q3402" s="5">
        <f>(E3402/D3402)</f>
        <v>2.8E-3</v>
      </c>
      <c r="R3402" s="12">
        <f>ROUND((E3402/N3402),2)</f>
        <v>17.5</v>
      </c>
      <c r="S3402" t="str">
        <f>LEFT(P3402,FIND("/",P3402)-1)</f>
        <v>theater</v>
      </c>
      <c r="T3402" t="str">
        <f>RIGHT(P3402,LEN(P3402)-FIND("/",P3402))</f>
        <v>musical</v>
      </c>
    </row>
    <row r="3403" spans="1:20" ht="42.75" x14ac:dyDescent="0.4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 s="9">
        <f>(((I3403/60)/60)/24)+DATE(1970,1,1)</f>
        <v>41940.916666666664</v>
      </c>
      <c r="K3403">
        <v>1411411564</v>
      </c>
      <c r="L3403" s="10">
        <f>(((K3403/60)/60)/24)+DATE(1970,1,1)</f>
        <v>41904.781990740739</v>
      </c>
      <c r="M3403" t="b">
        <v>0</v>
      </c>
      <c r="N3403">
        <v>6</v>
      </c>
      <c r="O3403" t="b">
        <v>0</v>
      </c>
      <c r="P3403" t="s">
        <v>8267</v>
      </c>
      <c r="Q3403" s="5">
        <f>(E3403/D3403)</f>
        <v>2.7454545454545453E-3</v>
      </c>
      <c r="R3403" s="12">
        <f>ROUND((E3403/N3403),2)</f>
        <v>25.17</v>
      </c>
      <c r="S3403" t="str">
        <f>LEFT(P3403,FIND("/",P3403)-1)</f>
        <v>film &amp; video</v>
      </c>
      <c r="T3403" t="str">
        <f>RIGHT(P3403,LEN(P3403)-FIND("/",P3403))</f>
        <v>science fiction</v>
      </c>
    </row>
    <row r="3404" spans="1:20" ht="28.5" x14ac:dyDescent="0.4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 s="9">
        <f>(((I3404/60)/60)/24)+DATE(1970,1,1)</f>
        <v>42167.156319444446</v>
      </c>
      <c r="K3404">
        <v>1428896706</v>
      </c>
      <c r="L3404" s="10">
        <f>(((K3404/60)/60)/24)+DATE(1970,1,1)</f>
        <v>42107.156319444446</v>
      </c>
      <c r="M3404" t="b">
        <v>0</v>
      </c>
      <c r="N3404">
        <v>2</v>
      </c>
      <c r="O3404" t="b">
        <v>0</v>
      </c>
      <c r="P3404" t="s">
        <v>8303</v>
      </c>
      <c r="Q3404" s="5">
        <f>(E3404/D3404)</f>
        <v>2.6829268292682929E-3</v>
      </c>
      <c r="R3404" s="12">
        <f>ROUND((E3404/N3404),2)</f>
        <v>5.5</v>
      </c>
      <c r="S3404" t="str">
        <f>LEFT(P3404,FIND("/",P3404)-1)</f>
        <v>theater</v>
      </c>
      <c r="T3404" t="str">
        <f>RIGHT(P3404,LEN(P3404)-FIND("/",P3404))</f>
        <v>spaces</v>
      </c>
    </row>
    <row r="3405" spans="1:20" ht="42.75" x14ac:dyDescent="0.4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 s="9">
        <f>(((I3405/60)/60)/24)+DATE(1970,1,1)</f>
        <v>42732.809201388889</v>
      </c>
      <c r="K3405">
        <v>1480361115</v>
      </c>
      <c r="L3405" s="10">
        <f>(((K3405/60)/60)/24)+DATE(1970,1,1)</f>
        <v>42702.809201388889</v>
      </c>
      <c r="M3405" t="b">
        <v>0</v>
      </c>
      <c r="N3405">
        <v>1</v>
      </c>
      <c r="O3405" t="b">
        <v>0</v>
      </c>
      <c r="P3405" t="s">
        <v>8273</v>
      </c>
      <c r="Q3405" s="5">
        <f>(E3405/D3405)</f>
        <v>2.6737967914438501E-3</v>
      </c>
      <c r="R3405" s="12">
        <f>ROUND((E3405/N3405),2)</f>
        <v>250</v>
      </c>
      <c r="S3405" t="str">
        <f>LEFT(P3405,FIND("/",P3405)-1)</f>
        <v>technology</v>
      </c>
      <c r="T3405" t="str">
        <f>RIGHT(P3405,LEN(P3405)-FIND("/",P3405))</f>
        <v>wearables</v>
      </c>
    </row>
    <row r="3406" spans="1:20" ht="42.75" x14ac:dyDescent="0.4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 s="9">
        <f>(((I3406/60)/60)/24)+DATE(1970,1,1)</f>
        <v>42426.911712962959</v>
      </c>
      <c r="K3406">
        <v>1453931572</v>
      </c>
      <c r="L3406" s="10">
        <f>(((K3406/60)/60)/24)+DATE(1970,1,1)</f>
        <v>42396.911712962959</v>
      </c>
      <c r="M3406" t="b">
        <v>0</v>
      </c>
      <c r="N3406">
        <v>2</v>
      </c>
      <c r="O3406" t="b">
        <v>0</v>
      </c>
      <c r="P3406" t="s">
        <v>8267</v>
      </c>
      <c r="Q3406" s="5">
        <f>(E3406/D3406)</f>
        <v>2.671118530884808E-3</v>
      </c>
      <c r="R3406" s="12">
        <f>ROUND((E3406/N3406),2)</f>
        <v>4</v>
      </c>
      <c r="S3406" t="str">
        <f>LEFT(P3406,FIND("/",P3406)-1)</f>
        <v>film &amp; video</v>
      </c>
      <c r="T3406" t="str">
        <f>RIGHT(P3406,LEN(P3406)-FIND("/",P3406))</f>
        <v>science fiction</v>
      </c>
    </row>
    <row r="3407" spans="1:20" ht="42.75" x14ac:dyDescent="0.4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 s="9">
        <f>(((I3407/60)/60)/24)+DATE(1970,1,1)</f>
        <v>42582.666666666672</v>
      </c>
      <c r="K3407">
        <v>1466787335</v>
      </c>
      <c r="L3407" s="10">
        <f>(((K3407/60)/60)/24)+DATE(1970,1,1)</f>
        <v>42545.705266203702</v>
      </c>
      <c r="M3407" t="b">
        <v>0</v>
      </c>
      <c r="N3407">
        <v>2</v>
      </c>
      <c r="O3407" t="b">
        <v>0</v>
      </c>
      <c r="P3407" t="s">
        <v>8272</v>
      </c>
      <c r="Q3407" s="5">
        <f>(E3407/D3407)</f>
        <v>2.6666666666666666E-3</v>
      </c>
      <c r="R3407" s="12">
        <f>ROUND((E3407/N3407),2)</f>
        <v>10</v>
      </c>
      <c r="S3407" t="str">
        <f>LEFT(P3407,FIND("/",P3407)-1)</f>
        <v>technology</v>
      </c>
      <c r="T3407" t="str">
        <f>RIGHT(P3407,LEN(P3407)-FIND("/",P3407))</f>
        <v>web</v>
      </c>
    </row>
    <row r="3408" spans="1:20" ht="42.75" x14ac:dyDescent="0.4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 s="9">
        <f>(((I3408/60)/60)/24)+DATE(1970,1,1)</f>
        <v>42117.878912037035</v>
      </c>
      <c r="K3408">
        <v>1427231138</v>
      </c>
      <c r="L3408" s="10">
        <f>(((K3408/60)/60)/24)+DATE(1970,1,1)</f>
        <v>42087.878912037035</v>
      </c>
      <c r="M3408" t="b">
        <v>0</v>
      </c>
      <c r="N3408">
        <v>2</v>
      </c>
      <c r="O3408" t="b">
        <v>0</v>
      </c>
      <c r="P3408" t="s">
        <v>8284</v>
      </c>
      <c r="Q3408" s="5">
        <f>(E3408/D3408)</f>
        <v>2.6666666666666666E-3</v>
      </c>
      <c r="R3408" s="12">
        <f>ROUND((E3408/N3408),2)</f>
        <v>60</v>
      </c>
      <c r="S3408" t="str">
        <f>LEFT(P3408,FIND("/",P3408)-1)</f>
        <v>food</v>
      </c>
      <c r="T3408" t="str">
        <f>RIGHT(P3408,LEN(P3408)-FIND("/",P3408))</f>
        <v>food trucks</v>
      </c>
    </row>
    <row r="3409" spans="1:20" ht="42.75" x14ac:dyDescent="0.4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 s="9">
        <f>(((I3409/60)/60)/24)+DATE(1970,1,1)</f>
        <v>42550.847384259265</v>
      </c>
      <c r="K3409">
        <v>1464639614</v>
      </c>
      <c r="L3409" s="10">
        <f>(((K3409/60)/60)/24)+DATE(1970,1,1)</f>
        <v>42520.847384259265</v>
      </c>
      <c r="M3409" t="b">
        <v>0</v>
      </c>
      <c r="N3409">
        <v>6</v>
      </c>
      <c r="O3409" t="b">
        <v>0</v>
      </c>
      <c r="P3409" t="s">
        <v>8282</v>
      </c>
      <c r="Q3409" s="5">
        <f>(E3409/D3409)</f>
        <v>2.6222222222222224E-3</v>
      </c>
      <c r="R3409" s="12">
        <f>ROUND((E3409/N3409),2)</f>
        <v>19.670000000000002</v>
      </c>
      <c r="S3409" t="str">
        <f>LEFT(P3409,FIND("/",P3409)-1)</f>
        <v>games</v>
      </c>
      <c r="T3409" t="str">
        <f>RIGHT(P3409,LEN(P3409)-FIND("/",P3409))</f>
        <v>video games</v>
      </c>
    </row>
    <row r="3410" spans="1:20" ht="42.75" x14ac:dyDescent="0.4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 s="9">
        <f>(((I3410/60)/60)/24)+DATE(1970,1,1)</f>
        <v>42389.725243055553</v>
      </c>
      <c r="K3410">
        <v>1450718661</v>
      </c>
      <c r="L3410" s="10">
        <f>(((K3410/60)/60)/24)+DATE(1970,1,1)</f>
        <v>42359.725243055553</v>
      </c>
      <c r="M3410" t="b">
        <v>0</v>
      </c>
      <c r="N3410">
        <v>1</v>
      </c>
      <c r="O3410" t="b">
        <v>0</v>
      </c>
      <c r="P3410" t="s">
        <v>8271</v>
      </c>
      <c r="Q3410" s="5">
        <f>(E3410/D3410)</f>
        <v>2.5892857142857141E-3</v>
      </c>
      <c r="R3410" s="12">
        <f>ROUND((E3410/N3410),2)</f>
        <v>29</v>
      </c>
      <c r="S3410" t="str">
        <f>LEFT(P3410,FIND("/",P3410)-1)</f>
        <v>theater</v>
      </c>
      <c r="T3410" t="str">
        <f>RIGHT(P3410,LEN(P3410)-FIND("/",P3410))</f>
        <v>plays</v>
      </c>
    </row>
    <row r="3411" spans="1:20" ht="42.75" x14ac:dyDescent="0.4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 s="9">
        <f>(((I3411/60)/60)/24)+DATE(1970,1,1)</f>
        <v>42587.007326388892</v>
      </c>
      <c r="K3411">
        <v>1465171833</v>
      </c>
      <c r="L3411" s="10">
        <f>(((K3411/60)/60)/24)+DATE(1970,1,1)</f>
        <v>42527.007326388892</v>
      </c>
      <c r="M3411" t="b">
        <v>0</v>
      </c>
      <c r="N3411">
        <v>1</v>
      </c>
      <c r="O3411" t="b">
        <v>0</v>
      </c>
      <c r="P3411" t="s">
        <v>8275</v>
      </c>
      <c r="Q3411" s="5">
        <f>(E3411/D3411)</f>
        <v>2.5000000000000001E-3</v>
      </c>
      <c r="R3411" s="12">
        <f>ROUND((E3411/N3411),2)</f>
        <v>5</v>
      </c>
      <c r="S3411" t="str">
        <f>LEFT(P3411,FIND("/",P3411)-1)</f>
        <v>publishing</v>
      </c>
      <c r="T3411" t="str">
        <f>RIGHT(P3411,LEN(P3411)-FIND("/",P3411))</f>
        <v>fiction</v>
      </c>
    </row>
    <row r="3412" spans="1:20" ht="42.75" x14ac:dyDescent="0.4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 s="9">
        <f>(((I3412/60)/60)/24)+DATE(1970,1,1)</f>
        <v>42108.680150462969</v>
      </c>
      <c r="K3412">
        <v>1425143965</v>
      </c>
      <c r="L3412" s="10">
        <f>(((K3412/60)/60)/24)+DATE(1970,1,1)</f>
        <v>42063.721817129626</v>
      </c>
      <c r="M3412" t="b">
        <v>0</v>
      </c>
      <c r="N3412">
        <v>2</v>
      </c>
      <c r="O3412" t="b">
        <v>0</v>
      </c>
      <c r="P3412" t="s">
        <v>8272</v>
      </c>
      <c r="Q3412" s="5">
        <f>(E3412/D3412)</f>
        <v>2.5000000000000001E-3</v>
      </c>
      <c r="R3412" s="12">
        <f>ROUND((E3412/N3412),2)</f>
        <v>50</v>
      </c>
      <c r="S3412" t="str">
        <f>LEFT(P3412,FIND("/",P3412)-1)</f>
        <v>technology</v>
      </c>
      <c r="T3412" t="str">
        <f>RIGHT(P3412,LEN(P3412)-FIND("/",P3412))</f>
        <v>web</v>
      </c>
    </row>
    <row r="3413" spans="1:20" ht="42.75" x14ac:dyDescent="0.4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 s="9">
        <f>(((I3413/60)/60)/24)+DATE(1970,1,1)</f>
        <v>42509.341678240744</v>
      </c>
      <c r="K3413">
        <v>1458461521</v>
      </c>
      <c r="L3413" s="10">
        <f>(((K3413/60)/60)/24)+DATE(1970,1,1)</f>
        <v>42449.341678240744</v>
      </c>
      <c r="M3413" t="b">
        <v>0</v>
      </c>
      <c r="N3413">
        <v>4</v>
      </c>
      <c r="O3413" t="b">
        <v>0</v>
      </c>
      <c r="P3413" t="s">
        <v>8284</v>
      </c>
      <c r="Q3413" s="5">
        <f>(E3413/D3413)</f>
        <v>2.5000000000000001E-3</v>
      </c>
      <c r="R3413" s="12">
        <f>ROUND((E3413/N3413),2)</f>
        <v>62.5</v>
      </c>
      <c r="S3413" t="str">
        <f>LEFT(P3413,FIND("/",P3413)-1)</f>
        <v>food</v>
      </c>
      <c r="T3413" t="str">
        <f>RIGHT(P3413,LEN(P3413)-FIND("/",P3413))</f>
        <v>food trucks</v>
      </c>
    </row>
    <row r="3414" spans="1:20" ht="42.75" x14ac:dyDescent="0.4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 s="9">
        <f>(((I3414/60)/60)/24)+DATE(1970,1,1)</f>
        <v>41795.826273148145</v>
      </c>
      <c r="K3414">
        <v>1397677790</v>
      </c>
      <c r="L3414" s="10">
        <f>(((K3414/60)/60)/24)+DATE(1970,1,1)</f>
        <v>41745.826273148145</v>
      </c>
      <c r="M3414" t="b">
        <v>0</v>
      </c>
      <c r="N3414">
        <v>2</v>
      </c>
      <c r="O3414" t="b">
        <v>0</v>
      </c>
      <c r="P3414" t="s">
        <v>8304</v>
      </c>
      <c r="Q3414" s="5">
        <f>(E3414/D3414)</f>
        <v>2.5000000000000001E-3</v>
      </c>
      <c r="R3414" s="12">
        <f>ROUND((E3414/N3414),2)</f>
        <v>1</v>
      </c>
      <c r="S3414" t="str">
        <f>LEFT(P3414,FIND("/",P3414)-1)</f>
        <v>publishing</v>
      </c>
      <c r="T3414" t="str">
        <f>RIGHT(P3414,LEN(P3414)-FIND("/",P3414))</f>
        <v>children's books</v>
      </c>
    </row>
    <row r="3415" spans="1:20" ht="42.75" x14ac:dyDescent="0.4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 s="9">
        <f>(((I3415/60)/60)/24)+DATE(1970,1,1)</f>
        <v>42233.67082175926</v>
      </c>
      <c r="K3415">
        <v>1434643559</v>
      </c>
      <c r="L3415" s="10">
        <f>(((K3415/60)/60)/24)+DATE(1970,1,1)</f>
        <v>42173.67082175926</v>
      </c>
      <c r="M3415" t="b">
        <v>0</v>
      </c>
      <c r="N3415">
        <v>3</v>
      </c>
      <c r="O3415" t="b">
        <v>0</v>
      </c>
      <c r="P3415" t="s">
        <v>8303</v>
      </c>
      <c r="Q3415" s="5">
        <f>(E3415/D3415)</f>
        <v>2.5000000000000001E-3</v>
      </c>
      <c r="R3415" s="12">
        <f>ROUND((E3415/N3415),2)</f>
        <v>16.670000000000002</v>
      </c>
      <c r="S3415" t="str">
        <f>LEFT(P3415,FIND("/",P3415)-1)</f>
        <v>theater</v>
      </c>
      <c r="T3415" t="str">
        <f>RIGHT(P3415,LEN(P3415)-FIND("/",P3415))</f>
        <v>spaces</v>
      </c>
    </row>
    <row r="3416" spans="1:20" ht="42.75" x14ac:dyDescent="0.4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 s="9">
        <f>(((I3416/60)/60)/24)+DATE(1970,1,1)</f>
        <v>42139.801712962959</v>
      </c>
      <c r="K3416">
        <v>1429125268</v>
      </c>
      <c r="L3416" s="10">
        <f>(((K3416/60)/60)/24)+DATE(1970,1,1)</f>
        <v>42109.801712962959</v>
      </c>
      <c r="M3416" t="b">
        <v>0</v>
      </c>
      <c r="N3416">
        <v>1</v>
      </c>
      <c r="O3416" t="b">
        <v>0</v>
      </c>
      <c r="P3416" t="s">
        <v>8271</v>
      </c>
      <c r="Q3416" s="5">
        <f>(E3416/D3416)</f>
        <v>2.5000000000000001E-3</v>
      </c>
      <c r="R3416" s="12">
        <f>ROUND((E3416/N3416),2)</f>
        <v>5</v>
      </c>
      <c r="S3416" t="str">
        <f>LEFT(P3416,FIND("/",P3416)-1)</f>
        <v>theater</v>
      </c>
      <c r="T3416" t="str">
        <f>RIGHT(P3416,LEN(P3416)-FIND("/",P3416))</f>
        <v>plays</v>
      </c>
    </row>
    <row r="3417" spans="1:20" ht="42.75" x14ac:dyDescent="0.4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 s="9">
        <f>(((I3417/60)/60)/24)+DATE(1970,1,1)</f>
        <v>41839.389930555553</v>
      </c>
      <c r="K3417">
        <v>1403169690</v>
      </c>
      <c r="L3417" s="10">
        <f>(((K3417/60)/60)/24)+DATE(1970,1,1)</f>
        <v>41809.389930555553</v>
      </c>
      <c r="M3417" t="b">
        <v>0</v>
      </c>
      <c r="N3417">
        <v>1</v>
      </c>
      <c r="O3417" t="b">
        <v>0</v>
      </c>
      <c r="P3417" t="s">
        <v>8271</v>
      </c>
      <c r="Q3417" s="5">
        <f>(E3417/D3417)</f>
        <v>2.5000000000000001E-3</v>
      </c>
      <c r="R3417" s="12">
        <f>ROUND((E3417/N3417),2)</f>
        <v>5</v>
      </c>
      <c r="S3417" t="str">
        <f>LEFT(P3417,FIND("/",P3417)-1)</f>
        <v>theater</v>
      </c>
      <c r="T3417" t="str">
        <f>RIGHT(P3417,LEN(P3417)-FIND("/",P3417))</f>
        <v>plays</v>
      </c>
    </row>
    <row r="3418" spans="1:20" ht="42.75" x14ac:dyDescent="0.4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 s="9">
        <f>(((I3418/60)/60)/24)+DATE(1970,1,1)</f>
        <v>41877.686111111114</v>
      </c>
      <c r="K3418">
        <v>1406572381</v>
      </c>
      <c r="L3418" s="10">
        <f>(((K3418/60)/60)/24)+DATE(1970,1,1)</f>
        <v>41848.772928240738</v>
      </c>
      <c r="M3418" t="b">
        <v>0</v>
      </c>
      <c r="N3418">
        <v>1</v>
      </c>
      <c r="O3418" t="b">
        <v>0</v>
      </c>
      <c r="P3418" t="s">
        <v>8271</v>
      </c>
      <c r="Q3418" s="5">
        <f>(E3418/D3418)</f>
        <v>2.5000000000000001E-3</v>
      </c>
      <c r="R3418" s="12">
        <f>ROUND((E3418/N3418),2)</f>
        <v>5</v>
      </c>
      <c r="S3418" t="str">
        <f>LEFT(P3418,FIND("/",P3418)-1)</f>
        <v>theater</v>
      </c>
      <c r="T3418" t="str">
        <f>RIGHT(P3418,LEN(P3418)-FIND("/",P3418))</f>
        <v>plays</v>
      </c>
    </row>
    <row r="3419" spans="1:20" ht="42.75" x14ac:dyDescent="0.4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 s="9">
        <f>(((I3419/60)/60)/24)+DATE(1970,1,1)</f>
        <v>42062.168530092589</v>
      </c>
      <c r="K3419">
        <v>1422417761</v>
      </c>
      <c r="L3419" s="10">
        <f>(((K3419/60)/60)/24)+DATE(1970,1,1)</f>
        <v>42032.168530092589</v>
      </c>
      <c r="M3419" t="b">
        <v>0</v>
      </c>
      <c r="N3419">
        <v>3</v>
      </c>
      <c r="O3419" t="b">
        <v>0</v>
      </c>
      <c r="P3419" t="s">
        <v>8275</v>
      </c>
      <c r="Q3419" s="5">
        <f>(E3419/D3419)</f>
        <v>2.3999999999999998E-3</v>
      </c>
      <c r="R3419" s="12">
        <f>ROUND((E3419/N3419),2)</f>
        <v>16</v>
      </c>
      <c r="S3419" t="str">
        <f>LEFT(P3419,FIND("/",P3419)-1)</f>
        <v>publishing</v>
      </c>
      <c r="T3419" t="str">
        <f>RIGHT(P3419,LEN(P3419)-FIND("/",P3419))</f>
        <v>fiction</v>
      </c>
    </row>
    <row r="3420" spans="1:20" ht="42.75" x14ac:dyDescent="0.4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 s="9">
        <f>(((I3420/60)/60)/24)+DATE(1970,1,1)</f>
        <v>42064.75509259259</v>
      </c>
      <c r="K3420">
        <v>1422641240</v>
      </c>
      <c r="L3420" s="10">
        <f>(((K3420/60)/60)/24)+DATE(1970,1,1)</f>
        <v>42034.75509259259</v>
      </c>
      <c r="M3420" t="b">
        <v>0</v>
      </c>
      <c r="N3420">
        <v>3</v>
      </c>
      <c r="O3420" t="b">
        <v>0</v>
      </c>
      <c r="P3420" t="s">
        <v>8284</v>
      </c>
      <c r="Q3420" s="5">
        <f>(E3420/D3420)</f>
        <v>2.3999999999999998E-3</v>
      </c>
      <c r="R3420" s="12">
        <f>ROUND((E3420/N3420),2)</f>
        <v>12</v>
      </c>
      <c r="S3420" t="str">
        <f>LEFT(P3420,FIND("/",P3420)-1)</f>
        <v>food</v>
      </c>
      <c r="T3420" t="str">
        <f>RIGHT(P3420,LEN(P3420)-FIND("/",P3420))</f>
        <v>food trucks</v>
      </c>
    </row>
    <row r="3421" spans="1:20" ht="42.75" x14ac:dyDescent="0.4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 s="9">
        <f>(((I3421/60)/60)/24)+DATE(1970,1,1)</f>
        <v>41735.792407407411</v>
      </c>
      <c r="K3421">
        <v>1395687664</v>
      </c>
      <c r="L3421" s="10">
        <f>(((K3421/60)/60)/24)+DATE(1970,1,1)</f>
        <v>41722.792407407411</v>
      </c>
      <c r="M3421" t="b">
        <v>0</v>
      </c>
      <c r="N3421">
        <v>1</v>
      </c>
      <c r="O3421" t="b">
        <v>0</v>
      </c>
      <c r="P3421" t="s">
        <v>8282</v>
      </c>
      <c r="Q3421" s="5">
        <f>(E3421/D3421)</f>
        <v>2.3809523809523812E-3</v>
      </c>
      <c r="R3421" s="12">
        <f>ROUND((E3421/N3421),2)</f>
        <v>5</v>
      </c>
      <c r="S3421" t="str">
        <f>LEFT(P3421,FIND("/",P3421)-1)</f>
        <v>games</v>
      </c>
      <c r="T3421" t="str">
        <f>RIGHT(P3421,LEN(P3421)-FIND("/",P3421))</f>
        <v>video games</v>
      </c>
    </row>
    <row r="3422" spans="1:20" ht="42.75" x14ac:dyDescent="0.4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 s="9">
        <f>(((I3422/60)/60)/24)+DATE(1970,1,1)</f>
        <v>42041.059027777781</v>
      </c>
      <c r="K3422">
        <v>1420766700</v>
      </c>
      <c r="L3422" s="10">
        <f>(((K3422/60)/60)/24)+DATE(1970,1,1)</f>
        <v>42013.059027777781</v>
      </c>
      <c r="M3422" t="b">
        <v>0</v>
      </c>
      <c r="N3422">
        <v>3</v>
      </c>
      <c r="O3422" t="b">
        <v>0</v>
      </c>
      <c r="P3422" t="s">
        <v>8287</v>
      </c>
      <c r="Q3422" s="5">
        <f>(E3422/D3422)</f>
        <v>2.3333333333333335E-3</v>
      </c>
      <c r="R3422" s="12">
        <f>ROUND((E3422/N3422),2)</f>
        <v>2.33</v>
      </c>
      <c r="S3422" t="str">
        <f>LEFT(P3422,FIND("/",P3422)-1)</f>
        <v>publishing</v>
      </c>
      <c r="T3422" t="str">
        <f>RIGHT(P3422,LEN(P3422)-FIND("/",P3422))</f>
        <v>translations</v>
      </c>
    </row>
    <row r="3423" spans="1:20" ht="28.5" x14ac:dyDescent="0.4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 s="9">
        <f>(((I3423/60)/60)/24)+DATE(1970,1,1)</f>
        <v>41418.579675925925</v>
      </c>
      <c r="K3423">
        <v>1365515684</v>
      </c>
      <c r="L3423" s="10">
        <f>(((K3423/60)/60)/24)+DATE(1970,1,1)</f>
        <v>41373.579675925925</v>
      </c>
      <c r="M3423" t="b">
        <v>0</v>
      </c>
      <c r="N3423">
        <v>3</v>
      </c>
      <c r="O3423" t="b">
        <v>0</v>
      </c>
      <c r="P3423" t="s">
        <v>8304</v>
      </c>
      <c r="Q3423" s="5">
        <f>(E3423/D3423)</f>
        <v>2.2842639593908631E-3</v>
      </c>
      <c r="R3423" s="12">
        <f>ROUND((E3423/N3423),2)</f>
        <v>30</v>
      </c>
      <c r="S3423" t="str">
        <f>LEFT(P3423,FIND("/",P3423)-1)</f>
        <v>publishing</v>
      </c>
      <c r="T3423" t="str">
        <f>RIGHT(P3423,LEN(P3423)-FIND("/",P3423))</f>
        <v>children's books</v>
      </c>
    </row>
    <row r="3424" spans="1:20" ht="42.75" x14ac:dyDescent="0.4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 s="9">
        <f>(((I3424/60)/60)/24)+DATE(1970,1,1)</f>
        <v>42417.999305555553</v>
      </c>
      <c r="K3424">
        <v>1452058282</v>
      </c>
      <c r="L3424" s="10">
        <f>(((K3424/60)/60)/24)+DATE(1970,1,1)</f>
        <v>42375.230115740742</v>
      </c>
      <c r="M3424" t="b">
        <v>0</v>
      </c>
      <c r="N3424">
        <v>1</v>
      </c>
      <c r="O3424" t="b">
        <v>0</v>
      </c>
      <c r="P3424" t="s">
        <v>8268</v>
      </c>
      <c r="Q3424" s="5">
        <f>(E3424/D3424)</f>
        <v>2.2727272727272726E-3</v>
      </c>
      <c r="R3424" s="12">
        <f>ROUND((E3424/N3424),2)</f>
        <v>10</v>
      </c>
      <c r="S3424" t="str">
        <f>LEFT(P3424,FIND("/",P3424)-1)</f>
        <v>film &amp; video</v>
      </c>
      <c r="T3424" t="str">
        <f>RIGHT(P3424,LEN(P3424)-FIND("/",P3424))</f>
        <v>drama</v>
      </c>
    </row>
    <row r="3425" spans="1:20" ht="42.75" x14ac:dyDescent="0.4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 s="9">
        <f>(((I3425/60)/60)/24)+DATE(1970,1,1)</f>
        <v>42156.709027777775</v>
      </c>
      <c r="K3425">
        <v>1429290060</v>
      </c>
      <c r="L3425" s="10">
        <f>(((K3425/60)/60)/24)+DATE(1970,1,1)</f>
        <v>42111.709027777775</v>
      </c>
      <c r="M3425" t="b">
        <v>0</v>
      </c>
      <c r="N3425">
        <v>5</v>
      </c>
      <c r="O3425" t="b">
        <v>0</v>
      </c>
      <c r="P3425" t="s">
        <v>8273</v>
      </c>
      <c r="Q3425" s="5">
        <f>(E3425/D3425)</f>
        <v>2.2599999999999999E-3</v>
      </c>
      <c r="R3425" s="12">
        <f>ROUND((E3425/N3425),2)</f>
        <v>45.2</v>
      </c>
      <c r="S3425" t="str">
        <f>LEFT(P3425,FIND("/",P3425)-1)</f>
        <v>technology</v>
      </c>
      <c r="T3425" t="str">
        <f>RIGHT(P3425,LEN(P3425)-FIND("/",P3425))</f>
        <v>wearables</v>
      </c>
    </row>
    <row r="3426" spans="1:20" ht="42.75" x14ac:dyDescent="0.4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 s="9">
        <f>(((I3426/60)/60)/24)+DATE(1970,1,1)</f>
        <v>41893.359282407408</v>
      </c>
      <c r="K3426">
        <v>1407832642</v>
      </c>
      <c r="L3426" s="10">
        <f>(((K3426/60)/60)/24)+DATE(1970,1,1)</f>
        <v>41863.359282407408</v>
      </c>
      <c r="M3426" t="b">
        <v>0</v>
      </c>
      <c r="N3426">
        <v>4</v>
      </c>
      <c r="O3426" t="b">
        <v>0</v>
      </c>
      <c r="P3426" t="s">
        <v>8271</v>
      </c>
      <c r="Q3426" s="5">
        <f>(E3426/D3426)</f>
        <v>2.2499999999999998E-3</v>
      </c>
      <c r="R3426" s="12">
        <f>ROUND((E3426/N3426),2)</f>
        <v>33.75</v>
      </c>
      <c r="S3426" t="str">
        <f>LEFT(P3426,FIND("/",P3426)-1)</f>
        <v>theater</v>
      </c>
      <c r="T3426" t="str">
        <f>RIGHT(P3426,LEN(P3426)-FIND("/",P3426))</f>
        <v>plays</v>
      </c>
    </row>
    <row r="3427" spans="1:20" ht="42.75" x14ac:dyDescent="0.4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 s="9">
        <f>(((I3427/60)/60)/24)+DATE(1970,1,1)</f>
        <v>41748.5237037037</v>
      </c>
      <c r="K3427">
        <v>1395318848</v>
      </c>
      <c r="L3427" s="10">
        <f>(((K3427/60)/60)/24)+DATE(1970,1,1)</f>
        <v>41718.5237037037</v>
      </c>
      <c r="M3427" t="b">
        <v>0</v>
      </c>
      <c r="N3427">
        <v>3</v>
      </c>
      <c r="O3427" t="b">
        <v>0</v>
      </c>
      <c r="P3427" t="s">
        <v>8282</v>
      </c>
      <c r="Q3427" s="5">
        <f>(E3427/D3427)</f>
        <v>2.2000000000000001E-3</v>
      </c>
      <c r="R3427" s="12">
        <f>ROUND((E3427/N3427),2)</f>
        <v>3.67</v>
      </c>
      <c r="S3427" t="str">
        <f>LEFT(P3427,FIND("/",P3427)-1)</f>
        <v>games</v>
      </c>
      <c r="T3427" t="str">
        <f>RIGHT(P3427,LEN(P3427)-FIND("/",P3427))</f>
        <v>video games</v>
      </c>
    </row>
    <row r="3428" spans="1:20" ht="42.75" x14ac:dyDescent="0.4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 s="9">
        <f>(((I3428/60)/60)/24)+DATE(1970,1,1)</f>
        <v>41969.038194444445</v>
      </c>
      <c r="K3428">
        <v>1411775700</v>
      </c>
      <c r="L3428" s="10">
        <f>(((K3428/60)/60)/24)+DATE(1970,1,1)</f>
        <v>41908.996527777781</v>
      </c>
      <c r="M3428" t="b">
        <v>0</v>
      </c>
      <c r="N3428">
        <v>3</v>
      </c>
      <c r="O3428" t="b">
        <v>0</v>
      </c>
      <c r="P3428" t="s">
        <v>8283</v>
      </c>
      <c r="Q3428" s="5">
        <f>(E3428/D3428)</f>
        <v>2.2000000000000001E-3</v>
      </c>
      <c r="R3428" s="12">
        <f>ROUND((E3428/N3428),2)</f>
        <v>3.67</v>
      </c>
      <c r="S3428" t="str">
        <f>LEFT(P3428,FIND("/",P3428)-1)</f>
        <v>games</v>
      </c>
      <c r="T3428" t="str">
        <f>RIGHT(P3428,LEN(P3428)-FIND("/",P3428))</f>
        <v>mobile games</v>
      </c>
    </row>
    <row r="3429" spans="1:20" ht="42.75" x14ac:dyDescent="0.4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 s="9">
        <f>(((I3429/60)/60)/24)+DATE(1970,1,1)</f>
        <v>42094.140277777777</v>
      </c>
      <c r="K3429">
        <v>1425186785</v>
      </c>
      <c r="L3429" s="10">
        <f>(((K3429/60)/60)/24)+DATE(1970,1,1)</f>
        <v>42064.217418981483</v>
      </c>
      <c r="M3429" t="b">
        <v>0</v>
      </c>
      <c r="N3429">
        <v>2</v>
      </c>
      <c r="O3429" t="b">
        <v>0</v>
      </c>
      <c r="P3429" t="s">
        <v>8293</v>
      </c>
      <c r="Q3429" s="5">
        <f>(E3429/D3429)</f>
        <v>2.2000000000000001E-3</v>
      </c>
      <c r="R3429" s="12">
        <f>ROUND((E3429/N3429),2)</f>
        <v>5.5</v>
      </c>
      <c r="S3429" t="str">
        <f>LEFT(P3429,FIND("/",P3429)-1)</f>
        <v>music</v>
      </c>
      <c r="T3429" t="str">
        <f>RIGHT(P3429,LEN(P3429)-FIND("/",P3429))</f>
        <v>faith</v>
      </c>
    </row>
    <row r="3430" spans="1:20" ht="42.75" x14ac:dyDescent="0.4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 s="9">
        <f>(((I3430/60)/60)/24)+DATE(1970,1,1)</f>
        <v>42006.492488425924</v>
      </c>
      <c r="K3430">
        <v>1416311351</v>
      </c>
      <c r="L3430" s="10">
        <f>(((K3430/60)/60)/24)+DATE(1970,1,1)</f>
        <v>41961.492488425924</v>
      </c>
      <c r="M3430" t="b">
        <v>0</v>
      </c>
      <c r="N3430">
        <v>2</v>
      </c>
      <c r="O3430" t="b">
        <v>0</v>
      </c>
      <c r="P3430" t="s">
        <v>8271</v>
      </c>
      <c r="Q3430" s="5">
        <f>(E3430/D3430)</f>
        <v>2.2000000000000001E-3</v>
      </c>
      <c r="R3430" s="12">
        <f>ROUND((E3430/N3430),2)</f>
        <v>5.5</v>
      </c>
      <c r="S3430" t="str">
        <f>LEFT(P3430,FIND("/",P3430)-1)</f>
        <v>theater</v>
      </c>
      <c r="T3430" t="str">
        <f>RIGHT(P3430,LEN(P3430)-FIND("/",P3430))</f>
        <v>plays</v>
      </c>
    </row>
    <row r="3431" spans="1:20" ht="42.75" x14ac:dyDescent="0.4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 s="9">
        <f>(((I3431/60)/60)/24)+DATE(1970,1,1)</f>
        <v>42414.680925925932</v>
      </c>
      <c r="K3431">
        <v>1452874832</v>
      </c>
      <c r="L3431" s="10">
        <f>(((K3431/60)/60)/24)+DATE(1970,1,1)</f>
        <v>42384.680925925932</v>
      </c>
      <c r="M3431" t="b">
        <v>0</v>
      </c>
      <c r="N3431">
        <v>4</v>
      </c>
      <c r="O3431" t="b">
        <v>0</v>
      </c>
      <c r="P3431" t="s">
        <v>8273</v>
      </c>
      <c r="Q3431" s="5">
        <f>(E3431/D3431)</f>
        <v>2.1649484536082476E-3</v>
      </c>
      <c r="R3431" s="12">
        <f>ROUND((E3431/N3431),2)</f>
        <v>26.25</v>
      </c>
      <c r="S3431" t="str">
        <f>LEFT(P3431,FIND("/",P3431)-1)</f>
        <v>technology</v>
      </c>
      <c r="T3431" t="str">
        <f>RIGHT(P3431,LEN(P3431)-FIND("/",P3431))</f>
        <v>wearables</v>
      </c>
    </row>
    <row r="3432" spans="1:20" x14ac:dyDescent="0.4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 s="9">
        <f>(((I3432/60)/60)/24)+DATE(1970,1,1)</f>
        <v>42504.207638888889</v>
      </c>
      <c r="K3432">
        <v>1459435149</v>
      </c>
      <c r="L3432" s="10">
        <f>(((K3432/60)/60)/24)+DATE(1970,1,1)</f>
        <v>42460.610520833332</v>
      </c>
      <c r="M3432" t="b">
        <v>0</v>
      </c>
      <c r="N3432">
        <v>2</v>
      </c>
      <c r="O3432" t="b">
        <v>0</v>
      </c>
      <c r="P3432" t="s">
        <v>8293</v>
      </c>
      <c r="Q3432" s="5">
        <f>(E3432/D3432)</f>
        <v>2.142857142857143E-3</v>
      </c>
      <c r="R3432" s="12">
        <f>ROUND((E3432/N3432),2)</f>
        <v>37.5</v>
      </c>
      <c r="S3432" t="str">
        <f>LEFT(P3432,FIND("/",P3432)-1)</f>
        <v>music</v>
      </c>
      <c r="T3432" t="str">
        <f>RIGHT(P3432,LEN(P3432)-FIND("/",P3432))</f>
        <v>faith</v>
      </c>
    </row>
    <row r="3433" spans="1:20" ht="42.75" x14ac:dyDescent="0.4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 s="9">
        <f>(((I3433/60)/60)/24)+DATE(1970,1,1)</f>
        <v>42267.181608796294</v>
      </c>
      <c r="K3433">
        <v>1440130891</v>
      </c>
      <c r="L3433" s="10">
        <f>(((K3433/60)/60)/24)+DATE(1970,1,1)</f>
        <v>42237.181608796294</v>
      </c>
      <c r="M3433" t="b">
        <v>0</v>
      </c>
      <c r="N3433">
        <v>5</v>
      </c>
      <c r="O3433" t="b">
        <v>0</v>
      </c>
      <c r="P3433" t="s">
        <v>8303</v>
      </c>
      <c r="Q3433" s="5">
        <f>(E3433/D3433)</f>
        <v>2.1029999999999998E-3</v>
      </c>
      <c r="R3433" s="12">
        <f>ROUND((E3433/N3433),2)</f>
        <v>420.6</v>
      </c>
      <c r="S3433" t="str">
        <f>LEFT(P3433,FIND("/",P3433)-1)</f>
        <v>theater</v>
      </c>
      <c r="T3433" t="str">
        <f>RIGHT(P3433,LEN(P3433)-FIND("/",P3433))</f>
        <v>spaces</v>
      </c>
    </row>
    <row r="3434" spans="1:20" ht="42.75" x14ac:dyDescent="0.4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 s="9">
        <f>(((I3434/60)/60)/24)+DATE(1970,1,1)</f>
        <v>42024.802777777775</v>
      </c>
      <c r="K3434">
        <v>1419213664</v>
      </c>
      <c r="L3434" s="10">
        <f>(((K3434/60)/60)/24)+DATE(1970,1,1)</f>
        <v>41995.084074074075</v>
      </c>
      <c r="M3434" t="b">
        <v>0</v>
      </c>
      <c r="N3434">
        <v>3</v>
      </c>
      <c r="O3434" t="b">
        <v>0</v>
      </c>
      <c r="P3434" t="s">
        <v>8271</v>
      </c>
      <c r="Q3434" s="5">
        <f>(E3434/D3434)</f>
        <v>2.0999999999999999E-3</v>
      </c>
      <c r="R3434" s="12">
        <f>ROUND((E3434/N3434),2)</f>
        <v>7</v>
      </c>
      <c r="S3434" t="str">
        <f>LEFT(P3434,FIND("/",P3434)-1)</f>
        <v>theater</v>
      </c>
      <c r="T3434" t="str">
        <f>RIGHT(P3434,LEN(P3434)-FIND("/",P3434))</f>
        <v>plays</v>
      </c>
    </row>
    <row r="3435" spans="1:20" ht="42.75" x14ac:dyDescent="0.4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 s="9">
        <f>(((I3435/60)/60)/24)+DATE(1970,1,1)</f>
        <v>41883.840474537035</v>
      </c>
      <c r="K3435">
        <v>1405714217</v>
      </c>
      <c r="L3435" s="10">
        <f>(((K3435/60)/60)/24)+DATE(1970,1,1)</f>
        <v>41838.840474537035</v>
      </c>
      <c r="M3435" t="b">
        <v>0</v>
      </c>
      <c r="N3435">
        <v>3</v>
      </c>
      <c r="O3435" t="b">
        <v>0</v>
      </c>
      <c r="P3435" t="s">
        <v>8273</v>
      </c>
      <c r="Q3435" s="5">
        <f>(E3435/D3435)</f>
        <v>2.0500000000000002E-3</v>
      </c>
      <c r="R3435" s="12">
        <f>ROUND((E3435/N3435),2)</f>
        <v>68.33</v>
      </c>
      <c r="S3435" t="str">
        <f>LEFT(P3435,FIND("/",P3435)-1)</f>
        <v>technology</v>
      </c>
      <c r="T3435" t="str">
        <f>RIGHT(P3435,LEN(P3435)-FIND("/",P3435))</f>
        <v>wearables</v>
      </c>
    </row>
    <row r="3436" spans="1:20" ht="28.5" x14ac:dyDescent="0.4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 s="9">
        <f>(((I3436/60)/60)/24)+DATE(1970,1,1)</f>
        <v>41867.086377314816</v>
      </c>
      <c r="K3436">
        <v>1405130663</v>
      </c>
      <c r="L3436" s="10">
        <f>(((K3436/60)/60)/24)+DATE(1970,1,1)</f>
        <v>41832.086377314816</v>
      </c>
      <c r="M3436" t="b">
        <v>0</v>
      </c>
      <c r="N3436">
        <v>4</v>
      </c>
      <c r="O3436" t="b">
        <v>0</v>
      </c>
      <c r="P3436" t="s">
        <v>8282</v>
      </c>
      <c r="Q3436" s="5">
        <f>(E3436/D3436)</f>
        <v>2.0238095238095236E-3</v>
      </c>
      <c r="R3436" s="12">
        <f>ROUND((E3436/N3436),2)</f>
        <v>21.25</v>
      </c>
      <c r="S3436" t="str">
        <f>LEFT(P3436,FIND("/",P3436)-1)</f>
        <v>games</v>
      </c>
      <c r="T3436" t="str">
        <f>RIGHT(P3436,LEN(P3436)-FIND("/",P3436))</f>
        <v>video games</v>
      </c>
    </row>
    <row r="3437" spans="1:20" ht="42.75" x14ac:dyDescent="0.4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 s="9">
        <f>(((I3437/60)/60)/24)+DATE(1970,1,1)</f>
        <v>42183.631597222222</v>
      </c>
      <c r="K3437">
        <v>1432912170</v>
      </c>
      <c r="L3437" s="10">
        <f>(((K3437/60)/60)/24)+DATE(1970,1,1)</f>
        <v>42153.631597222222</v>
      </c>
      <c r="M3437" t="b">
        <v>0</v>
      </c>
      <c r="N3437">
        <v>1</v>
      </c>
      <c r="O3437" t="b">
        <v>0</v>
      </c>
      <c r="P3437" t="s">
        <v>8270</v>
      </c>
      <c r="Q3437" s="5">
        <f>(E3437/D3437)</f>
        <v>2E-3</v>
      </c>
      <c r="R3437" s="12">
        <f>ROUND((E3437/N3437),2)</f>
        <v>10</v>
      </c>
      <c r="S3437" t="str">
        <f>LEFT(P3437,FIND("/",P3437)-1)</f>
        <v>film &amp; video</v>
      </c>
      <c r="T3437" t="str">
        <f>RIGHT(P3437,LEN(P3437)-FIND("/",P3437))</f>
        <v>animation</v>
      </c>
    </row>
    <row r="3438" spans="1:20" ht="42.75" x14ac:dyDescent="0.4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 s="9">
        <f>(((I3438/60)/60)/24)+DATE(1970,1,1)</f>
        <v>42510.589143518519</v>
      </c>
      <c r="K3438">
        <v>1458569302</v>
      </c>
      <c r="L3438" s="10">
        <f>(((K3438/60)/60)/24)+DATE(1970,1,1)</f>
        <v>42450.589143518519</v>
      </c>
      <c r="M3438" t="b">
        <v>0</v>
      </c>
      <c r="N3438">
        <v>1</v>
      </c>
      <c r="O3438" t="b">
        <v>0</v>
      </c>
      <c r="P3438" t="s">
        <v>8272</v>
      </c>
      <c r="Q3438" s="5">
        <f>(E3438/D3438)</f>
        <v>2E-3</v>
      </c>
      <c r="R3438" s="12">
        <f>ROUND((E3438/N3438),2)</f>
        <v>10</v>
      </c>
      <c r="S3438" t="str">
        <f>LEFT(P3438,FIND("/",P3438)-1)</f>
        <v>technology</v>
      </c>
      <c r="T3438" t="str">
        <f>RIGHT(P3438,LEN(P3438)-FIND("/",P3438))</f>
        <v>web</v>
      </c>
    </row>
    <row r="3439" spans="1:20" ht="42.75" x14ac:dyDescent="0.4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 s="9">
        <f>(((I3439/60)/60)/24)+DATE(1970,1,1)</f>
        <v>42148.625</v>
      </c>
      <c r="K3439">
        <v>1428507409</v>
      </c>
      <c r="L3439" s="10">
        <f>(((K3439/60)/60)/24)+DATE(1970,1,1)</f>
        <v>42102.650567129633</v>
      </c>
      <c r="M3439" t="b">
        <v>0</v>
      </c>
      <c r="N3439">
        <v>1</v>
      </c>
      <c r="O3439" t="b">
        <v>0</v>
      </c>
      <c r="P3439" t="s">
        <v>8272</v>
      </c>
      <c r="Q3439" s="5">
        <f>(E3439/D3439)</f>
        <v>2E-3</v>
      </c>
      <c r="R3439" s="12">
        <f>ROUND((E3439/N3439),2)</f>
        <v>10</v>
      </c>
      <c r="S3439" t="str">
        <f>LEFT(P3439,FIND("/",P3439)-1)</f>
        <v>technology</v>
      </c>
      <c r="T3439" t="str">
        <f>RIGHT(P3439,LEN(P3439)-FIND("/",P3439))</f>
        <v>web</v>
      </c>
    </row>
    <row r="3440" spans="1:20" ht="42.75" x14ac:dyDescent="0.4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 s="9">
        <f>(((I3440/60)/60)/24)+DATE(1970,1,1)</f>
        <v>42161.44930555555</v>
      </c>
      <c r="K3440">
        <v>1430996150</v>
      </c>
      <c r="L3440" s="10">
        <f>(((K3440/60)/60)/24)+DATE(1970,1,1)</f>
        <v>42131.455439814818</v>
      </c>
      <c r="M3440" t="b">
        <v>0</v>
      </c>
      <c r="N3440">
        <v>1</v>
      </c>
      <c r="O3440" t="b">
        <v>0</v>
      </c>
      <c r="P3440" t="s">
        <v>8272</v>
      </c>
      <c r="Q3440" s="5">
        <f>(E3440/D3440)</f>
        <v>2E-3</v>
      </c>
      <c r="R3440" s="12">
        <f>ROUND((E3440/N3440),2)</f>
        <v>4</v>
      </c>
      <c r="S3440" t="str">
        <f>LEFT(P3440,FIND("/",P3440)-1)</f>
        <v>technology</v>
      </c>
      <c r="T3440" t="str">
        <f>RIGHT(P3440,LEN(P3440)-FIND("/",P3440))</f>
        <v>web</v>
      </c>
    </row>
    <row r="3441" spans="1:20" ht="42.75" x14ac:dyDescent="0.4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 s="9">
        <f>(((I3441/60)/60)/24)+DATE(1970,1,1)</f>
        <v>42202.816423611104</v>
      </c>
      <c r="K3441">
        <v>1434569739</v>
      </c>
      <c r="L3441" s="10">
        <f>(((K3441/60)/60)/24)+DATE(1970,1,1)</f>
        <v>42172.816423611104</v>
      </c>
      <c r="M3441" t="b">
        <v>0</v>
      </c>
      <c r="N3441">
        <v>1</v>
      </c>
      <c r="O3441" t="b">
        <v>0</v>
      </c>
      <c r="P3441" t="s">
        <v>8273</v>
      </c>
      <c r="Q3441" s="5">
        <f>(E3441/D3441)</f>
        <v>2E-3</v>
      </c>
      <c r="R3441" s="12">
        <f>ROUND((E3441/N3441),2)</f>
        <v>100</v>
      </c>
      <c r="S3441" t="str">
        <f>LEFT(P3441,FIND("/",P3441)-1)</f>
        <v>technology</v>
      </c>
      <c r="T3441" t="str">
        <f>RIGHT(P3441,LEN(P3441)-FIND("/",P3441))</f>
        <v>wearables</v>
      </c>
    </row>
    <row r="3442" spans="1:20" ht="42.75" x14ac:dyDescent="0.4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 s="9">
        <f>(((I3442/60)/60)/24)+DATE(1970,1,1)</f>
        <v>42738.25309027778</v>
      </c>
      <c r="K3442">
        <v>1480831467</v>
      </c>
      <c r="L3442" s="10">
        <f>(((K3442/60)/60)/24)+DATE(1970,1,1)</f>
        <v>42708.25309027778</v>
      </c>
      <c r="M3442" t="b">
        <v>0</v>
      </c>
      <c r="N3442">
        <v>1</v>
      </c>
      <c r="O3442" t="b">
        <v>0</v>
      </c>
      <c r="P3442" t="s">
        <v>8287</v>
      </c>
      <c r="Q3442" s="5">
        <f>(E3442/D3442)</f>
        <v>2E-3</v>
      </c>
      <c r="R3442" s="12">
        <f>ROUND((E3442/N3442),2)</f>
        <v>1</v>
      </c>
      <c r="S3442" t="str">
        <f>LEFT(P3442,FIND("/",P3442)-1)</f>
        <v>publishing</v>
      </c>
      <c r="T3442" t="str">
        <f>RIGHT(P3442,LEN(P3442)-FIND("/",P3442))</f>
        <v>translations</v>
      </c>
    </row>
    <row r="3443" spans="1:20" ht="57" x14ac:dyDescent="0.4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 s="9">
        <f>(((I3443/60)/60)/24)+DATE(1970,1,1)</f>
        <v>42425.456412037034</v>
      </c>
      <c r="K3443">
        <v>1453805834</v>
      </c>
      <c r="L3443" s="10">
        <f>(((K3443/60)/60)/24)+DATE(1970,1,1)</f>
        <v>42395.456412037034</v>
      </c>
      <c r="M3443" t="b">
        <v>0</v>
      </c>
      <c r="N3443">
        <v>1</v>
      </c>
      <c r="O3443" t="b">
        <v>0</v>
      </c>
      <c r="P3443" t="s">
        <v>8287</v>
      </c>
      <c r="Q3443" s="5">
        <f>(E3443/D3443)</f>
        <v>2E-3</v>
      </c>
      <c r="R3443" s="12">
        <f>ROUND((E3443/N3443),2)</f>
        <v>6</v>
      </c>
      <c r="S3443" t="str">
        <f>LEFT(P3443,FIND("/",P3443)-1)</f>
        <v>publishing</v>
      </c>
      <c r="T3443" t="str">
        <f>RIGHT(P3443,LEN(P3443)-FIND("/",P3443))</f>
        <v>translations</v>
      </c>
    </row>
    <row r="3444" spans="1:20" ht="42.75" x14ac:dyDescent="0.4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 s="9">
        <f>(((I3444/60)/60)/24)+DATE(1970,1,1)</f>
        <v>42292.849050925928</v>
      </c>
      <c r="K3444">
        <v>1442348558</v>
      </c>
      <c r="L3444" s="10">
        <f>(((K3444/60)/60)/24)+DATE(1970,1,1)</f>
        <v>42262.849050925928</v>
      </c>
      <c r="M3444" t="b">
        <v>0</v>
      </c>
      <c r="N3444">
        <v>1</v>
      </c>
      <c r="O3444" t="b">
        <v>0</v>
      </c>
      <c r="P3444" t="s">
        <v>8272</v>
      </c>
      <c r="Q3444" s="5">
        <f>(E3444/D3444)</f>
        <v>2E-3</v>
      </c>
      <c r="R3444" s="12">
        <f>ROUND((E3444/N3444),2)</f>
        <v>10</v>
      </c>
      <c r="S3444" t="str">
        <f>LEFT(P3444,FIND("/",P3444)-1)</f>
        <v>technology</v>
      </c>
      <c r="T3444" t="str">
        <f>RIGHT(P3444,LEN(P3444)-FIND("/",P3444))</f>
        <v>web</v>
      </c>
    </row>
    <row r="3445" spans="1:20" ht="28.5" x14ac:dyDescent="0.4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 s="9">
        <f>(((I3445/60)/60)/24)+DATE(1970,1,1)</f>
        <v>41949.182372685187</v>
      </c>
      <c r="K3445">
        <v>1412652157</v>
      </c>
      <c r="L3445" s="10">
        <f>(((K3445/60)/60)/24)+DATE(1970,1,1)</f>
        <v>41919.140706018516</v>
      </c>
      <c r="M3445" t="b">
        <v>0</v>
      </c>
      <c r="N3445">
        <v>2</v>
      </c>
      <c r="O3445" t="b">
        <v>0</v>
      </c>
      <c r="P3445" t="s">
        <v>8284</v>
      </c>
      <c r="Q3445" s="5">
        <f>(E3445/D3445)</f>
        <v>2E-3</v>
      </c>
      <c r="R3445" s="12">
        <f>ROUND((E3445/N3445),2)</f>
        <v>15</v>
      </c>
      <c r="S3445" t="str">
        <f>LEFT(P3445,FIND("/",P3445)-1)</f>
        <v>food</v>
      </c>
      <c r="T3445" t="str">
        <f>RIGHT(P3445,LEN(P3445)-FIND("/",P3445))</f>
        <v>food trucks</v>
      </c>
    </row>
    <row r="3446" spans="1:20" ht="28.5" x14ac:dyDescent="0.4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 s="9">
        <f>(((I3446/60)/60)/24)+DATE(1970,1,1)</f>
        <v>42074.683287037042</v>
      </c>
      <c r="K3446">
        <v>1423502636</v>
      </c>
      <c r="L3446" s="10">
        <f>(((K3446/60)/60)/24)+DATE(1970,1,1)</f>
        <v>42044.724953703699</v>
      </c>
      <c r="M3446" t="b">
        <v>0</v>
      </c>
      <c r="N3446">
        <v>1</v>
      </c>
      <c r="O3446" t="b">
        <v>0</v>
      </c>
      <c r="P3446" t="s">
        <v>8284</v>
      </c>
      <c r="Q3446" s="5">
        <f>(E3446/D3446)</f>
        <v>2E-3</v>
      </c>
      <c r="R3446" s="12">
        <f>ROUND((E3446/N3446),2)</f>
        <v>1</v>
      </c>
      <c r="S3446" t="str">
        <f>LEFT(P3446,FIND("/",P3446)-1)</f>
        <v>food</v>
      </c>
      <c r="T3446" t="str">
        <f>RIGHT(P3446,LEN(P3446)-FIND("/",P3446))</f>
        <v>food trucks</v>
      </c>
    </row>
    <row r="3447" spans="1:20" ht="28.5" x14ac:dyDescent="0.4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 s="9">
        <f>(((I3447/60)/60)/24)+DATE(1970,1,1)</f>
        <v>42413.899456018517</v>
      </c>
      <c r="K3447">
        <v>1452807313</v>
      </c>
      <c r="L3447" s="10">
        <f>(((K3447/60)/60)/24)+DATE(1970,1,1)</f>
        <v>42383.899456018517</v>
      </c>
      <c r="M3447" t="b">
        <v>0</v>
      </c>
      <c r="N3447">
        <v>2</v>
      </c>
      <c r="O3447" t="b">
        <v>0</v>
      </c>
      <c r="P3447" t="s">
        <v>8284</v>
      </c>
      <c r="Q3447" s="5">
        <f>(E3447/D3447)</f>
        <v>2E-3</v>
      </c>
      <c r="R3447" s="12">
        <f>ROUND((E3447/N3447),2)</f>
        <v>5</v>
      </c>
      <c r="S3447" t="str">
        <f>LEFT(P3447,FIND("/",P3447)-1)</f>
        <v>food</v>
      </c>
      <c r="T3447" t="str">
        <f>RIGHT(P3447,LEN(P3447)-FIND("/",P3447))</f>
        <v>food trucks</v>
      </c>
    </row>
    <row r="3448" spans="1:20" ht="57" x14ac:dyDescent="0.4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 s="9">
        <f>(((I3448/60)/60)/24)+DATE(1970,1,1)</f>
        <v>42153.648831018523</v>
      </c>
      <c r="K3448">
        <v>1430321659</v>
      </c>
      <c r="L3448" s="10">
        <f>(((K3448/60)/60)/24)+DATE(1970,1,1)</f>
        <v>42123.648831018523</v>
      </c>
      <c r="M3448" t="b">
        <v>0</v>
      </c>
      <c r="N3448">
        <v>3</v>
      </c>
      <c r="O3448" t="b">
        <v>0</v>
      </c>
      <c r="P3448" t="s">
        <v>8271</v>
      </c>
      <c r="Q3448" s="5">
        <f>(E3448/D3448)</f>
        <v>2E-3</v>
      </c>
      <c r="R3448" s="12">
        <f>ROUND((E3448/N3448),2)</f>
        <v>23.33</v>
      </c>
      <c r="S3448" t="str">
        <f>LEFT(P3448,FIND("/",P3448)-1)</f>
        <v>theater</v>
      </c>
      <c r="T3448" t="str">
        <f>RIGHT(P3448,LEN(P3448)-FIND("/",P3448))</f>
        <v>plays</v>
      </c>
    </row>
    <row r="3449" spans="1:20" ht="42.75" x14ac:dyDescent="0.4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 s="9">
        <f>(((I3449/60)/60)/24)+DATE(1970,1,1)</f>
        <v>42090.149027777778</v>
      </c>
      <c r="K3449">
        <v>1425270876</v>
      </c>
      <c r="L3449" s="10">
        <f>(((K3449/60)/60)/24)+DATE(1970,1,1)</f>
        <v>42065.190694444449</v>
      </c>
      <c r="M3449" t="b">
        <v>0</v>
      </c>
      <c r="N3449">
        <v>2</v>
      </c>
      <c r="O3449" t="b">
        <v>0</v>
      </c>
      <c r="P3449" t="s">
        <v>8271</v>
      </c>
      <c r="Q3449" s="5">
        <f>(E3449/D3449)</f>
        <v>2E-3</v>
      </c>
      <c r="R3449" s="12">
        <f>ROUND((E3449/N3449),2)</f>
        <v>10</v>
      </c>
      <c r="S3449" t="str">
        <f>LEFT(P3449,FIND("/",P3449)-1)</f>
        <v>theater</v>
      </c>
      <c r="T3449" t="str">
        <f>RIGHT(P3449,LEN(P3449)-FIND("/",P3449))</f>
        <v>plays</v>
      </c>
    </row>
    <row r="3450" spans="1:20" x14ac:dyDescent="0.4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 s="9">
        <f>(((I3450/60)/60)/24)+DATE(1970,1,1)</f>
        <v>41890.659780092588</v>
      </c>
      <c r="K3450">
        <v>1408031405</v>
      </c>
      <c r="L3450" s="10">
        <f>(((K3450/60)/60)/24)+DATE(1970,1,1)</f>
        <v>41865.659780092588</v>
      </c>
      <c r="M3450" t="b">
        <v>0</v>
      </c>
      <c r="N3450">
        <v>1</v>
      </c>
      <c r="O3450" t="b">
        <v>0</v>
      </c>
      <c r="P3450" t="s">
        <v>8305</v>
      </c>
      <c r="Q3450" s="5">
        <f>(E3450/D3450)</f>
        <v>2E-3</v>
      </c>
      <c r="R3450" s="12">
        <f>ROUND((E3450/N3450),2)</f>
        <v>10</v>
      </c>
      <c r="S3450" t="str">
        <f>LEFT(P3450,FIND("/",P3450)-1)</f>
        <v>theater</v>
      </c>
      <c r="T3450" t="str">
        <f>RIGHT(P3450,LEN(P3450)-FIND("/",P3450))</f>
        <v>musical</v>
      </c>
    </row>
    <row r="3451" spans="1:20" ht="42.75" x14ac:dyDescent="0.4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 s="9">
        <f>(((I3451/60)/60)/24)+DATE(1970,1,1)</f>
        <v>41855.666666666664</v>
      </c>
      <c r="K3451">
        <v>1406131023</v>
      </c>
      <c r="L3451" s="10">
        <f>(((K3451/60)/60)/24)+DATE(1970,1,1)</f>
        <v>41843.664618055554</v>
      </c>
      <c r="M3451" t="b">
        <v>0</v>
      </c>
      <c r="N3451">
        <v>3</v>
      </c>
      <c r="O3451" t="b">
        <v>0</v>
      </c>
      <c r="P3451" t="s">
        <v>8271</v>
      </c>
      <c r="Q3451" s="5">
        <f>(E3451/D3451)</f>
        <v>2E-3</v>
      </c>
      <c r="R3451" s="12">
        <f>ROUND((E3451/N3451),2)</f>
        <v>40</v>
      </c>
      <c r="S3451" t="str">
        <f>LEFT(P3451,FIND("/",P3451)-1)</f>
        <v>theater</v>
      </c>
      <c r="T3451" t="str">
        <f>RIGHT(P3451,LEN(P3451)-FIND("/",P3451))</f>
        <v>plays</v>
      </c>
    </row>
    <row r="3452" spans="1:20" x14ac:dyDescent="0.4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 s="9">
        <f>(((I3452/60)/60)/24)+DATE(1970,1,1)</f>
        <v>41920.16269675926</v>
      </c>
      <c r="K3452">
        <v>1410148457</v>
      </c>
      <c r="L3452" s="10">
        <f>(((K3452/60)/60)/24)+DATE(1970,1,1)</f>
        <v>41890.16269675926</v>
      </c>
      <c r="M3452" t="b">
        <v>0</v>
      </c>
      <c r="N3452">
        <v>1</v>
      </c>
      <c r="O3452" t="b">
        <v>0</v>
      </c>
      <c r="P3452" t="s">
        <v>8271</v>
      </c>
      <c r="Q3452" s="5">
        <f>(E3452/D3452)</f>
        <v>2E-3</v>
      </c>
      <c r="R3452" s="12">
        <f>ROUND((E3452/N3452),2)</f>
        <v>1</v>
      </c>
      <c r="S3452" t="str">
        <f>LEFT(P3452,FIND("/",P3452)-1)</f>
        <v>theater</v>
      </c>
      <c r="T3452" t="str">
        <f>RIGHT(P3452,LEN(P3452)-FIND("/",P3452))</f>
        <v>plays</v>
      </c>
    </row>
    <row r="3453" spans="1:20" ht="42.75" x14ac:dyDescent="0.4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 s="9">
        <f>(((I3453/60)/60)/24)+DATE(1970,1,1)</f>
        <v>42377.273611111115</v>
      </c>
      <c r="K3453">
        <v>1450619123</v>
      </c>
      <c r="L3453" s="10">
        <f>(((K3453/60)/60)/24)+DATE(1970,1,1)</f>
        <v>42358.573182870372</v>
      </c>
      <c r="M3453" t="b">
        <v>0</v>
      </c>
      <c r="N3453">
        <v>3</v>
      </c>
      <c r="O3453" t="b">
        <v>0</v>
      </c>
      <c r="P3453" t="s">
        <v>8271</v>
      </c>
      <c r="Q3453" s="5">
        <f>(E3453/D3453)</f>
        <v>2E-3</v>
      </c>
      <c r="R3453">
        <f>ROUND((E3453/N3453),2)</f>
        <v>1</v>
      </c>
      <c r="S3453" t="str">
        <f>LEFT(P3453,FIND("/",P3453)-1)</f>
        <v>theater</v>
      </c>
      <c r="T3453" t="str">
        <f>RIGHT(P3453,LEN(P3453)-FIND("/",P3453))</f>
        <v>plays</v>
      </c>
    </row>
    <row r="3454" spans="1:20" ht="42.75" x14ac:dyDescent="0.4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 s="9">
        <f>(((I3454/60)/60)/24)+DATE(1970,1,1)</f>
        <v>42019.664409722223</v>
      </c>
      <c r="K3454">
        <v>1418745405</v>
      </c>
      <c r="L3454" s="10">
        <f>(((K3454/60)/60)/24)+DATE(1970,1,1)</f>
        <v>41989.664409722223</v>
      </c>
      <c r="M3454" t="b">
        <v>0</v>
      </c>
      <c r="N3454">
        <v>2</v>
      </c>
      <c r="O3454" t="b">
        <v>0</v>
      </c>
      <c r="P3454" t="s">
        <v>8293</v>
      </c>
      <c r="Q3454" s="5">
        <f>(E3454/D3454)</f>
        <v>1.9801980198019802E-3</v>
      </c>
      <c r="R3454" s="12">
        <f>ROUND((E3454/N3454),2)</f>
        <v>5</v>
      </c>
      <c r="S3454" t="str">
        <f>LEFT(P3454,FIND("/",P3454)-1)</f>
        <v>music</v>
      </c>
      <c r="T3454" t="str">
        <f>RIGHT(P3454,LEN(P3454)-FIND("/",P3454))</f>
        <v>faith</v>
      </c>
    </row>
    <row r="3455" spans="1:20" ht="42.75" x14ac:dyDescent="0.4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 s="9">
        <f>(((I3455/60)/60)/24)+DATE(1970,1,1)</f>
        <v>42012.570138888885</v>
      </c>
      <c r="K3455">
        <v>1418046247</v>
      </c>
      <c r="L3455" s="10">
        <f>(((K3455/60)/60)/24)+DATE(1970,1,1)</f>
        <v>41981.57230324074</v>
      </c>
      <c r="M3455" t="b">
        <v>0</v>
      </c>
      <c r="N3455">
        <v>3</v>
      </c>
      <c r="O3455" t="b">
        <v>0</v>
      </c>
      <c r="P3455" t="s">
        <v>8303</v>
      </c>
      <c r="Q3455" s="5">
        <f>(E3455/D3455)</f>
        <v>1.9384615384615384E-3</v>
      </c>
      <c r="R3455" s="12">
        <f>ROUND((E3455/N3455),2)</f>
        <v>42</v>
      </c>
      <c r="S3455" t="str">
        <f>LEFT(P3455,FIND("/",P3455)-1)</f>
        <v>theater</v>
      </c>
      <c r="T3455" t="str">
        <f>RIGHT(P3455,LEN(P3455)-FIND("/",P3455))</f>
        <v>spaces</v>
      </c>
    </row>
    <row r="3456" spans="1:20" ht="42.75" x14ac:dyDescent="0.4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 s="9">
        <f>(((I3456/60)/60)/24)+DATE(1970,1,1)</f>
        <v>42618.124305555553</v>
      </c>
      <c r="K3456">
        <v>1468180462</v>
      </c>
      <c r="L3456" s="10">
        <f>(((K3456/60)/60)/24)+DATE(1970,1,1)</f>
        <v>42561.829421296294</v>
      </c>
      <c r="M3456" t="b">
        <v>0</v>
      </c>
      <c r="N3456">
        <v>4</v>
      </c>
      <c r="O3456" t="b">
        <v>0</v>
      </c>
      <c r="P3456" t="s">
        <v>8273</v>
      </c>
      <c r="Q3456" s="5">
        <f>(E3456/D3456)</f>
        <v>1.9088937093275488E-3</v>
      </c>
      <c r="R3456" s="12">
        <f>ROUND((E3456/N3456),2)</f>
        <v>55</v>
      </c>
      <c r="S3456" t="str">
        <f>LEFT(P3456,FIND("/",P3456)-1)</f>
        <v>technology</v>
      </c>
      <c r="T3456" t="str">
        <f>RIGHT(P3456,LEN(P3456)-FIND("/",P3456))</f>
        <v>wearables</v>
      </c>
    </row>
    <row r="3457" spans="1:20" ht="42.75" x14ac:dyDescent="0.4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 s="9">
        <f>(((I3457/60)/60)/24)+DATE(1970,1,1)</f>
        <v>42484.86482638889</v>
      </c>
      <c r="K3457">
        <v>1460666721</v>
      </c>
      <c r="L3457" s="10">
        <f>(((K3457/60)/60)/24)+DATE(1970,1,1)</f>
        <v>42474.86482638889</v>
      </c>
      <c r="M3457" t="b">
        <v>0</v>
      </c>
      <c r="N3457">
        <v>1</v>
      </c>
      <c r="O3457" t="b">
        <v>0</v>
      </c>
      <c r="P3457" t="s">
        <v>8304</v>
      </c>
      <c r="Q3457" s="5">
        <f>(E3457/D3457)</f>
        <v>1.8867924528301887E-3</v>
      </c>
      <c r="R3457" s="12">
        <f>ROUND((E3457/N3457),2)</f>
        <v>1</v>
      </c>
      <c r="S3457" t="str">
        <f>LEFT(P3457,FIND("/",P3457)-1)</f>
        <v>publishing</v>
      </c>
      <c r="T3457" t="str">
        <f>RIGHT(P3457,LEN(P3457)-FIND("/",P3457))</f>
        <v>children's books</v>
      </c>
    </row>
    <row r="3458" spans="1:20" ht="57" x14ac:dyDescent="0.4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 s="9">
        <f>(((I3458/60)/60)/24)+DATE(1970,1,1)</f>
        <v>42210.915972222225</v>
      </c>
      <c r="K3458">
        <v>1435160452</v>
      </c>
      <c r="L3458" s="10">
        <f>(((K3458/60)/60)/24)+DATE(1970,1,1)</f>
        <v>42179.653379629628</v>
      </c>
      <c r="M3458" t="b">
        <v>0</v>
      </c>
      <c r="N3458">
        <v>1</v>
      </c>
      <c r="O3458" t="b">
        <v>0</v>
      </c>
      <c r="P3458" t="s">
        <v>8272</v>
      </c>
      <c r="Q3458" s="5">
        <f>(E3458/D3458)</f>
        <v>1.8749999999999999E-3</v>
      </c>
      <c r="R3458" s="12">
        <f>ROUND((E3458/N3458),2)</f>
        <v>30</v>
      </c>
      <c r="S3458" t="str">
        <f>LEFT(P3458,FIND("/",P3458)-1)</f>
        <v>technology</v>
      </c>
      <c r="T3458" t="str">
        <f>RIGHT(P3458,LEN(P3458)-FIND("/",P3458))</f>
        <v>web</v>
      </c>
    </row>
    <row r="3459" spans="1:20" ht="57" x14ac:dyDescent="0.4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 s="9">
        <f>(((I3459/60)/60)/24)+DATE(1970,1,1)</f>
        <v>42313.981157407412</v>
      </c>
      <c r="K3459">
        <v>1443220372</v>
      </c>
      <c r="L3459" s="10">
        <f>(((K3459/60)/60)/24)+DATE(1970,1,1)</f>
        <v>42272.93949074074</v>
      </c>
      <c r="M3459" t="b">
        <v>0</v>
      </c>
      <c r="N3459">
        <v>11</v>
      </c>
      <c r="O3459" t="b">
        <v>0</v>
      </c>
      <c r="P3459" t="s">
        <v>8270</v>
      </c>
      <c r="Q3459" s="5">
        <f>(E3459/D3459)</f>
        <v>1.8625E-3</v>
      </c>
      <c r="R3459" s="12">
        <f>ROUND((E3459/N3459),2)</f>
        <v>13.55</v>
      </c>
      <c r="S3459" t="str">
        <f>LEFT(P3459,FIND("/",P3459)-1)</f>
        <v>film &amp; video</v>
      </c>
      <c r="T3459" t="str">
        <f>RIGHT(P3459,LEN(P3459)-FIND("/",P3459))</f>
        <v>animation</v>
      </c>
    </row>
    <row r="3460" spans="1:20" ht="42.75" x14ac:dyDescent="0.4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 s="9">
        <f>(((I3460/60)/60)/24)+DATE(1970,1,1)</f>
        <v>42504.637824074074</v>
      </c>
      <c r="K3460">
        <v>1460647108</v>
      </c>
      <c r="L3460" s="10">
        <f>(((K3460/60)/60)/24)+DATE(1970,1,1)</f>
        <v>42474.637824074074</v>
      </c>
      <c r="M3460" t="b">
        <v>0</v>
      </c>
      <c r="N3460">
        <v>3</v>
      </c>
      <c r="O3460" t="b">
        <v>0</v>
      </c>
      <c r="P3460" t="s">
        <v>8272</v>
      </c>
      <c r="Q3460" s="5">
        <f>(E3460/D3460)</f>
        <v>1.75E-3</v>
      </c>
      <c r="R3460" s="12">
        <f>ROUND((E3460/N3460),2)</f>
        <v>116.67</v>
      </c>
      <c r="S3460" t="str">
        <f>LEFT(P3460,FIND("/",P3460)-1)</f>
        <v>technology</v>
      </c>
      <c r="T3460" t="str">
        <f>RIGHT(P3460,LEN(P3460)-FIND("/",P3460))</f>
        <v>web</v>
      </c>
    </row>
    <row r="3461" spans="1:20" ht="42.75" x14ac:dyDescent="0.4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 s="9">
        <f>(((I3461/60)/60)/24)+DATE(1970,1,1)</f>
        <v>42057.353738425925</v>
      </c>
      <c r="K3461">
        <v>1422001763</v>
      </c>
      <c r="L3461" s="10">
        <f>(((K3461/60)/60)/24)+DATE(1970,1,1)</f>
        <v>42027.353738425925</v>
      </c>
      <c r="M3461" t="b">
        <v>0</v>
      </c>
      <c r="N3461">
        <v>3</v>
      </c>
      <c r="O3461" t="b">
        <v>0</v>
      </c>
      <c r="P3461" t="s">
        <v>8284</v>
      </c>
      <c r="Q3461" s="5">
        <f>(E3461/D3461)</f>
        <v>1.6999999999999999E-3</v>
      </c>
      <c r="R3461" s="12">
        <f>ROUND((E3461/N3461),2)</f>
        <v>5.67</v>
      </c>
      <c r="S3461" t="str">
        <f>LEFT(P3461,FIND("/",P3461)-1)</f>
        <v>food</v>
      </c>
      <c r="T3461" t="str">
        <f>RIGHT(P3461,LEN(P3461)-FIND("/",P3461))</f>
        <v>food trucks</v>
      </c>
    </row>
    <row r="3462" spans="1:20" ht="57" x14ac:dyDescent="0.4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 s="9">
        <f>(((I3462/60)/60)/24)+DATE(1970,1,1)</f>
        <v>41889.925856481481</v>
      </c>
      <c r="K3462">
        <v>1407535994</v>
      </c>
      <c r="L3462" s="10">
        <f>(((K3462/60)/60)/24)+DATE(1970,1,1)</f>
        <v>41859.925856481481</v>
      </c>
      <c r="M3462" t="b">
        <v>0</v>
      </c>
      <c r="N3462">
        <v>4</v>
      </c>
      <c r="O3462" t="b">
        <v>0</v>
      </c>
      <c r="P3462" t="s">
        <v>8294</v>
      </c>
      <c r="Q3462" s="5">
        <f>(E3462/D3462)</f>
        <v>1.6800000000000001E-3</v>
      </c>
      <c r="R3462" s="12">
        <f>ROUND((E3462/N3462),2)</f>
        <v>10.5</v>
      </c>
      <c r="S3462" t="str">
        <f>LEFT(P3462,FIND("/",P3462)-1)</f>
        <v>technology</v>
      </c>
      <c r="T3462" t="str">
        <f>RIGHT(P3462,LEN(P3462)-FIND("/",P3462))</f>
        <v>gadgets</v>
      </c>
    </row>
    <row r="3463" spans="1:20" ht="28.5" x14ac:dyDescent="0.4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 s="9">
        <f>(((I3463/60)/60)/24)+DATE(1970,1,1)</f>
        <v>42418.798252314817</v>
      </c>
      <c r="K3463">
        <v>1453230569</v>
      </c>
      <c r="L3463" s="10">
        <f>(((K3463/60)/60)/24)+DATE(1970,1,1)</f>
        <v>42388.798252314817</v>
      </c>
      <c r="M3463" t="b">
        <v>0</v>
      </c>
      <c r="N3463">
        <v>1</v>
      </c>
      <c r="O3463" t="b">
        <v>0</v>
      </c>
      <c r="P3463" t="s">
        <v>8272</v>
      </c>
      <c r="Q3463" s="5">
        <f>(E3463/D3463)</f>
        <v>1.6705882352941177E-3</v>
      </c>
      <c r="R3463" s="12">
        <f>ROUND((E3463/N3463),2)</f>
        <v>142</v>
      </c>
      <c r="S3463" t="str">
        <f>LEFT(P3463,FIND("/",P3463)-1)</f>
        <v>technology</v>
      </c>
      <c r="T3463" t="str">
        <f>RIGHT(P3463,LEN(P3463)-FIND("/",P3463))</f>
        <v>web</v>
      </c>
    </row>
    <row r="3464" spans="1:20" ht="42.75" x14ac:dyDescent="0.4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 s="9">
        <f>(((I3464/60)/60)/24)+DATE(1970,1,1)</f>
        <v>41556.345914351856</v>
      </c>
      <c r="K3464">
        <v>1378714687</v>
      </c>
      <c r="L3464" s="10">
        <f>(((K3464/60)/60)/24)+DATE(1970,1,1)</f>
        <v>41526.345914351856</v>
      </c>
      <c r="M3464" t="b">
        <v>0</v>
      </c>
      <c r="N3464">
        <v>3</v>
      </c>
      <c r="O3464" t="b">
        <v>0</v>
      </c>
      <c r="P3464" t="s">
        <v>8282</v>
      </c>
      <c r="Q3464" s="5">
        <f>(E3464/D3464)</f>
        <v>1.6666666666666668E-3</v>
      </c>
      <c r="R3464" s="12">
        <f>ROUND((E3464/N3464),2)</f>
        <v>3.33</v>
      </c>
      <c r="S3464" t="str">
        <f>LEFT(P3464,FIND("/",P3464)-1)</f>
        <v>games</v>
      </c>
      <c r="T3464" t="str">
        <f>RIGHT(P3464,LEN(P3464)-FIND("/",P3464))</f>
        <v>video games</v>
      </c>
    </row>
    <row r="3465" spans="1:20" ht="42.75" x14ac:dyDescent="0.4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 s="9">
        <f>(((I3465/60)/60)/24)+DATE(1970,1,1)</f>
        <v>41903.772789351853</v>
      </c>
      <c r="K3465">
        <v>1406140369</v>
      </c>
      <c r="L3465" s="10">
        <f>(((K3465/60)/60)/24)+DATE(1970,1,1)</f>
        <v>41843.772789351853</v>
      </c>
      <c r="M3465" t="b">
        <v>0</v>
      </c>
      <c r="N3465">
        <v>1</v>
      </c>
      <c r="O3465" t="b">
        <v>0</v>
      </c>
      <c r="P3465" t="s">
        <v>8282</v>
      </c>
      <c r="Q3465" s="5">
        <f>(E3465/D3465)</f>
        <v>1.6666666666666668E-3</v>
      </c>
      <c r="R3465" s="12">
        <f>ROUND((E3465/N3465),2)</f>
        <v>25</v>
      </c>
      <c r="S3465" t="str">
        <f>LEFT(P3465,FIND("/",P3465)-1)</f>
        <v>games</v>
      </c>
      <c r="T3465" t="str">
        <f>RIGHT(P3465,LEN(P3465)-FIND("/",P3465))</f>
        <v>video games</v>
      </c>
    </row>
    <row r="3466" spans="1:20" ht="42.75" x14ac:dyDescent="0.4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 s="9">
        <f>(((I3466/60)/60)/24)+DATE(1970,1,1)</f>
        <v>41713.790613425925</v>
      </c>
      <c r="K3466">
        <v>1392321509</v>
      </c>
      <c r="L3466" s="10">
        <f>(((K3466/60)/60)/24)+DATE(1970,1,1)</f>
        <v>41683.832280092596</v>
      </c>
      <c r="M3466" t="b">
        <v>0</v>
      </c>
      <c r="N3466">
        <v>4</v>
      </c>
      <c r="O3466" t="b">
        <v>0</v>
      </c>
      <c r="P3466" t="s">
        <v>8282</v>
      </c>
      <c r="Q3466" s="5">
        <f>(E3466/D3466)</f>
        <v>1.6666666666666668E-3</v>
      </c>
      <c r="R3466" s="12">
        <f>ROUND((E3466/N3466),2)</f>
        <v>12.5</v>
      </c>
      <c r="S3466" t="str">
        <f>LEFT(P3466,FIND("/",P3466)-1)</f>
        <v>games</v>
      </c>
      <c r="T3466" t="str">
        <f>RIGHT(P3466,LEN(P3466)-FIND("/",P3466))</f>
        <v>video games</v>
      </c>
    </row>
    <row r="3467" spans="1:20" ht="42.75" x14ac:dyDescent="0.4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 s="9">
        <f>(((I3467/60)/60)/24)+DATE(1970,1,1)</f>
        <v>41825.963333333333</v>
      </c>
      <c r="K3467">
        <v>1402009632</v>
      </c>
      <c r="L3467" s="10">
        <f>(((K3467/60)/60)/24)+DATE(1970,1,1)</f>
        <v>41795.963333333333</v>
      </c>
      <c r="M3467" t="b">
        <v>0</v>
      </c>
      <c r="N3467">
        <v>1</v>
      </c>
      <c r="O3467" t="b">
        <v>0</v>
      </c>
      <c r="P3467" t="s">
        <v>8284</v>
      </c>
      <c r="Q3467" s="5">
        <f>(E3467/D3467)</f>
        <v>1.6666666666666668E-3</v>
      </c>
      <c r="R3467" s="12">
        <f>ROUND((E3467/N3467),2)</f>
        <v>50</v>
      </c>
      <c r="S3467" t="str">
        <f>LEFT(P3467,FIND("/",P3467)-1)</f>
        <v>food</v>
      </c>
      <c r="T3467" t="str">
        <f>RIGHT(P3467,LEN(P3467)-FIND("/",P3467))</f>
        <v>food trucks</v>
      </c>
    </row>
    <row r="3468" spans="1:20" ht="28.5" x14ac:dyDescent="0.4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 s="9">
        <f>(((I3468/60)/60)/24)+DATE(1970,1,1)</f>
        <v>42363.330277777779</v>
      </c>
      <c r="K3468">
        <v>1448438136</v>
      </c>
      <c r="L3468" s="10">
        <f>(((K3468/60)/60)/24)+DATE(1970,1,1)</f>
        <v>42333.330277777779</v>
      </c>
      <c r="M3468" t="b">
        <v>0</v>
      </c>
      <c r="N3468">
        <v>1</v>
      </c>
      <c r="O3468" t="b">
        <v>0</v>
      </c>
      <c r="P3468" t="s">
        <v>8284</v>
      </c>
      <c r="Q3468" s="5">
        <f>(E3468/D3468)</f>
        <v>1.6666666666666668E-3</v>
      </c>
      <c r="R3468" s="12">
        <f>ROUND((E3468/N3468),2)</f>
        <v>5</v>
      </c>
      <c r="S3468" t="str">
        <f>LEFT(P3468,FIND("/",P3468)-1)</f>
        <v>food</v>
      </c>
      <c r="T3468" t="str">
        <f>RIGHT(P3468,LEN(P3468)-FIND("/",P3468))</f>
        <v>food trucks</v>
      </c>
    </row>
    <row r="3469" spans="1:20" ht="42.75" x14ac:dyDescent="0.4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 s="9">
        <f>(((I3469/60)/60)/24)+DATE(1970,1,1)</f>
        <v>41917.801168981481</v>
      </c>
      <c r="K3469">
        <v>1409944421</v>
      </c>
      <c r="L3469" s="10">
        <f>(((K3469/60)/60)/24)+DATE(1970,1,1)</f>
        <v>41887.801168981481</v>
      </c>
      <c r="M3469" t="b">
        <v>0</v>
      </c>
      <c r="N3469">
        <v>1</v>
      </c>
      <c r="O3469" t="b">
        <v>0</v>
      </c>
      <c r="P3469" t="s">
        <v>8284</v>
      </c>
      <c r="Q3469" s="5">
        <f>(E3469/D3469)</f>
        <v>1.6666666666666668E-3</v>
      </c>
      <c r="R3469" s="12">
        <f>ROUND((E3469/N3469),2)</f>
        <v>50</v>
      </c>
      <c r="S3469" t="str">
        <f>LEFT(P3469,FIND("/",P3469)-1)</f>
        <v>food</v>
      </c>
      <c r="T3469" t="str">
        <f>RIGHT(P3469,LEN(P3469)-FIND("/",P3469))</f>
        <v>food trucks</v>
      </c>
    </row>
    <row r="3470" spans="1:20" ht="42.75" x14ac:dyDescent="0.4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 s="9">
        <f>(((I3470/60)/60)/24)+DATE(1970,1,1)</f>
        <v>42015.427361111113</v>
      </c>
      <c r="K3470">
        <v>1418379324</v>
      </c>
      <c r="L3470" s="10">
        <f>(((K3470/60)/60)/24)+DATE(1970,1,1)</f>
        <v>41985.427361111113</v>
      </c>
      <c r="M3470" t="b">
        <v>0</v>
      </c>
      <c r="N3470">
        <v>1</v>
      </c>
      <c r="O3470" t="b">
        <v>0</v>
      </c>
      <c r="P3470" t="s">
        <v>8271</v>
      </c>
      <c r="Q3470" s="5">
        <f>(E3470/D3470)</f>
        <v>1.6666666666666668E-3</v>
      </c>
      <c r="R3470" s="12">
        <f>ROUND((E3470/N3470),2)</f>
        <v>5</v>
      </c>
      <c r="S3470" t="str">
        <f>LEFT(P3470,FIND("/",P3470)-1)</f>
        <v>theater</v>
      </c>
      <c r="T3470" t="str">
        <f>RIGHT(P3470,LEN(P3470)-FIND("/",P3470))</f>
        <v>plays</v>
      </c>
    </row>
    <row r="3471" spans="1:20" ht="57" x14ac:dyDescent="0.4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 s="9">
        <f>(((I3471/60)/60)/24)+DATE(1970,1,1)</f>
        <v>42509.039212962962</v>
      </c>
      <c r="K3471">
        <v>1461027388</v>
      </c>
      <c r="L3471" s="10">
        <f>(((K3471/60)/60)/24)+DATE(1970,1,1)</f>
        <v>42479.039212962962</v>
      </c>
      <c r="M3471" t="b">
        <v>0</v>
      </c>
      <c r="N3471">
        <v>1</v>
      </c>
      <c r="O3471" t="b">
        <v>0</v>
      </c>
      <c r="P3471" t="s">
        <v>8271</v>
      </c>
      <c r="Q3471" s="5">
        <f>(E3471/D3471)</f>
        <v>1.6666666666666668E-3</v>
      </c>
      <c r="R3471" s="12">
        <f>ROUND((E3471/N3471),2)</f>
        <v>25</v>
      </c>
      <c r="S3471" t="str">
        <f>LEFT(P3471,FIND("/",P3471)-1)</f>
        <v>theater</v>
      </c>
      <c r="T3471" t="str">
        <f>RIGHT(P3471,LEN(P3471)-FIND("/",P3471))</f>
        <v>plays</v>
      </c>
    </row>
    <row r="3472" spans="1:20" ht="42.75" x14ac:dyDescent="0.4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 s="9">
        <f>(((I3472/60)/60)/24)+DATE(1970,1,1)</f>
        <v>42540.938900462963</v>
      </c>
      <c r="K3472">
        <v>1463783521</v>
      </c>
      <c r="L3472" s="10">
        <f>(((K3472/60)/60)/24)+DATE(1970,1,1)</f>
        <v>42510.938900462963</v>
      </c>
      <c r="M3472" t="b">
        <v>0</v>
      </c>
      <c r="N3472">
        <v>1</v>
      </c>
      <c r="O3472" t="b">
        <v>0</v>
      </c>
      <c r="P3472" t="s">
        <v>8271</v>
      </c>
      <c r="Q3472" s="5">
        <f>(E3472/D3472)</f>
        <v>1.6666666666666668E-3</v>
      </c>
      <c r="R3472" s="12">
        <f>ROUND((E3472/N3472),2)</f>
        <v>5</v>
      </c>
      <c r="S3472" t="str">
        <f>LEFT(P3472,FIND("/",P3472)-1)</f>
        <v>theater</v>
      </c>
      <c r="T3472" t="str">
        <f>RIGHT(P3472,LEN(P3472)-FIND("/",P3472))</f>
        <v>plays</v>
      </c>
    </row>
    <row r="3473" spans="1:20" ht="42.75" x14ac:dyDescent="0.4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 s="9">
        <f>(((I3473/60)/60)/24)+DATE(1970,1,1)</f>
        <v>41722.0940625</v>
      </c>
      <c r="K3473">
        <v>1393038927</v>
      </c>
      <c r="L3473" s="10">
        <f>(((K3473/60)/60)/24)+DATE(1970,1,1)</f>
        <v>41692.135729166665</v>
      </c>
      <c r="M3473" t="b">
        <v>0</v>
      </c>
      <c r="N3473">
        <v>20</v>
      </c>
      <c r="O3473" t="b">
        <v>0</v>
      </c>
      <c r="P3473" t="s">
        <v>8282</v>
      </c>
      <c r="Q3473" s="5">
        <f>(E3473/D3473)</f>
        <v>1.5900000000000001E-3</v>
      </c>
      <c r="R3473" s="12">
        <f>ROUND((E3473/N3473),2)</f>
        <v>71.55</v>
      </c>
      <c r="S3473" t="str">
        <f>LEFT(P3473,FIND("/",P3473)-1)</f>
        <v>games</v>
      </c>
      <c r="T3473" t="str">
        <f>RIGHT(P3473,LEN(P3473)-FIND("/",P3473))</f>
        <v>video games</v>
      </c>
    </row>
    <row r="3474" spans="1:20" ht="42.75" x14ac:dyDescent="0.4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 s="9">
        <f>(((I3474/60)/60)/24)+DATE(1970,1,1)</f>
        <v>41823.125</v>
      </c>
      <c r="K3474">
        <v>1402343765</v>
      </c>
      <c r="L3474" s="10">
        <f>(((K3474/60)/60)/24)+DATE(1970,1,1)</f>
        <v>41799.830613425926</v>
      </c>
      <c r="M3474" t="b">
        <v>0</v>
      </c>
      <c r="N3474">
        <v>3</v>
      </c>
      <c r="O3474" t="b">
        <v>0</v>
      </c>
      <c r="P3474" t="s">
        <v>8270</v>
      </c>
      <c r="Q3474" s="5">
        <f>(E3474/D3474)</f>
        <v>1.5499999999999999E-3</v>
      </c>
      <c r="R3474" s="12">
        <f>ROUND((E3474/N3474),2)</f>
        <v>10.33</v>
      </c>
      <c r="S3474" t="str">
        <f>LEFT(P3474,FIND("/",P3474)-1)</f>
        <v>film &amp; video</v>
      </c>
      <c r="T3474" t="str">
        <f>RIGHT(P3474,LEN(P3474)-FIND("/",P3474))</f>
        <v>animation</v>
      </c>
    </row>
    <row r="3475" spans="1:20" ht="28.5" x14ac:dyDescent="0.4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 s="9">
        <f>(((I3475/60)/60)/24)+DATE(1970,1,1)</f>
        <v>42275.274699074071</v>
      </c>
      <c r="K3475">
        <v>1440830134</v>
      </c>
      <c r="L3475" s="10">
        <f>(((K3475/60)/60)/24)+DATE(1970,1,1)</f>
        <v>42245.274699074071</v>
      </c>
      <c r="M3475" t="b">
        <v>0</v>
      </c>
      <c r="N3475">
        <v>6</v>
      </c>
      <c r="O3475" t="b">
        <v>0</v>
      </c>
      <c r="P3475" t="s">
        <v>8303</v>
      </c>
      <c r="Q3475" s="5">
        <f>(E3475/D3475)</f>
        <v>1.5227272727272728E-3</v>
      </c>
      <c r="R3475" s="12">
        <f>ROUND((E3475/N3475),2)</f>
        <v>55.83</v>
      </c>
      <c r="S3475" t="str">
        <f>LEFT(P3475,FIND("/",P3475)-1)</f>
        <v>theater</v>
      </c>
      <c r="T3475" t="str">
        <f>RIGHT(P3475,LEN(P3475)-FIND("/",P3475))</f>
        <v>spaces</v>
      </c>
    </row>
    <row r="3476" spans="1:20" ht="42.75" x14ac:dyDescent="0.4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 s="9">
        <f>(((I3476/60)/60)/24)+DATE(1970,1,1)</f>
        <v>42285.791909722218</v>
      </c>
      <c r="K3476">
        <v>1441738821</v>
      </c>
      <c r="L3476" s="10">
        <f>(((K3476/60)/60)/24)+DATE(1970,1,1)</f>
        <v>42255.791909722218</v>
      </c>
      <c r="M3476" t="b">
        <v>0</v>
      </c>
      <c r="N3476">
        <v>3</v>
      </c>
      <c r="O3476" t="b">
        <v>0</v>
      </c>
      <c r="P3476" t="s">
        <v>8303</v>
      </c>
      <c r="Q3476" s="5">
        <f>(E3476/D3476)</f>
        <v>1.5125E-3</v>
      </c>
      <c r="R3476" s="12">
        <f>ROUND((E3476/N3476),2)</f>
        <v>201.67</v>
      </c>
      <c r="S3476" t="str">
        <f>LEFT(P3476,FIND("/",P3476)-1)</f>
        <v>theater</v>
      </c>
      <c r="T3476" t="str">
        <f>RIGHT(P3476,LEN(P3476)-FIND("/",P3476))</f>
        <v>spaces</v>
      </c>
    </row>
    <row r="3477" spans="1:20" ht="57" x14ac:dyDescent="0.4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 s="9">
        <f>(((I3477/60)/60)/24)+DATE(1970,1,1)</f>
        <v>42470.329444444447</v>
      </c>
      <c r="K3477">
        <v>1457686464</v>
      </c>
      <c r="L3477" s="10">
        <f>(((K3477/60)/60)/24)+DATE(1970,1,1)</f>
        <v>42440.371111111104</v>
      </c>
      <c r="M3477" t="b">
        <v>0</v>
      </c>
      <c r="N3477">
        <v>4</v>
      </c>
      <c r="O3477" t="b">
        <v>0</v>
      </c>
      <c r="P3477" t="s">
        <v>8282</v>
      </c>
      <c r="Q3477" s="5">
        <f>(E3477/D3477)</f>
        <v>1.5E-3</v>
      </c>
      <c r="R3477" s="12">
        <f>ROUND((E3477/N3477),2)</f>
        <v>11.25</v>
      </c>
      <c r="S3477" t="str">
        <f>LEFT(P3477,FIND("/",P3477)-1)</f>
        <v>games</v>
      </c>
      <c r="T3477" t="str">
        <f>RIGHT(P3477,LEN(P3477)-FIND("/",P3477))</f>
        <v>video games</v>
      </c>
    </row>
    <row r="3478" spans="1:20" ht="28.5" x14ac:dyDescent="0.4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 s="9">
        <f>(((I3478/60)/60)/24)+DATE(1970,1,1)</f>
        <v>42537.71025462963</v>
      </c>
      <c r="K3478">
        <v>1463504566</v>
      </c>
      <c r="L3478" s="10">
        <f>(((K3478/60)/60)/24)+DATE(1970,1,1)</f>
        <v>42507.71025462963</v>
      </c>
      <c r="M3478" t="b">
        <v>0</v>
      </c>
      <c r="N3478">
        <v>2</v>
      </c>
      <c r="O3478" t="b">
        <v>0</v>
      </c>
      <c r="P3478" t="s">
        <v>8284</v>
      </c>
      <c r="Q3478" s="5">
        <f>(E3478/D3478)</f>
        <v>1.5E-3</v>
      </c>
      <c r="R3478" s="12">
        <f>ROUND((E3478/N3478),2)</f>
        <v>37.5</v>
      </c>
      <c r="S3478" t="str">
        <f>LEFT(P3478,FIND("/",P3478)-1)</f>
        <v>food</v>
      </c>
      <c r="T3478" t="str">
        <f>RIGHT(P3478,LEN(P3478)-FIND("/",P3478))</f>
        <v>food trucks</v>
      </c>
    </row>
    <row r="3479" spans="1:20" ht="42.75" x14ac:dyDescent="0.4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 s="9">
        <f>(((I3479/60)/60)/24)+DATE(1970,1,1)</f>
        <v>42138.997361111105</v>
      </c>
      <c r="K3479">
        <v>1426463772</v>
      </c>
      <c r="L3479" s="10">
        <f>(((K3479/60)/60)/24)+DATE(1970,1,1)</f>
        <v>42078.997361111105</v>
      </c>
      <c r="M3479" t="b">
        <v>0</v>
      </c>
      <c r="N3479">
        <v>2</v>
      </c>
      <c r="O3479" t="b">
        <v>0</v>
      </c>
      <c r="P3479" t="s">
        <v>8299</v>
      </c>
      <c r="Q3479" s="5">
        <f>(E3479/D3479)</f>
        <v>1.5E-3</v>
      </c>
      <c r="R3479" s="12">
        <f>ROUND((E3479/N3479),2)</f>
        <v>37.5</v>
      </c>
      <c r="S3479" t="str">
        <f>LEFT(P3479,FIND("/",P3479)-1)</f>
        <v>food</v>
      </c>
      <c r="T3479" t="str">
        <f>RIGHT(P3479,LEN(P3479)-FIND("/",P3479))</f>
        <v>restaurants</v>
      </c>
    </row>
    <row r="3480" spans="1:20" ht="28.5" x14ac:dyDescent="0.4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 s="9">
        <f>(((I3480/60)/60)/24)+DATE(1970,1,1)</f>
        <v>42152.665972222225</v>
      </c>
      <c r="K3480">
        <v>1430237094</v>
      </c>
      <c r="L3480" s="10">
        <f>(((K3480/60)/60)/24)+DATE(1970,1,1)</f>
        <v>42122.670069444444</v>
      </c>
      <c r="M3480" t="b">
        <v>0</v>
      </c>
      <c r="N3480">
        <v>2</v>
      </c>
      <c r="O3480" t="b">
        <v>0</v>
      </c>
      <c r="P3480" t="s">
        <v>8303</v>
      </c>
      <c r="Q3480" s="5">
        <f>(E3480/D3480)</f>
        <v>1.5E-3</v>
      </c>
      <c r="R3480" s="12">
        <f>ROUND((E3480/N3480),2)</f>
        <v>37.5</v>
      </c>
      <c r="S3480" t="str">
        <f>LEFT(P3480,FIND("/",P3480)-1)</f>
        <v>theater</v>
      </c>
      <c r="T3480" t="str">
        <f>RIGHT(P3480,LEN(P3480)-FIND("/",P3480))</f>
        <v>spaces</v>
      </c>
    </row>
    <row r="3481" spans="1:20" ht="28.5" x14ac:dyDescent="0.4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 s="9">
        <f>(((I3481/60)/60)/24)+DATE(1970,1,1)</f>
        <v>42059.125</v>
      </c>
      <c r="K3481">
        <v>1422067870</v>
      </c>
      <c r="L3481" s="10">
        <f>(((K3481/60)/60)/24)+DATE(1970,1,1)</f>
        <v>42028.118865740747</v>
      </c>
      <c r="M3481" t="b">
        <v>0</v>
      </c>
      <c r="N3481">
        <v>14</v>
      </c>
      <c r="O3481" t="b">
        <v>0</v>
      </c>
      <c r="P3481" t="s">
        <v>8284</v>
      </c>
      <c r="Q3481" s="5">
        <f>(E3481/D3481)</f>
        <v>1.48E-3</v>
      </c>
      <c r="R3481" s="12">
        <f>ROUND((E3481/N3481),2)</f>
        <v>5.29</v>
      </c>
      <c r="S3481" t="str">
        <f>LEFT(P3481,FIND("/",P3481)-1)</f>
        <v>food</v>
      </c>
      <c r="T3481" t="str">
        <f>RIGHT(P3481,LEN(P3481)-FIND("/",P3481))</f>
        <v>food trucks</v>
      </c>
    </row>
    <row r="3482" spans="1:20" ht="42.75" x14ac:dyDescent="0.4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 s="9">
        <f>(((I3482/60)/60)/24)+DATE(1970,1,1)</f>
        <v>41897.829895833333</v>
      </c>
      <c r="K3482">
        <v>1405626903</v>
      </c>
      <c r="L3482" s="10">
        <f>(((K3482/60)/60)/24)+DATE(1970,1,1)</f>
        <v>41837.829895833333</v>
      </c>
      <c r="M3482" t="b">
        <v>0</v>
      </c>
      <c r="N3482">
        <v>12</v>
      </c>
      <c r="O3482" t="b">
        <v>0</v>
      </c>
      <c r="P3482" t="s">
        <v>8284</v>
      </c>
      <c r="Q3482" s="5">
        <f>(E3482/D3482)</f>
        <v>1.3849999999999999E-3</v>
      </c>
      <c r="R3482" s="12">
        <f>ROUND((E3482/N3482),2)</f>
        <v>23.08</v>
      </c>
      <c r="S3482" t="str">
        <f>LEFT(P3482,FIND("/",P3482)-1)</f>
        <v>food</v>
      </c>
      <c r="T3482" t="str">
        <f>RIGHT(P3482,LEN(P3482)-FIND("/",P3482))</f>
        <v>food trucks</v>
      </c>
    </row>
    <row r="3483" spans="1:20" ht="42.75" x14ac:dyDescent="0.4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 s="9">
        <f>(((I3483/60)/60)/24)+DATE(1970,1,1)</f>
        <v>42694.783877314811</v>
      </c>
      <c r="K3483">
        <v>1475776127</v>
      </c>
      <c r="L3483" s="10">
        <f>(((K3483/60)/60)/24)+DATE(1970,1,1)</f>
        <v>42649.742210648154</v>
      </c>
      <c r="M3483" t="b">
        <v>0</v>
      </c>
      <c r="N3483">
        <v>2</v>
      </c>
      <c r="O3483" t="b">
        <v>0</v>
      </c>
      <c r="P3483" t="s">
        <v>8270</v>
      </c>
      <c r="Q3483" s="5">
        <f>(E3483/D3483)</f>
        <v>1.3749999999999999E-3</v>
      </c>
      <c r="R3483" s="12">
        <f>ROUND((E3483/N3483),2)</f>
        <v>5.5</v>
      </c>
      <c r="S3483" t="str">
        <f>LEFT(P3483,FIND("/",P3483)-1)</f>
        <v>film &amp; video</v>
      </c>
      <c r="T3483" t="str">
        <f>RIGHT(P3483,LEN(P3483)-FIND("/",P3483))</f>
        <v>animation</v>
      </c>
    </row>
    <row r="3484" spans="1:20" ht="28.5" x14ac:dyDescent="0.4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 s="9">
        <f>(((I3484/60)/60)/24)+DATE(1970,1,1)</f>
        <v>42053.143414351856</v>
      </c>
      <c r="K3484">
        <v>1421637991</v>
      </c>
      <c r="L3484" s="10">
        <f>(((K3484/60)/60)/24)+DATE(1970,1,1)</f>
        <v>42023.143414351856</v>
      </c>
      <c r="M3484" t="b">
        <v>0</v>
      </c>
      <c r="N3484">
        <v>2</v>
      </c>
      <c r="O3484" t="b">
        <v>0</v>
      </c>
      <c r="P3484" t="s">
        <v>8296</v>
      </c>
      <c r="Q3484" s="5">
        <f>(E3484/D3484)</f>
        <v>1.3333333333333333E-3</v>
      </c>
      <c r="R3484" s="12">
        <f>ROUND((E3484/N3484),2)</f>
        <v>1</v>
      </c>
      <c r="S3484" t="str">
        <f>LEFT(P3484,FIND("/",P3484)-1)</f>
        <v>photography</v>
      </c>
      <c r="T3484" t="str">
        <f>RIGHT(P3484,LEN(P3484)-FIND("/",P3484))</f>
        <v>people</v>
      </c>
    </row>
    <row r="3485" spans="1:20" ht="42.75" x14ac:dyDescent="0.4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 s="9">
        <f>(((I3485/60)/60)/24)+DATE(1970,1,1)</f>
        <v>42459.653877314813</v>
      </c>
      <c r="K3485">
        <v>1456764095</v>
      </c>
      <c r="L3485" s="10">
        <f>(((K3485/60)/60)/24)+DATE(1970,1,1)</f>
        <v>42429.695543981477</v>
      </c>
      <c r="M3485" t="b">
        <v>0</v>
      </c>
      <c r="N3485">
        <v>4</v>
      </c>
      <c r="O3485" t="b">
        <v>0</v>
      </c>
      <c r="P3485" t="s">
        <v>8282</v>
      </c>
      <c r="Q3485" s="5">
        <f>(E3485/D3485)</f>
        <v>1.325E-3</v>
      </c>
      <c r="R3485" s="12">
        <f>ROUND((E3485/N3485),2)</f>
        <v>13.25</v>
      </c>
      <c r="S3485" t="str">
        <f>LEFT(P3485,FIND("/",P3485)-1)</f>
        <v>games</v>
      </c>
      <c r="T3485" t="str">
        <f>RIGHT(P3485,LEN(P3485)-FIND("/",P3485))</f>
        <v>video games</v>
      </c>
    </row>
    <row r="3486" spans="1:20" ht="42.75" x14ac:dyDescent="0.4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 s="9">
        <f>(((I3486/60)/60)/24)+DATE(1970,1,1)</f>
        <v>42220.18604166666</v>
      </c>
      <c r="K3486">
        <v>1435206474</v>
      </c>
      <c r="L3486" s="10">
        <f>(((K3486/60)/60)/24)+DATE(1970,1,1)</f>
        <v>42180.18604166666</v>
      </c>
      <c r="M3486" t="b">
        <v>0</v>
      </c>
      <c r="N3486">
        <v>2</v>
      </c>
      <c r="O3486" t="b">
        <v>0</v>
      </c>
      <c r="P3486" t="s">
        <v>8284</v>
      </c>
      <c r="Q3486" s="5">
        <f>(E3486/D3486)</f>
        <v>1.2999999999999999E-3</v>
      </c>
      <c r="R3486" s="12">
        <f>ROUND((E3486/N3486),2)</f>
        <v>13</v>
      </c>
      <c r="S3486" t="str">
        <f>LEFT(P3486,FIND("/",P3486)-1)</f>
        <v>food</v>
      </c>
      <c r="T3486" t="str">
        <f>RIGHT(P3486,LEN(P3486)-FIND("/",P3486))</f>
        <v>food trucks</v>
      </c>
    </row>
    <row r="3487" spans="1:20" ht="42.75" x14ac:dyDescent="0.4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 s="9">
        <f>(((I3487/60)/60)/24)+DATE(1970,1,1)</f>
        <v>41496.552314814813</v>
      </c>
      <c r="K3487">
        <v>1373548520</v>
      </c>
      <c r="L3487" s="10">
        <f>(((K3487/60)/60)/24)+DATE(1970,1,1)</f>
        <v>41466.552314814813</v>
      </c>
      <c r="M3487" t="b">
        <v>0</v>
      </c>
      <c r="N3487">
        <v>1</v>
      </c>
      <c r="O3487" t="b">
        <v>0</v>
      </c>
      <c r="P3487" t="s">
        <v>8270</v>
      </c>
      <c r="Q3487" s="5">
        <f>(E3487/D3487)</f>
        <v>1.25E-3</v>
      </c>
      <c r="R3487" s="12">
        <f>ROUND((E3487/N3487),2)</f>
        <v>250</v>
      </c>
      <c r="S3487" t="str">
        <f>LEFT(P3487,FIND("/",P3487)-1)</f>
        <v>film &amp; video</v>
      </c>
      <c r="T3487" t="str">
        <f>RIGHT(P3487,LEN(P3487)-FIND("/",P3487))</f>
        <v>animation</v>
      </c>
    </row>
    <row r="3488" spans="1:20" ht="42.75" x14ac:dyDescent="0.4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 s="9">
        <f>(((I3488/60)/60)/24)+DATE(1970,1,1)</f>
        <v>41914.747592592597</v>
      </c>
      <c r="K3488">
        <v>1407088592</v>
      </c>
      <c r="L3488" s="10">
        <f>(((K3488/60)/60)/24)+DATE(1970,1,1)</f>
        <v>41854.747592592597</v>
      </c>
      <c r="M3488" t="b">
        <v>0</v>
      </c>
      <c r="N3488">
        <v>1</v>
      </c>
      <c r="O3488" t="b">
        <v>0</v>
      </c>
      <c r="P3488" t="s">
        <v>8284</v>
      </c>
      <c r="Q3488" s="5">
        <f>(E3488/D3488)</f>
        <v>1.25E-3</v>
      </c>
      <c r="R3488" s="12">
        <f>ROUND((E3488/N3488),2)</f>
        <v>100</v>
      </c>
      <c r="S3488" t="str">
        <f>LEFT(P3488,FIND("/",P3488)-1)</f>
        <v>food</v>
      </c>
      <c r="T3488" t="str">
        <f>RIGHT(P3488,LEN(P3488)-FIND("/",P3488))</f>
        <v>food trucks</v>
      </c>
    </row>
    <row r="3489" spans="1:20" x14ac:dyDescent="0.4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 s="9">
        <f>(((I3489/60)/60)/24)+DATE(1970,1,1)</f>
        <v>42350.416666666672</v>
      </c>
      <c r="K3489">
        <v>1445336607</v>
      </c>
      <c r="L3489" s="10">
        <f>(((K3489/60)/60)/24)+DATE(1970,1,1)</f>
        <v>42297.432951388888</v>
      </c>
      <c r="M3489" t="b">
        <v>0</v>
      </c>
      <c r="N3489">
        <v>3</v>
      </c>
      <c r="O3489" t="b">
        <v>0</v>
      </c>
      <c r="P3489" t="s">
        <v>8287</v>
      </c>
      <c r="Q3489" s="5">
        <f>(E3489/D3489)</f>
        <v>1.25E-3</v>
      </c>
      <c r="R3489" s="12">
        <f>ROUND((E3489/N3489),2)</f>
        <v>5</v>
      </c>
      <c r="S3489" t="str">
        <f>LEFT(P3489,FIND("/",P3489)-1)</f>
        <v>publishing</v>
      </c>
      <c r="T3489" t="str">
        <f>RIGHT(P3489,LEN(P3489)-FIND("/",P3489))</f>
        <v>translations</v>
      </c>
    </row>
    <row r="3490" spans="1:20" ht="57" x14ac:dyDescent="0.4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 s="9">
        <f>(((I3490/60)/60)/24)+DATE(1970,1,1)</f>
        <v>42211.667337962965</v>
      </c>
      <c r="K3490">
        <v>1432742458</v>
      </c>
      <c r="L3490" s="10">
        <f>(((K3490/60)/60)/24)+DATE(1970,1,1)</f>
        <v>42151.667337962965</v>
      </c>
      <c r="M3490" t="b">
        <v>0</v>
      </c>
      <c r="N3490">
        <v>1</v>
      </c>
      <c r="O3490" t="b">
        <v>0</v>
      </c>
      <c r="P3490" t="s">
        <v>8291</v>
      </c>
      <c r="Q3490" s="5">
        <f>(E3490/D3490)</f>
        <v>1.25E-3</v>
      </c>
      <c r="R3490" s="12">
        <f>ROUND((E3490/N3490),2)</f>
        <v>1</v>
      </c>
      <c r="S3490" t="str">
        <f>LEFT(P3490,FIND("/",P3490)-1)</f>
        <v>photography</v>
      </c>
      <c r="T3490" t="str">
        <f>RIGHT(P3490,LEN(P3490)-FIND("/",P3490))</f>
        <v>places</v>
      </c>
    </row>
    <row r="3491" spans="1:20" ht="28.5" x14ac:dyDescent="0.4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 s="9">
        <f>(((I3491/60)/60)/24)+DATE(1970,1,1)</f>
        <v>42094.752824074079</v>
      </c>
      <c r="K3491">
        <v>1425236644</v>
      </c>
      <c r="L3491" s="10">
        <f>(((K3491/60)/60)/24)+DATE(1970,1,1)</f>
        <v>42064.794490740736</v>
      </c>
      <c r="M3491" t="b">
        <v>0</v>
      </c>
      <c r="N3491">
        <v>1</v>
      </c>
      <c r="O3491" t="b">
        <v>0</v>
      </c>
      <c r="P3491" t="s">
        <v>8272</v>
      </c>
      <c r="Q3491" s="5">
        <f>(E3491/D3491)</f>
        <v>1.25E-3</v>
      </c>
      <c r="R3491" s="12">
        <f>ROUND((E3491/N3491),2)</f>
        <v>25</v>
      </c>
      <c r="S3491" t="str">
        <f>LEFT(P3491,FIND("/",P3491)-1)</f>
        <v>technology</v>
      </c>
      <c r="T3491" t="str">
        <f>RIGHT(P3491,LEN(P3491)-FIND("/",P3491))</f>
        <v>web</v>
      </c>
    </row>
    <row r="3492" spans="1:20" x14ac:dyDescent="0.4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 s="9">
        <f>(((I3492/60)/60)/24)+DATE(1970,1,1)</f>
        <v>42497.603680555556</v>
      </c>
      <c r="K3492">
        <v>1457450958</v>
      </c>
      <c r="L3492" s="10">
        <f>(((K3492/60)/60)/24)+DATE(1970,1,1)</f>
        <v>42437.64534722222</v>
      </c>
      <c r="M3492" t="b">
        <v>0</v>
      </c>
      <c r="N3492">
        <v>1</v>
      </c>
      <c r="O3492" t="b">
        <v>0</v>
      </c>
      <c r="P3492" t="s">
        <v>8271</v>
      </c>
      <c r="Q3492" s="5">
        <f>(E3492/D3492)</f>
        <v>1.25E-3</v>
      </c>
      <c r="R3492" s="12">
        <f>ROUND((E3492/N3492),2)</f>
        <v>10</v>
      </c>
      <c r="S3492" t="str">
        <f>LEFT(P3492,FIND("/",P3492)-1)</f>
        <v>theater</v>
      </c>
      <c r="T3492" t="str">
        <f>RIGHT(P3492,LEN(P3492)-FIND("/",P3492))</f>
        <v>plays</v>
      </c>
    </row>
    <row r="3493" spans="1:20" ht="42.75" x14ac:dyDescent="0.4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 s="9">
        <f>(((I3493/60)/60)/24)+DATE(1970,1,1)</f>
        <v>42435.996886574074</v>
      </c>
      <c r="K3493">
        <v>1452124531</v>
      </c>
      <c r="L3493" s="10">
        <f>(((K3493/60)/60)/24)+DATE(1970,1,1)</f>
        <v>42375.996886574074</v>
      </c>
      <c r="M3493" t="b">
        <v>0</v>
      </c>
      <c r="N3493">
        <v>3</v>
      </c>
      <c r="O3493" t="b">
        <v>0</v>
      </c>
      <c r="P3493" t="s">
        <v>8268</v>
      </c>
      <c r="Q3493" s="5">
        <f>(E3493/D3493)</f>
        <v>1.1999999999999999E-3</v>
      </c>
      <c r="R3493" s="12">
        <f>ROUND((E3493/N3493),2)</f>
        <v>1</v>
      </c>
      <c r="S3493" t="str">
        <f>LEFT(P3493,FIND("/",P3493)-1)</f>
        <v>film &amp; video</v>
      </c>
      <c r="T3493" t="str">
        <f>RIGHT(P3493,LEN(P3493)-FIND("/",P3493))</f>
        <v>drama</v>
      </c>
    </row>
    <row r="3494" spans="1:20" ht="42.75" x14ac:dyDescent="0.4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 s="9">
        <f>(((I3494/60)/60)/24)+DATE(1970,1,1)</f>
        <v>42443.607974537037</v>
      </c>
      <c r="K3494">
        <v>1455377729</v>
      </c>
      <c r="L3494" s="10">
        <f>(((K3494/60)/60)/24)+DATE(1970,1,1)</f>
        <v>42413.649641203709</v>
      </c>
      <c r="M3494" t="b">
        <v>0</v>
      </c>
      <c r="N3494">
        <v>2</v>
      </c>
      <c r="O3494" t="b">
        <v>0</v>
      </c>
      <c r="P3494" t="s">
        <v>8283</v>
      </c>
      <c r="Q3494" s="5">
        <f>(E3494/D3494)</f>
        <v>1.1999999999999999E-3</v>
      </c>
      <c r="R3494" s="12">
        <f>ROUND((E3494/N3494),2)</f>
        <v>3</v>
      </c>
      <c r="S3494" t="str">
        <f>LEFT(P3494,FIND("/",P3494)-1)</f>
        <v>games</v>
      </c>
      <c r="T3494" t="str">
        <f>RIGHT(P3494,LEN(P3494)-FIND("/",P3494))</f>
        <v>mobile games</v>
      </c>
    </row>
    <row r="3495" spans="1:20" ht="42.75" x14ac:dyDescent="0.4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 s="9">
        <f>(((I3495/60)/60)/24)+DATE(1970,1,1)</f>
        <v>42061.138831018514</v>
      </c>
      <c r="K3495">
        <v>1422328795</v>
      </c>
      <c r="L3495" s="10">
        <f>(((K3495/60)/60)/24)+DATE(1970,1,1)</f>
        <v>42031.138831018514</v>
      </c>
      <c r="M3495" t="b">
        <v>0</v>
      </c>
      <c r="N3495">
        <v>3</v>
      </c>
      <c r="O3495" t="b">
        <v>0</v>
      </c>
      <c r="P3495" t="s">
        <v>8303</v>
      </c>
      <c r="Q3495" s="5">
        <f>(E3495/D3495)</f>
        <v>1.1833333333333333E-3</v>
      </c>
      <c r="R3495" s="12">
        <f>ROUND((E3495/N3495),2)</f>
        <v>23.67</v>
      </c>
      <c r="S3495" t="str">
        <f>LEFT(P3495,FIND("/",P3495)-1)</f>
        <v>theater</v>
      </c>
      <c r="T3495" t="str">
        <f>RIGHT(P3495,LEN(P3495)-FIND("/",P3495))</f>
        <v>spaces</v>
      </c>
    </row>
    <row r="3496" spans="1:20" ht="42.75" x14ac:dyDescent="0.4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 s="9">
        <f>(((I3496/60)/60)/24)+DATE(1970,1,1)</f>
        <v>41501.446851851848</v>
      </c>
      <c r="K3496">
        <v>1373971408</v>
      </c>
      <c r="L3496" s="10">
        <f>(((K3496/60)/60)/24)+DATE(1970,1,1)</f>
        <v>41471.446851851848</v>
      </c>
      <c r="M3496" t="b">
        <v>0</v>
      </c>
      <c r="N3496">
        <v>1</v>
      </c>
      <c r="O3496" t="b">
        <v>0</v>
      </c>
      <c r="P3496" t="s">
        <v>8275</v>
      </c>
      <c r="Q3496" s="5">
        <f>(E3496/D3496)</f>
        <v>1.1655011655011655E-3</v>
      </c>
      <c r="R3496" s="12">
        <f>ROUND((E3496/N3496),2)</f>
        <v>5</v>
      </c>
      <c r="S3496" t="str">
        <f>LEFT(P3496,FIND("/",P3496)-1)</f>
        <v>publishing</v>
      </c>
      <c r="T3496" t="str">
        <f>RIGHT(P3496,LEN(P3496)-FIND("/",P3496))</f>
        <v>fiction</v>
      </c>
    </row>
    <row r="3497" spans="1:20" ht="42.75" x14ac:dyDescent="0.4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 s="9">
        <f>(((I3497/60)/60)/24)+DATE(1970,1,1)</f>
        <v>41285.833611111113</v>
      </c>
      <c r="K3497">
        <v>1355342424</v>
      </c>
      <c r="L3497" s="10">
        <f>(((K3497/60)/60)/24)+DATE(1970,1,1)</f>
        <v>41255.833611111113</v>
      </c>
      <c r="M3497" t="b">
        <v>0</v>
      </c>
      <c r="N3497">
        <v>11</v>
      </c>
      <c r="O3497" t="b">
        <v>0</v>
      </c>
      <c r="P3497" t="s">
        <v>8282</v>
      </c>
      <c r="Q3497" s="5">
        <f>(E3497/D3497)</f>
        <v>1.1199999999999999E-3</v>
      </c>
      <c r="R3497" s="12">
        <f>ROUND((E3497/N3497),2)</f>
        <v>50.91</v>
      </c>
      <c r="S3497" t="str">
        <f>LEFT(P3497,FIND("/",P3497)-1)</f>
        <v>games</v>
      </c>
      <c r="T3497" t="str">
        <f>RIGHT(P3497,LEN(P3497)-FIND("/",P3497))</f>
        <v>video games</v>
      </c>
    </row>
    <row r="3498" spans="1:20" ht="57" x14ac:dyDescent="0.4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 s="9">
        <f>(((I3498/60)/60)/24)+DATE(1970,1,1)</f>
        <v>41646.027754629627</v>
      </c>
      <c r="K3498">
        <v>1386463198</v>
      </c>
      <c r="L3498" s="10">
        <f>(((K3498/60)/60)/24)+DATE(1970,1,1)</f>
        <v>41616.027754629627</v>
      </c>
      <c r="M3498" t="b">
        <v>0</v>
      </c>
      <c r="N3498">
        <v>1</v>
      </c>
      <c r="O3498" t="b">
        <v>0</v>
      </c>
      <c r="P3498" t="s">
        <v>8278</v>
      </c>
      <c r="Q3498" s="5">
        <f>(E3498/D3498)</f>
        <v>1.1111111111111111E-3</v>
      </c>
      <c r="R3498" s="12">
        <f>ROUND((E3498/N3498),2)</f>
        <v>50</v>
      </c>
      <c r="S3498" t="str">
        <f>LEFT(P3498,FIND("/",P3498)-1)</f>
        <v>music</v>
      </c>
      <c r="T3498" t="str">
        <f>RIGHT(P3498,LEN(P3498)-FIND("/",P3498))</f>
        <v>jazz</v>
      </c>
    </row>
    <row r="3499" spans="1:20" ht="42.75" x14ac:dyDescent="0.4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 s="9">
        <f>(((I3499/60)/60)/24)+DATE(1970,1,1)</f>
        <v>42808.723634259266</v>
      </c>
      <c r="K3499">
        <v>1486923722</v>
      </c>
      <c r="L3499" s="10">
        <f>(((K3499/60)/60)/24)+DATE(1970,1,1)</f>
        <v>42778.765300925923</v>
      </c>
      <c r="M3499" t="b">
        <v>0</v>
      </c>
      <c r="N3499">
        <v>4</v>
      </c>
      <c r="O3499" t="b">
        <v>0</v>
      </c>
      <c r="P3499" t="s">
        <v>8273</v>
      </c>
      <c r="Q3499" s="5">
        <f>(E3499/D3499)</f>
        <v>1.06E-3</v>
      </c>
      <c r="R3499" s="12">
        <f>ROUND((E3499/N3499),2)</f>
        <v>13.25</v>
      </c>
      <c r="S3499" t="str">
        <f>LEFT(P3499,FIND("/",P3499)-1)</f>
        <v>technology</v>
      </c>
      <c r="T3499" t="str">
        <f>RIGHT(P3499,LEN(P3499)-FIND("/",P3499))</f>
        <v>wearables</v>
      </c>
    </row>
    <row r="3500" spans="1:20" ht="42.75" x14ac:dyDescent="0.4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 s="9">
        <f>(((I3500/60)/60)/24)+DATE(1970,1,1)</f>
        <v>42526.264965277776</v>
      </c>
      <c r="K3500">
        <v>1462515693</v>
      </c>
      <c r="L3500" s="10">
        <f>(((K3500/60)/60)/24)+DATE(1970,1,1)</f>
        <v>42496.264965277776</v>
      </c>
      <c r="M3500" t="b">
        <v>0</v>
      </c>
      <c r="N3500">
        <v>2</v>
      </c>
      <c r="O3500" t="b">
        <v>0</v>
      </c>
      <c r="P3500" t="s">
        <v>8283</v>
      </c>
      <c r="Q3500" s="5">
        <f>(E3500/D3500)</f>
        <v>1.0499999999999999E-3</v>
      </c>
      <c r="R3500" s="12">
        <f>ROUND((E3500/N3500),2)</f>
        <v>10.5</v>
      </c>
      <c r="S3500" t="str">
        <f>LEFT(P3500,FIND("/",P3500)-1)</f>
        <v>games</v>
      </c>
      <c r="T3500" t="str">
        <f>RIGHT(P3500,LEN(P3500)-FIND("/",P3500))</f>
        <v>mobile games</v>
      </c>
    </row>
    <row r="3501" spans="1:20" ht="28.5" x14ac:dyDescent="0.4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 s="9">
        <f>(((I3501/60)/60)/24)+DATE(1970,1,1)</f>
        <v>42476.780162037037</v>
      </c>
      <c r="K3501">
        <v>1458240206</v>
      </c>
      <c r="L3501" s="10">
        <f>(((K3501/60)/60)/24)+DATE(1970,1,1)</f>
        <v>42446.780162037037</v>
      </c>
      <c r="M3501" t="b">
        <v>0</v>
      </c>
      <c r="N3501">
        <v>2</v>
      </c>
      <c r="O3501" t="b">
        <v>0</v>
      </c>
      <c r="P3501" t="s">
        <v>8272</v>
      </c>
      <c r="Q3501" s="5">
        <f>(E3501/D3501)</f>
        <v>1.0399999999999999E-3</v>
      </c>
      <c r="R3501" s="12">
        <f>ROUND((E3501/N3501),2)</f>
        <v>13</v>
      </c>
      <c r="S3501" t="str">
        <f>LEFT(P3501,FIND("/",P3501)-1)</f>
        <v>technology</v>
      </c>
      <c r="T3501" t="str">
        <f>RIGHT(P3501,LEN(P3501)-FIND("/",P3501))</f>
        <v>web</v>
      </c>
    </row>
    <row r="3502" spans="1:20" ht="42.75" x14ac:dyDescent="0.4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 s="9">
        <f>(((I3502/60)/60)/24)+DATE(1970,1,1)</f>
        <v>41885.784305555557</v>
      </c>
      <c r="K3502">
        <v>1407178164</v>
      </c>
      <c r="L3502" s="10">
        <f>(((K3502/60)/60)/24)+DATE(1970,1,1)</f>
        <v>41855.784305555557</v>
      </c>
      <c r="M3502" t="b">
        <v>0</v>
      </c>
      <c r="N3502">
        <v>2</v>
      </c>
      <c r="O3502" t="b">
        <v>0</v>
      </c>
      <c r="P3502" t="s">
        <v>8273</v>
      </c>
      <c r="Q3502" s="5">
        <f>(E3502/D3502)</f>
        <v>1.0399999999999999E-3</v>
      </c>
      <c r="R3502" s="12">
        <f>ROUND((E3502/N3502),2)</f>
        <v>13</v>
      </c>
      <c r="S3502" t="str">
        <f>LEFT(P3502,FIND("/",P3502)-1)</f>
        <v>technology</v>
      </c>
      <c r="T3502" t="str">
        <f>RIGHT(P3502,LEN(P3502)-FIND("/",P3502))</f>
        <v>wearables</v>
      </c>
    </row>
    <row r="3503" spans="1:20" ht="42.75" x14ac:dyDescent="0.4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 s="9">
        <f>(((I3503/60)/60)/24)+DATE(1970,1,1)</f>
        <v>42634.239629629628</v>
      </c>
      <c r="K3503">
        <v>1471844704</v>
      </c>
      <c r="L3503" s="10">
        <f>(((K3503/60)/60)/24)+DATE(1970,1,1)</f>
        <v>42604.239629629628</v>
      </c>
      <c r="M3503" t="b">
        <v>0</v>
      </c>
      <c r="N3503">
        <v>2</v>
      </c>
      <c r="O3503" t="b">
        <v>0</v>
      </c>
      <c r="P3503" t="s">
        <v>8287</v>
      </c>
      <c r="Q3503" s="5">
        <f>(E3503/D3503)</f>
        <v>1.0399999999999999E-3</v>
      </c>
      <c r="R3503" s="12">
        <f>ROUND((E3503/N3503),2)</f>
        <v>13</v>
      </c>
      <c r="S3503" t="str">
        <f>LEFT(P3503,FIND("/",P3503)-1)</f>
        <v>publishing</v>
      </c>
      <c r="T3503" t="str">
        <f>RIGHT(P3503,LEN(P3503)-FIND("/",P3503))</f>
        <v>translations</v>
      </c>
    </row>
    <row r="3504" spans="1:20" ht="42.75" x14ac:dyDescent="0.4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 s="9">
        <f>(((I3504/60)/60)/24)+DATE(1970,1,1)</f>
        <v>42453.943900462968</v>
      </c>
      <c r="K3504">
        <v>1456270753</v>
      </c>
      <c r="L3504" s="10">
        <f>(((K3504/60)/60)/24)+DATE(1970,1,1)</f>
        <v>42423.985567129625</v>
      </c>
      <c r="M3504" t="b">
        <v>0</v>
      </c>
      <c r="N3504">
        <v>1</v>
      </c>
      <c r="O3504" t="b">
        <v>0</v>
      </c>
      <c r="P3504" t="s">
        <v>8270</v>
      </c>
      <c r="Q3504" s="5">
        <f>(E3504/D3504)</f>
        <v>1E-3</v>
      </c>
      <c r="R3504" s="12">
        <f>ROUND((E3504/N3504),2)</f>
        <v>5</v>
      </c>
      <c r="S3504" t="str">
        <f>LEFT(P3504,FIND("/",P3504)-1)</f>
        <v>film &amp; video</v>
      </c>
      <c r="T3504" t="str">
        <f>RIGHT(P3504,LEN(P3504)-FIND("/",P3504))</f>
        <v>animation</v>
      </c>
    </row>
    <row r="3505" spans="1:20" ht="42.75" x14ac:dyDescent="0.4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 s="9">
        <f>(((I3505/60)/60)/24)+DATE(1970,1,1)</f>
        <v>41680.015057870369</v>
      </c>
      <c r="K3505">
        <v>1389399701</v>
      </c>
      <c r="L3505" s="10">
        <f>(((K3505/60)/60)/24)+DATE(1970,1,1)</f>
        <v>41650.015057870369</v>
      </c>
      <c r="M3505" t="b">
        <v>0</v>
      </c>
      <c r="N3505">
        <v>2</v>
      </c>
      <c r="O3505" t="b">
        <v>0</v>
      </c>
      <c r="P3505" t="s">
        <v>8270</v>
      </c>
      <c r="Q3505" s="5">
        <f>(E3505/D3505)</f>
        <v>1E-3</v>
      </c>
      <c r="R3505" s="12">
        <f>ROUND((E3505/N3505),2)</f>
        <v>5</v>
      </c>
      <c r="S3505" t="str">
        <f>LEFT(P3505,FIND("/",P3505)-1)</f>
        <v>film &amp; video</v>
      </c>
      <c r="T3505" t="str">
        <f>RIGHT(P3505,LEN(P3505)-FIND("/",P3505))</f>
        <v>animation</v>
      </c>
    </row>
    <row r="3506" spans="1:20" ht="42.75" x14ac:dyDescent="0.4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 s="9">
        <f>(((I3506/60)/60)/24)+DATE(1970,1,1)</f>
        <v>42474.606944444444</v>
      </c>
      <c r="K3506">
        <v>1458336690</v>
      </c>
      <c r="L3506" s="10">
        <f>(((K3506/60)/60)/24)+DATE(1970,1,1)</f>
        <v>42447.896875000006</v>
      </c>
      <c r="M3506" t="b">
        <v>0</v>
      </c>
      <c r="N3506">
        <v>1</v>
      </c>
      <c r="O3506" t="b">
        <v>0</v>
      </c>
      <c r="P3506" t="s">
        <v>8270</v>
      </c>
      <c r="Q3506" s="5">
        <f>(E3506/D3506)</f>
        <v>1E-3</v>
      </c>
      <c r="R3506" s="12">
        <f>ROUND((E3506/N3506),2)</f>
        <v>10</v>
      </c>
      <c r="S3506" t="str">
        <f>LEFT(P3506,FIND("/",P3506)-1)</f>
        <v>film &amp; video</v>
      </c>
      <c r="T3506" t="str">
        <f>RIGHT(P3506,LEN(P3506)-FIND("/",P3506))</f>
        <v>animation</v>
      </c>
    </row>
    <row r="3507" spans="1:20" x14ac:dyDescent="0.4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 s="9">
        <f>(((I3507/60)/60)/24)+DATE(1970,1,1)</f>
        <v>41858.649502314816</v>
      </c>
      <c r="K3507">
        <v>1404833717</v>
      </c>
      <c r="L3507" s="10">
        <f>(((K3507/60)/60)/24)+DATE(1970,1,1)</f>
        <v>41828.649502314816</v>
      </c>
      <c r="M3507" t="b">
        <v>0</v>
      </c>
      <c r="N3507">
        <v>1</v>
      </c>
      <c r="O3507" t="b">
        <v>0</v>
      </c>
      <c r="P3507" t="s">
        <v>8283</v>
      </c>
      <c r="Q3507" s="5">
        <f>(E3507/D3507)</f>
        <v>1E-3</v>
      </c>
      <c r="R3507" s="12">
        <f>ROUND((E3507/N3507),2)</f>
        <v>1</v>
      </c>
      <c r="S3507" t="str">
        <f>LEFT(P3507,FIND("/",P3507)-1)</f>
        <v>games</v>
      </c>
      <c r="T3507" t="str">
        <f>RIGHT(P3507,LEN(P3507)-FIND("/",P3507))</f>
        <v>mobile games</v>
      </c>
    </row>
    <row r="3508" spans="1:20" ht="28.5" x14ac:dyDescent="0.4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 s="9">
        <f>(((I3508/60)/60)/24)+DATE(1970,1,1)</f>
        <v>41956.846377314811</v>
      </c>
      <c r="K3508">
        <v>1414351127</v>
      </c>
      <c r="L3508" s="10">
        <f>(((K3508/60)/60)/24)+DATE(1970,1,1)</f>
        <v>41938.804710648146</v>
      </c>
      <c r="M3508" t="b">
        <v>0</v>
      </c>
      <c r="N3508">
        <v>1</v>
      </c>
      <c r="O3508" t="b">
        <v>0</v>
      </c>
      <c r="P3508" t="s">
        <v>8284</v>
      </c>
      <c r="Q3508" s="5">
        <f>(E3508/D3508)</f>
        <v>1E-3</v>
      </c>
      <c r="R3508" s="12">
        <f>ROUND((E3508/N3508),2)</f>
        <v>25</v>
      </c>
      <c r="S3508" t="str">
        <f>LEFT(P3508,FIND("/",P3508)-1)</f>
        <v>food</v>
      </c>
      <c r="T3508" t="str">
        <f>RIGHT(P3508,LEN(P3508)-FIND("/",P3508))</f>
        <v>food trucks</v>
      </c>
    </row>
    <row r="3509" spans="1:20" ht="42.75" x14ac:dyDescent="0.4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 s="9">
        <f>(((I3509/60)/60)/24)+DATE(1970,1,1)</f>
        <v>42043.915613425925</v>
      </c>
      <c r="K3509">
        <v>1420840709</v>
      </c>
      <c r="L3509" s="10">
        <f>(((K3509/60)/60)/24)+DATE(1970,1,1)</f>
        <v>42013.915613425925</v>
      </c>
      <c r="M3509" t="b">
        <v>0</v>
      </c>
      <c r="N3509">
        <v>2</v>
      </c>
      <c r="O3509" t="b">
        <v>0</v>
      </c>
      <c r="P3509" t="s">
        <v>8287</v>
      </c>
      <c r="Q3509" s="5">
        <f>(E3509/D3509)</f>
        <v>1E-3</v>
      </c>
      <c r="R3509" s="12">
        <f>ROUND((E3509/N3509),2)</f>
        <v>100</v>
      </c>
      <c r="S3509" t="str">
        <f>LEFT(P3509,FIND("/",P3509)-1)</f>
        <v>publishing</v>
      </c>
      <c r="T3509" t="str">
        <f>RIGHT(P3509,LEN(P3509)-FIND("/",P3509))</f>
        <v>translations</v>
      </c>
    </row>
    <row r="3510" spans="1:20" ht="28.5" x14ac:dyDescent="0.4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 s="9">
        <f>(((I3510/60)/60)/24)+DATE(1970,1,1)</f>
        <v>42288.780324074076</v>
      </c>
      <c r="K3510">
        <v>1441997020</v>
      </c>
      <c r="L3510" s="10">
        <f>(((K3510/60)/60)/24)+DATE(1970,1,1)</f>
        <v>42258.780324074076</v>
      </c>
      <c r="M3510" t="b">
        <v>0</v>
      </c>
      <c r="N3510">
        <v>2</v>
      </c>
      <c r="O3510" t="b">
        <v>0</v>
      </c>
      <c r="P3510" t="s">
        <v>8287</v>
      </c>
      <c r="Q3510" s="5">
        <f>(E3510/D3510)</f>
        <v>1E-3</v>
      </c>
      <c r="R3510" s="12">
        <f>ROUND((E3510/N3510),2)</f>
        <v>7.5</v>
      </c>
      <c r="S3510" t="str">
        <f>LEFT(P3510,FIND("/",P3510)-1)</f>
        <v>publishing</v>
      </c>
      <c r="T3510" t="str">
        <f>RIGHT(P3510,LEN(P3510)-FIND("/",P3510))</f>
        <v>translations</v>
      </c>
    </row>
    <row r="3511" spans="1:20" ht="42.75" x14ac:dyDescent="0.4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 s="9">
        <f>(((I3511/60)/60)/24)+DATE(1970,1,1)</f>
        <v>41159.32708333333</v>
      </c>
      <c r="K3511">
        <v>1345062936</v>
      </c>
      <c r="L3511" s="10">
        <f>(((K3511/60)/60)/24)+DATE(1970,1,1)</f>
        <v>41136.85805555556</v>
      </c>
      <c r="M3511" t="b">
        <v>0</v>
      </c>
      <c r="N3511">
        <v>1</v>
      </c>
      <c r="O3511" t="b">
        <v>0</v>
      </c>
      <c r="P3511" t="s">
        <v>8275</v>
      </c>
      <c r="Q3511" s="5">
        <f>(E3511/D3511)</f>
        <v>1E-3</v>
      </c>
      <c r="R3511" s="12">
        <f>ROUND((E3511/N3511),2)</f>
        <v>5</v>
      </c>
      <c r="S3511" t="str">
        <f>LEFT(P3511,FIND("/",P3511)-1)</f>
        <v>publishing</v>
      </c>
      <c r="T3511" t="str">
        <f>RIGHT(P3511,LEN(P3511)-FIND("/",P3511))</f>
        <v>fiction</v>
      </c>
    </row>
    <row r="3512" spans="1:20" ht="42.75" x14ac:dyDescent="0.4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 s="9">
        <f>(((I3512/60)/60)/24)+DATE(1970,1,1)</f>
        <v>42152.836805555555</v>
      </c>
      <c r="K3512">
        <v>1430124509</v>
      </c>
      <c r="L3512" s="10">
        <f>(((K3512/60)/60)/24)+DATE(1970,1,1)</f>
        <v>42121.367002314815</v>
      </c>
      <c r="M3512" t="b">
        <v>0</v>
      </c>
      <c r="N3512">
        <v>1</v>
      </c>
      <c r="O3512" t="b">
        <v>0</v>
      </c>
      <c r="P3512" t="s">
        <v>8290</v>
      </c>
      <c r="Q3512" s="5">
        <f>(E3512/D3512)</f>
        <v>1E-3</v>
      </c>
      <c r="R3512" s="12">
        <f>ROUND((E3512/N3512),2)</f>
        <v>10</v>
      </c>
      <c r="S3512" t="str">
        <f>LEFT(P3512,FIND("/",P3512)-1)</f>
        <v>publishing</v>
      </c>
      <c r="T3512" t="str">
        <f>RIGHT(P3512,LEN(P3512)-FIND("/",P3512))</f>
        <v>art books</v>
      </c>
    </row>
    <row r="3513" spans="1:20" ht="42.75" x14ac:dyDescent="0.4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 s="9">
        <f>(((I3513/60)/60)/24)+DATE(1970,1,1)</f>
        <v>42494.832546296297</v>
      </c>
      <c r="K3513">
        <v>1457297932</v>
      </c>
      <c r="L3513" s="10">
        <f>(((K3513/60)/60)/24)+DATE(1970,1,1)</f>
        <v>42435.874212962968</v>
      </c>
      <c r="M3513" t="b">
        <v>0</v>
      </c>
      <c r="N3513">
        <v>1</v>
      </c>
      <c r="O3513" t="b">
        <v>0</v>
      </c>
      <c r="P3513" t="s">
        <v>8293</v>
      </c>
      <c r="Q3513" s="5">
        <f>(E3513/D3513)</f>
        <v>1E-3</v>
      </c>
      <c r="R3513" s="12">
        <f>ROUND((E3513/N3513),2)</f>
        <v>1</v>
      </c>
      <c r="S3513" t="str">
        <f>LEFT(P3513,FIND("/",P3513)-1)</f>
        <v>music</v>
      </c>
      <c r="T3513" t="str">
        <f>RIGHT(P3513,LEN(P3513)-FIND("/",P3513))</f>
        <v>faith</v>
      </c>
    </row>
    <row r="3514" spans="1:20" ht="42.75" x14ac:dyDescent="0.4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 s="9">
        <f>(((I3514/60)/60)/24)+DATE(1970,1,1)</f>
        <v>42371.685428240744</v>
      </c>
      <c r="K3514">
        <v>1447864021</v>
      </c>
      <c r="L3514" s="10">
        <f>(((K3514/60)/60)/24)+DATE(1970,1,1)</f>
        <v>42326.685428240744</v>
      </c>
      <c r="M3514" t="b">
        <v>0</v>
      </c>
      <c r="N3514">
        <v>2</v>
      </c>
      <c r="O3514" t="b">
        <v>0</v>
      </c>
      <c r="P3514" t="s">
        <v>8294</v>
      </c>
      <c r="Q3514" s="5">
        <f>(E3514/D3514)</f>
        <v>1E-3</v>
      </c>
      <c r="R3514" s="12">
        <f>ROUND((E3514/N3514),2)</f>
        <v>25</v>
      </c>
      <c r="S3514" t="str">
        <f>LEFT(P3514,FIND("/",P3514)-1)</f>
        <v>technology</v>
      </c>
      <c r="T3514" t="str">
        <f>RIGHT(P3514,LEN(P3514)-FIND("/",P3514))</f>
        <v>gadgets</v>
      </c>
    </row>
    <row r="3515" spans="1:20" ht="42.75" x14ac:dyDescent="0.4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 s="9">
        <f>(((I3515/60)/60)/24)+DATE(1970,1,1)</f>
        <v>42545.727650462963</v>
      </c>
      <c r="K3515">
        <v>1464197269</v>
      </c>
      <c r="L3515" s="10">
        <f>(((K3515/60)/60)/24)+DATE(1970,1,1)</f>
        <v>42515.727650462963</v>
      </c>
      <c r="M3515" t="b">
        <v>0</v>
      </c>
      <c r="N3515">
        <v>1</v>
      </c>
      <c r="O3515" t="b">
        <v>0</v>
      </c>
      <c r="P3515" t="s">
        <v>8272</v>
      </c>
      <c r="Q3515" s="5">
        <f>(E3515/D3515)</f>
        <v>1E-3</v>
      </c>
      <c r="R3515" s="12">
        <f>ROUND((E3515/N3515),2)</f>
        <v>1</v>
      </c>
      <c r="S3515" t="str">
        <f>LEFT(P3515,FIND("/",P3515)-1)</f>
        <v>technology</v>
      </c>
      <c r="T3515" t="str">
        <f>RIGHT(P3515,LEN(P3515)-FIND("/",P3515))</f>
        <v>web</v>
      </c>
    </row>
    <row r="3516" spans="1:20" ht="42.75" x14ac:dyDescent="0.4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 s="9">
        <f>(((I3516/60)/60)/24)+DATE(1970,1,1)</f>
        <v>42597.531157407408</v>
      </c>
      <c r="K3516">
        <v>1468673092</v>
      </c>
      <c r="L3516" s="10">
        <f>(((K3516/60)/60)/24)+DATE(1970,1,1)</f>
        <v>42567.531157407408</v>
      </c>
      <c r="M3516" t="b">
        <v>0</v>
      </c>
      <c r="N3516">
        <v>2</v>
      </c>
      <c r="O3516" t="b">
        <v>0</v>
      </c>
      <c r="P3516" t="s">
        <v>8303</v>
      </c>
      <c r="Q3516" s="5">
        <f>(E3516/D3516)</f>
        <v>1E-3</v>
      </c>
      <c r="R3516" s="12">
        <f>ROUND((E3516/N3516),2)</f>
        <v>1</v>
      </c>
      <c r="S3516" t="str">
        <f>LEFT(P3516,FIND("/",P3516)-1)</f>
        <v>theater</v>
      </c>
      <c r="T3516" t="str">
        <f>RIGHT(P3516,LEN(P3516)-FIND("/",P3516))</f>
        <v>spaces</v>
      </c>
    </row>
    <row r="3517" spans="1:20" ht="42.75" x14ac:dyDescent="0.4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 s="9">
        <f>(((I3517/60)/60)/24)+DATE(1970,1,1)</f>
        <v>42517.55</v>
      </c>
      <c r="K3517">
        <v>1463648360</v>
      </c>
      <c r="L3517" s="10">
        <f>(((K3517/60)/60)/24)+DATE(1970,1,1)</f>
        <v>42509.374537037031</v>
      </c>
      <c r="M3517" t="b">
        <v>0</v>
      </c>
      <c r="N3517">
        <v>1</v>
      </c>
      <c r="O3517" t="b">
        <v>0</v>
      </c>
      <c r="P3517" t="s">
        <v>8303</v>
      </c>
      <c r="Q3517" s="5">
        <f>(E3517/D3517)</f>
        <v>1E-3</v>
      </c>
      <c r="R3517" s="12">
        <f>ROUND((E3517/N3517),2)</f>
        <v>1</v>
      </c>
      <c r="S3517" t="str">
        <f>LEFT(P3517,FIND("/",P3517)-1)</f>
        <v>theater</v>
      </c>
      <c r="T3517" t="str">
        <f>RIGHT(P3517,LEN(P3517)-FIND("/",P3517))</f>
        <v>spaces</v>
      </c>
    </row>
    <row r="3518" spans="1:20" ht="42.75" x14ac:dyDescent="0.4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 s="9">
        <f>(((I3518/60)/60)/24)+DATE(1970,1,1)</f>
        <v>42696.012013888889</v>
      </c>
      <c r="K3518">
        <v>1477178238</v>
      </c>
      <c r="L3518" s="10">
        <f>(((K3518/60)/60)/24)+DATE(1970,1,1)</f>
        <v>42665.970347222217</v>
      </c>
      <c r="M3518" t="b">
        <v>0</v>
      </c>
      <c r="N3518">
        <v>1</v>
      </c>
      <c r="O3518" t="b">
        <v>0</v>
      </c>
      <c r="P3518" t="s">
        <v>8305</v>
      </c>
      <c r="Q3518" s="5">
        <f>(E3518/D3518)</f>
        <v>1E-3</v>
      </c>
      <c r="R3518" s="12">
        <f>ROUND((E3518/N3518),2)</f>
        <v>1</v>
      </c>
      <c r="S3518" t="str">
        <f>LEFT(P3518,FIND("/",P3518)-1)</f>
        <v>theater</v>
      </c>
      <c r="T3518" t="str">
        <f>RIGHT(P3518,LEN(P3518)-FIND("/",P3518))</f>
        <v>musical</v>
      </c>
    </row>
    <row r="3519" spans="1:20" ht="42.75" x14ac:dyDescent="0.4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 s="9">
        <f>(((I3519/60)/60)/24)+DATE(1970,1,1)</f>
        <v>41919.1875</v>
      </c>
      <c r="K3519">
        <v>1412328979</v>
      </c>
      <c r="L3519" s="10">
        <f>(((K3519/60)/60)/24)+DATE(1970,1,1)</f>
        <v>41915.400219907409</v>
      </c>
      <c r="M3519" t="b">
        <v>0</v>
      </c>
      <c r="N3519">
        <v>1</v>
      </c>
      <c r="O3519" t="b">
        <v>0</v>
      </c>
      <c r="P3519" t="s">
        <v>8271</v>
      </c>
      <c r="Q3519" s="5">
        <f>(E3519/D3519)</f>
        <v>1E-3</v>
      </c>
      <c r="R3519" s="12">
        <f>ROUND((E3519/N3519),2)</f>
        <v>5</v>
      </c>
      <c r="S3519" t="str">
        <f>LEFT(P3519,FIND("/",P3519)-1)</f>
        <v>theater</v>
      </c>
      <c r="T3519" t="str">
        <f>RIGHT(P3519,LEN(P3519)-FIND("/",P3519))</f>
        <v>plays</v>
      </c>
    </row>
    <row r="3520" spans="1:20" ht="28.5" x14ac:dyDescent="0.4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 s="9">
        <f>(((I3520/60)/60)/24)+DATE(1970,1,1)</f>
        <v>42401.99700231482</v>
      </c>
      <c r="K3520">
        <v>1449186941</v>
      </c>
      <c r="L3520" s="10">
        <f>(((K3520/60)/60)/24)+DATE(1970,1,1)</f>
        <v>42341.99700231482</v>
      </c>
      <c r="M3520" t="b">
        <v>0</v>
      </c>
      <c r="N3520">
        <v>3</v>
      </c>
      <c r="O3520" t="b">
        <v>0</v>
      </c>
      <c r="P3520" t="s">
        <v>8301</v>
      </c>
      <c r="Q3520" s="5">
        <f>(E3520/D3520)</f>
        <v>9.9200000000000004E-4</v>
      </c>
      <c r="R3520" s="12">
        <f>ROUND((E3520/N3520),2)</f>
        <v>41.33</v>
      </c>
      <c r="S3520" t="str">
        <f>LEFT(P3520,FIND("/",P3520)-1)</f>
        <v>technology</v>
      </c>
      <c r="T3520" t="str">
        <f>RIGHT(P3520,LEN(P3520)-FIND("/",P3520))</f>
        <v>space exploration</v>
      </c>
    </row>
    <row r="3521" spans="1:20" ht="28.5" x14ac:dyDescent="0.4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 s="9">
        <f>(((I3521/60)/60)/24)+DATE(1970,1,1)</f>
        <v>42508.848784722228</v>
      </c>
      <c r="K3521">
        <v>1461874935</v>
      </c>
      <c r="L3521" s="10">
        <f>(((K3521/60)/60)/24)+DATE(1970,1,1)</f>
        <v>42488.848784722228</v>
      </c>
      <c r="M3521" t="b">
        <v>0</v>
      </c>
      <c r="N3521">
        <v>1</v>
      </c>
      <c r="O3521" t="b">
        <v>0</v>
      </c>
      <c r="P3521" t="s">
        <v>8270</v>
      </c>
      <c r="Q3521" s="5">
        <f>(E3521/D3521)</f>
        <v>9.9009900990099011E-4</v>
      </c>
      <c r="R3521" s="12">
        <f>ROUND((E3521/N3521),2)</f>
        <v>1</v>
      </c>
      <c r="S3521" t="str">
        <f>LEFT(P3521,FIND("/",P3521)-1)</f>
        <v>film &amp; video</v>
      </c>
      <c r="T3521" t="str">
        <f>RIGHT(P3521,LEN(P3521)-FIND("/",P3521))</f>
        <v>animation</v>
      </c>
    </row>
    <row r="3522" spans="1:20" ht="42.75" x14ac:dyDescent="0.4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 s="9">
        <f>(((I3522/60)/60)/24)+DATE(1970,1,1)</f>
        <v>42303.790393518517</v>
      </c>
      <c r="K3522">
        <v>1440701890</v>
      </c>
      <c r="L3522" s="10">
        <f>(((K3522/60)/60)/24)+DATE(1970,1,1)</f>
        <v>42243.790393518517</v>
      </c>
      <c r="M3522" t="b">
        <v>0</v>
      </c>
      <c r="N3522">
        <v>1</v>
      </c>
      <c r="O3522" t="b">
        <v>0</v>
      </c>
      <c r="P3522" t="s">
        <v>8271</v>
      </c>
      <c r="Q3522" s="5">
        <f>(E3522/D3522)</f>
        <v>9.6153846153846159E-4</v>
      </c>
      <c r="R3522" s="12">
        <f>ROUND((E3522/N3522),2)</f>
        <v>25</v>
      </c>
      <c r="S3522" t="str">
        <f>LEFT(P3522,FIND("/",P3522)-1)</f>
        <v>theater</v>
      </c>
      <c r="T3522" t="str">
        <f>RIGHT(P3522,LEN(P3522)-FIND("/",P3522))</f>
        <v>plays</v>
      </c>
    </row>
    <row r="3523" spans="1:20" ht="42.75" x14ac:dyDescent="0.4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 s="9">
        <f>(((I3523/60)/60)/24)+DATE(1970,1,1)</f>
        <v>42332.754837962959</v>
      </c>
      <c r="K3523">
        <v>1443200818</v>
      </c>
      <c r="L3523" s="10">
        <f>(((K3523/60)/60)/24)+DATE(1970,1,1)</f>
        <v>42272.713171296295</v>
      </c>
      <c r="M3523" t="b">
        <v>0</v>
      </c>
      <c r="N3523">
        <v>5</v>
      </c>
      <c r="O3523" t="b">
        <v>0</v>
      </c>
      <c r="P3523" t="s">
        <v>8301</v>
      </c>
      <c r="Q3523" s="5">
        <f>(E3523/D3523)</f>
        <v>9.5E-4</v>
      </c>
      <c r="R3523" s="12">
        <f>ROUND((E3523/N3523),2)</f>
        <v>3.8</v>
      </c>
      <c r="S3523" t="str">
        <f>LEFT(P3523,FIND("/",P3523)-1)</f>
        <v>technology</v>
      </c>
      <c r="T3523" t="str">
        <f>RIGHT(P3523,LEN(P3523)-FIND("/",P3523))</f>
        <v>space exploration</v>
      </c>
    </row>
    <row r="3524" spans="1:20" ht="42.75" x14ac:dyDescent="0.4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 s="9">
        <f>(((I3524/60)/60)/24)+DATE(1970,1,1)</f>
        <v>42581.884189814817</v>
      </c>
      <c r="K3524">
        <v>1467321194</v>
      </c>
      <c r="L3524" s="10">
        <f>(((K3524/60)/60)/24)+DATE(1970,1,1)</f>
        <v>42551.884189814817</v>
      </c>
      <c r="M3524" t="b">
        <v>0</v>
      </c>
      <c r="N3524">
        <v>4</v>
      </c>
      <c r="O3524" t="b">
        <v>0</v>
      </c>
      <c r="P3524" t="s">
        <v>8301</v>
      </c>
      <c r="Q3524" s="5">
        <f>(E3524/D3524)</f>
        <v>9.2857142857142856E-4</v>
      </c>
      <c r="R3524" s="12">
        <f>ROUND((E3524/N3524),2)</f>
        <v>22.75</v>
      </c>
      <c r="S3524" t="str">
        <f>LEFT(P3524,FIND("/",P3524)-1)</f>
        <v>technology</v>
      </c>
      <c r="T3524" t="str">
        <f>RIGHT(P3524,LEN(P3524)-FIND("/",P3524))</f>
        <v>space exploration</v>
      </c>
    </row>
    <row r="3525" spans="1:20" ht="42.75" x14ac:dyDescent="0.4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 s="9">
        <f>(((I3525/60)/60)/24)+DATE(1970,1,1)</f>
        <v>42052.069988425923</v>
      </c>
      <c r="K3525">
        <v>1421545247</v>
      </c>
      <c r="L3525" s="10">
        <f>(((K3525/60)/60)/24)+DATE(1970,1,1)</f>
        <v>42022.069988425923</v>
      </c>
      <c r="M3525" t="b">
        <v>0</v>
      </c>
      <c r="N3525">
        <v>2</v>
      </c>
      <c r="O3525" t="b">
        <v>0</v>
      </c>
      <c r="P3525" t="s">
        <v>8272</v>
      </c>
      <c r="Q3525" s="5">
        <f>(E3525/D3525)</f>
        <v>9.0666666666666662E-4</v>
      </c>
      <c r="R3525" s="12">
        <f>ROUND((E3525/N3525),2)</f>
        <v>34</v>
      </c>
      <c r="S3525" t="str">
        <f>LEFT(P3525,FIND("/",P3525)-1)</f>
        <v>technology</v>
      </c>
      <c r="T3525" t="str">
        <f>RIGHT(P3525,LEN(P3525)-FIND("/",P3525))</f>
        <v>web</v>
      </c>
    </row>
    <row r="3526" spans="1:20" ht="42.75" x14ac:dyDescent="0.4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 s="9">
        <f>(((I3526/60)/60)/24)+DATE(1970,1,1)</f>
        <v>42306.903333333335</v>
      </c>
      <c r="K3526">
        <v>1443562848</v>
      </c>
      <c r="L3526" s="10">
        <f>(((K3526/60)/60)/24)+DATE(1970,1,1)</f>
        <v>42276.903333333335</v>
      </c>
      <c r="M3526" t="b">
        <v>0</v>
      </c>
      <c r="N3526">
        <v>1</v>
      </c>
      <c r="O3526" t="b">
        <v>0</v>
      </c>
      <c r="P3526" t="s">
        <v>8272</v>
      </c>
      <c r="Q3526" s="5">
        <f>(E3526/D3526)</f>
        <v>8.9999999999999998E-4</v>
      </c>
      <c r="R3526" s="12">
        <f>ROUND((E3526/N3526),2)</f>
        <v>9</v>
      </c>
      <c r="S3526" t="str">
        <f>LEFT(P3526,FIND("/",P3526)-1)</f>
        <v>technology</v>
      </c>
      <c r="T3526" t="str">
        <f>RIGHT(P3526,LEN(P3526)-FIND("/",P3526))</f>
        <v>web</v>
      </c>
    </row>
    <row r="3527" spans="1:20" ht="57" x14ac:dyDescent="0.4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 s="9">
        <f>(((I3527/60)/60)/24)+DATE(1970,1,1)</f>
        <v>42439.571284722217</v>
      </c>
      <c r="K3527">
        <v>1455025359</v>
      </c>
      <c r="L3527" s="10">
        <f>(((K3527/60)/60)/24)+DATE(1970,1,1)</f>
        <v>42409.571284722217</v>
      </c>
      <c r="M3527" t="b">
        <v>0</v>
      </c>
      <c r="N3527">
        <v>3</v>
      </c>
      <c r="O3527" t="b">
        <v>0</v>
      </c>
      <c r="P3527" t="s">
        <v>8303</v>
      </c>
      <c r="Q3527" s="5">
        <f>(E3527/D3527)</f>
        <v>8.8000000000000003E-4</v>
      </c>
      <c r="R3527" s="12">
        <f>ROUND((E3527/N3527),2)</f>
        <v>7.33</v>
      </c>
      <c r="S3527" t="str">
        <f>LEFT(P3527,FIND("/",P3527)-1)</f>
        <v>theater</v>
      </c>
      <c r="T3527" t="str">
        <f>RIGHT(P3527,LEN(P3527)-FIND("/",P3527))</f>
        <v>spaces</v>
      </c>
    </row>
    <row r="3528" spans="1:20" ht="42.75" x14ac:dyDescent="0.4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 s="9">
        <f>(((I3528/60)/60)/24)+DATE(1970,1,1)</f>
        <v>42294.667997685188</v>
      </c>
      <c r="K3528">
        <v>1441209715</v>
      </c>
      <c r="L3528" s="10">
        <f>(((K3528/60)/60)/24)+DATE(1970,1,1)</f>
        <v>42249.667997685188</v>
      </c>
      <c r="M3528" t="b">
        <v>0</v>
      </c>
      <c r="N3528">
        <v>2</v>
      </c>
      <c r="O3528" t="b">
        <v>0</v>
      </c>
      <c r="P3528" t="s">
        <v>8272</v>
      </c>
      <c r="Q3528" s="5">
        <f>(E3528/D3528)</f>
        <v>8.6666666666666663E-4</v>
      </c>
      <c r="R3528" s="12">
        <f>ROUND((E3528/N3528),2)</f>
        <v>26</v>
      </c>
      <c r="S3528" t="str">
        <f>LEFT(P3528,FIND("/",P3528)-1)</f>
        <v>technology</v>
      </c>
      <c r="T3528" t="str">
        <f>RIGHT(P3528,LEN(P3528)-FIND("/",P3528))</f>
        <v>web</v>
      </c>
    </row>
    <row r="3529" spans="1:20" ht="42.75" x14ac:dyDescent="0.4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 s="9">
        <f>(((I3529/60)/60)/24)+DATE(1970,1,1)</f>
        <v>42068.852083333331</v>
      </c>
      <c r="K3529">
        <v>1420668801</v>
      </c>
      <c r="L3529" s="10">
        <f>(((K3529/60)/60)/24)+DATE(1970,1,1)</f>
        <v>42011.925937499997</v>
      </c>
      <c r="M3529" t="b">
        <v>0</v>
      </c>
      <c r="N3529">
        <v>2</v>
      </c>
      <c r="O3529" t="b">
        <v>0</v>
      </c>
      <c r="P3529" t="s">
        <v>8281</v>
      </c>
      <c r="Q3529" s="5">
        <f>(E3529/D3529)</f>
        <v>8.571428571428571E-4</v>
      </c>
      <c r="R3529" s="12">
        <f>ROUND((E3529/N3529),2)</f>
        <v>3</v>
      </c>
      <c r="S3529" t="str">
        <f>LEFT(P3529,FIND("/",P3529)-1)</f>
        <v>journalism</v>
      </c>
      <c r="T3529" t="str">
        <f>RIGHT(P3529,LEN(P3529)-FIND("/",P3529))</f>
        <v>audio</v>
      </c>
    </row>
    <row r="3530" spans="1:20" ht="42.75" x14ac:dyDescent="0.4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 s="9">
        <f>(((I3530/60)/60)/24)+DATE(1970,1,1)</f>
        <v>42253.215277777781</v>
      </c>
      <c r="K3530">
        <v>1438959121</v>
      </c>
      <c r="L3530" s="10">
        <f>(((K3530/60)/60)/24)+DATE(1970,1,1)</f>
        <v>42223.619456018518</v>
      </c>
      <c r="M3530" t="b">
        <v>0</v>
      </c>
      <c r="N3530">
        <v>1</v>
      </c>
      <c r="O3530" t="b">
        <v>0</v>
      </c>
      <c r="P3530" t="s">
        <v>8272</v>
      </c>
      <c r="Q3530" s="5">
        <f>(E3530/D3530)</f>
        <v>8.3340278356529708E-4</v>
      </c>
      <c r="R3530" s="12">
        <f>ROUND((E3530/N3530),2)</f>
        <v>10</v>
      </c>
      <c r="S3530" t="str">
        <f>LEFT(P3530,FIND("/",P3530)-1)</f>
        <v>technology</v>
      </c>
      <c r="T3530" t="str">
        <f>RIGHT(P3530,LEN(P3530)-FIND("/",P3530))</f>
        <v>web</v>
      </c>
    </row>
    <row r="3531" spans="1:20" x14ac:dyDescent="0.4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 s="9">
        <f>(((I3531/60)/60)/24)+DATE(1970,1,1)</f>
        <v>41875.866793981484</v>
      </c>
      <c r="K3531">
        <v>1406321291</v>
      </c>
      <c r="L3531" s="10">
        <f>(((K3531/60)/60)/24)+DATE(1970,1,1)</f>
        <v>41845.866793981484</v>
      </c>
      <c r="M3531" t="b">
        <v>0</v>
      </c>
      <c r="N3531">
        <v>2</v>
      </c>
      <c r="O3531" t="b">
        <v>0</v>
      </c>
      <c r="P3531" t="s">
        <v>8282</v>
      </c>
      <c r="Q3531" s="5">
        <f>(E3531/D3531)</f>
        <v>8.3333333333333339E-4</v>
      </c>
      <c r="R3531" s="12">
        <f>ROUND((E3531/N3531),2)</f>
        <v>7.5</v>
      </c>
      <c r="S3531" t="str">
        <f>LEFT(P3531,FIND("/",P3531)-1)</f>
        <v>games</v>
      </c>
      <c r="T3531" t="str">
        <f>RIGHT(P3531,LEN(P3531)-FIND("/",P3531))</f>
        <v>video games</v>
      </c>
    </row>
    <row r="3532" spans="1:20" ht="42.75" x14ac:dyDescent="0.4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 s="9">
        <f>(((I3532/60)/60)/24)+DATE(1970,1,1)</f>
        <v>42427.281666666662</v>
      </c>
      <c r="K3532">
        <v>1453963536</v>
      </c>
      <c r="L3532" s="10">
        <f>(((K3532/60)/60)/24)+DATE(1970,1,1)</f>
        <v>42397.281666666662</v>
      </c>
      <c r="M3532" t="b">
        <v>0</v>
      </c>
      <c r="N3532">
        <v>2</v>
      </c>
      <c r="O3532" t="b">
        <v>0</v>
      </c>
      <c r="P3532" t="s">
        <v>8267</v>
      </c>
      <c r="Q3532" s="5">
        <f>(E3532/D3532)</f>
        <v>8.0000000000000004E-4</v>
      </c>
      <c r="R3532" s="12">
        <f>ROUND((E3532/N3532),2)</f>
        <v>20</v>
      </c>
      <c r="S3532" t="str">
        <f>LEFT(P3532,FIND("/",P3532)-1)</f>
        <v>film &amp; video</v>
      </c>
      <c r="T3532" t="str">
        <f>RIGHT(P3532,LEN(P3532)-FIND("/",P3532))</f>
        <v>science fiction</v>
      </c>
    </row>
    <row r="3533" spans="1:20" ht="42.75" x14ac:dyDescent="0.4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 s="9">
        <f>(((I3533/60)/60)/24)+DATE(1970,1,1)</f>
        <v>42504.877743055549</v>
      </c>
      <c r="K3533">
        <v>1458075837</v>
      </c>
      <c r="L3533" s="10">
        <f>(((K3533/60)/60)/24)+DATE(1970,1,1)</f>
        <v>42444.877743055549</v>
      </c>
      <c r="M3533" t="b">
        <v>0</v>
      </c>
      <c r="N3533">
        <v>2</v>
      </c>
      <c r="O3533" t="b">
        <v>0</v>
      </c>
      <c r="P3533" t="s">
        <v>8271</v>
      </c>
      <c r="Q3533" s="5">
        <f>(E3533/D3533)</f>
        <v>8.0000000000000004E-4</v>
      </c>
      <c r="R3533" s="12">
        <f>ROUND((E3533/N3533),2)</f>
        <v>1</v>
      </c>
      <c r="S3533" t="str">
        <f>LEFT(P3533,FIND("/",P3533)-1)</f>
        <v>theater</v>
      </c>
      <c r="T3533" t="str">
        <f>RIGHT(P3533,LEN(P3533)-FIND("/",P3533))</f>
        <v>plays</v>
      </c>
    </row>
    <row r="3534" spans="1:20" ht="42.75" x14ac:dyDescent="0.4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 s="9">
        <f>(((I3534/60)/60)/24)+DATE(1970,1,1)</f>
        <v>42199.958506944444</v>
      </c>
      <c r="K3534">
        <v>1434322815</v>
      </c>
      <c r="L3534" s="10">
        <f>(((K3534/60)/60)/24)+DATE(1970,1,1)</f>
        <v>42169.958506944444</v>
      </c>
      <c r="M3534" t="b">
        <v>0</v>
      </c>
      <c r="N3534">
        <v>1</v>
      </c>
      <c r="O3534" t="b">
        <v>0</v>
      </c>
      <c r="P3534" t="s">
        <v>8271</v>
      </c>
      <c r="Q3534" s="5">
        <f>(E3534/D3534)</f>
        <v>8.0000000000000004E-4</v>
      </c>
      <c r="R3534" s="12">
        <f>ROUND((E3534/N3534),2)</f>
        <v>16</v>
      </c>
      <c r="S3534" t="str">
        <f>LEFT(P3534,FIND("/",P3534)-1)</f>
        <v>theater</v>
      </c>
      <c r="T3534" t="str">
        <f>RIGHT(P3534,LEN(P3534)-FIND("/",P3534))</f>
        <v>plays</v>
      </c>
    </row>
    <row r="3535" spans="1:20" ht="42.75" x14ac:dyDescent="0.4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 s="9">
        <f>(((I3535/60)/60)/24)+DATE(1970,1,1)</f>
        <v>41903.825439814813</v>
      </c>
      <c r="K3535">
        <v>1407440918</v>
      </c>
      <c r="L3535" s="10">
        <f>(((K3535/60)/60)/24)+DATE(1970,1,1)</f>
        <v>41858.825439814813</v>
      </c>
      <c r="M3535" t="b">
        <v>0</v>
      </c>
      <c r="N3535">
        <v>5</v>
      </c>
      <c r="O3535" t="b">
        <v>0</v>
      </c>
      <c r="P3535" t="s">
        <v>8299</v>
      </c>
      <c r="Q3535" s="5">
        <f>(E3535/D3535)</f>
        <v>7.8181818181818181E-4</v>
      </c>
      <c r="R3535" s="12">
        <f>ROUND((E3535/N3535),2)</f>
        <v>17.2</v>
      </c>
      <c r="S3535" t="str">
        <f>LEFT(P3535,FIND("/",P3535)-1)</f>
        <v>food</v>
      </c>
      <c r="T3535" t="str">
        <f>RIGHT(P3535,LEN(P3535)-FIND("/",P3535))</f>
        <v>restaurants</v>
      </c>
    </row>
    <row r="3536" spans="1:20" ht="42.75" x14ac:dyDescent="0.4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 s="9">
        <f>(((I3536/60)/60)/24)+DATE(1970,1,1)</f>
        <v>41907.904988425929</v>
      </c>
      <c r="K3536">
        <v>1409089391</v>
      </c>
      <c r="L3536" s="10">
        <f>(((K3536/60)/60)/24)+DATE(1970,1,1)</f>
        <v>41877.904988425929</v>
      </c>
      <c r="M3536" t="b">
        <v>0</v>
      </c>
      <c r="N3536">
        <v>1</v>
      </c>
      <c r="O3536" t="b">
        <v>0</v>
      </c>
      <c r="P3536" t="s">
        <v>8291</v>
      </c>
      <c r="Q3536" s="5">
        <f>(E3536/D3536)</f>
        <v>7.5000000000000002E-4</v>
      </c>
      <c r="R3536" s="12">
        <f>ROUND((E3536/N3536),2)</f>
        <v>15</v>
      </c>
      <c r="S3536" t="str">
        <f>LEFT(P3536,FIND("/",P3536)-1)</f>
        <v>photography</v>
      </c>
      <c r="T3536" t="str">
        <f>RIGHT(P3536,LEN(P3536)-FIND("/",P3536))</f>
        <v>places</v>
      </c>
    </row>
    <row r="3537" spans="1:20" ht="42.75" x14ac:dyDescent="0.4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 s="9">
        <f>(((I3537/60)/60)/24)+DATE(1970,1,1)</f>
        <v>41936.166666666664</v>
      </c>
      <c r="K3537">
        <v>1408962270</v>
      </c>
      <c r="L3537" s="10">
        <f>(((K3537/60)/60)/24)+DATE(1970,1,1)</f>
        <v>41876.433680555558</v>
      </c>
      <c r="M3537" t="b">
        <v>0</v>
      </c>
      <c r="N3537">
        <v>26</v>
      </c>
      <c r="O3537" t="b">
        <v>0</v>
      </c>
      <c r="P3537" t="s">
        <v>8285</v>
      </c>
      <c r="Q3537" s="5">
        <f>(E3537/D3537)</f>
        <v>7.407407407407407E-4</v>
      </c>
      <c r="R3537" s="12">
        <f>ROUND((E3537/N3537),2)</f>
        <v>1.54</v>
      </c>
      <c r="S3537" t="str">
        <f>LEFT(P3537,FIND("/",P3537)-1)</f>
        <v>photography</v>
      </c>
      <c r="T3537" t="str">
        <f>RIGHT(P3537,LEN(P3537)-FIND("/",P3537))</f>
        <v>photobooks</v>
      </c>
    </row>
    <row r="3538" spans="1:20" ht="57" x14ac:dyDescent="0.4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 s="9">
        <f>(((I3538/60)/60)/24)+DATE(1970,1,1)</f>
        <v>42477.863553240735</v>
      </c>
      <c r="K3538">
        <v>1458333811</v>
      </c>
      <c r="L3538" s="10">
        <f>(((K3538/60)/60)/24)+DATE(1970,1,1)</f>
        <v>42447.863553240735</v>
      </c>
      <c r="M3538" t="b">
        <v>0</v>
      </c>
      <c r="N3538">
        <v>2</v>
      </c>
      <c r="O3538" t="b">
        <v>0</v>
      </c>
      <c r="P3538" t="s">
        <v>8271</v>
      </c>
      <c r="Q3538" s="5">
        <f>(E3538/D3538)</f>
        <v>7.3333333333333334E-4</v>
      </c>
      <c r="R3538" s="12">
        <f>ROUND((E3538/N3538),2)</f>
        <v>5.5</v>
      </c>
      <c r="S3538" t="str">
        <f>LEFT(P3538,FIND("/",P3538)-1)</f>
        <v>theater</v>
      </c>
      <c r="T3538" t="str">
        <f>RIGHT(P3538,LEN(P3538)-FIND("/",P3538))</f>
        <v>plays</v>
      </c>
    </row>
    <row r="3539" spans="1:20" ht="42.75" x14ac:dyDescent="0.4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 s="9">
        <f>(((I3539/60)/60)/24)+DATE(1970,1,1)</f>
        <v>42014.722916666666</v>
      </c>
      <c r="K3539">
        <v>1415726460</v>
      </c>
      <c r="L3539" s="10">
        <f>(((K3539/60)/60)/24)+DATE(1970,1,1)</f>
        <v>41954.722916666666</v>
      </c>
      <c r="M3539" t="b">
        <v>0</v>
      </c>
      <c r="N3539">
        <v>1</v>
      </c>
      <c r="O3539" t="b">
        <v>0</v>
      </c>
      <c r="P3539" t="s">
        <v>8272</v>
      </c>
      <c r="Q3539" s="5">
        <f>(E3539/D3539)</f>
        <v>7.1428571428571429E-4</v>
      </c>
      <c r="R3539" s="12">
        <f>ROUND((E3539/N3539),2)</f>
        <v>25</v>
      </c>
      <c r="S3539" t="str">
        <f>LEFT(P3539,FIND("/",P3539)-1)</f>
        <v>technology</v>
      </c>
      <c r="T3539" t="str">
        <f>RIGHT(P3539,LEN(P3539)-FIND("/",P3539))</f>
        <v>web</v>
      </c>
    </row>
    <row r="3540" spans="1:20" ht="42.75" x14ac:dyDescent="0.4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 s="9">
        <f>(((I3540/60)/60)/24)+DATE(1970,1,1)</f>
        <v>42293.691574074073</v>
      </c>
      <c r="K3540">
        <v>1442421352</v>
      </c>
      <c r="L3540" s="10">
        <f>(((K3540/60)/60)/24)+DATE(1970,1,1)</f>
        <v>42263.691574074073</v>
      </c>
      <c r="M3540" t="b">
        <v>0</v>
      </c>
      <c r="N3540">
        <v>2</v>
      </c>
      <c r="O3540" t="b">
        <v>0</v>
      </c>
      <c r="P3540" t="s">
        <v>8303</v>
      </c>
      <c r="Q3540" s="5">
        <f>(E3540/D3540)</f>
        <v>6.9999999999999999E-4</v>
      </c>
      <c r="R3540" s="12">
        <f>ROUND((E3540/N3540),2)</f>
        <v>87.5</v>
      </c>
      <c r="S3540" t="str">
        <f>LEFT(P3540,FIND("/",P3540)-1)</f>
        <v>theater</v>
      </c>
      <c r="T3540" t="str">
        <f>RIGHT(P3540,LEN(P3540)-FIND("/",P3540))</f>
        <v>spaces</v>
      </c>
    </row>
    <row r="3541" spans="1:20" ht="42.75" x14ac:dyDescent="0.4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 s="9">
        <f>(((I3541/60)/60)/24)+DATE(1970,1,1)</f>
        <v>41016.021527777775</v>
      </c>
      <c r="K3541">
        <v>1330733022</v>
      </c>
      <c r="L3541" s="10">
        <f>(((K3541/60)/60)/24)+DATE(1970,1,1)</f>
        <v>40971.002569444441</v>
      </c>
      <c r="M3541" t="b">
        <v>0</v>
      </c>
      <c r="N3541">
        <v>2</v>
      </c>
      <c r="O3541" t="b">
        <v>0</v>
      </c>
      <c r="P3541" t="s">
        <v>8270</v>
      </c>
      <c r="Q3541" s="5">
        <f>(E3541/D3541)</f>
        <v>6.9230769230769226E-4</v>
      </c>
      <c r="R3541" s="12">
        <f>ROUND((E3541/N3541),2)</f>
        <v>22.5</v>
      </c>
      <c r="S3541" t="str">
        <f>LEFT(P3541,FIND("/",P3541)-1)</f>
        <v>film &amp; video</v>
      </c>
      <c r="T3541" t="str">
        <f>RIGHT(P3541,LEN(P3541)-FIND("/",P3541))</f>
        <v>animation</v>
      </c>
    </row>
    <row r="3542" spans="1:20" ht="42.75" x14ac:dyDescent="0.4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 s="9">
        <f>(((I3542/60)/60)/24)+DATE(1970,1,1)</f>
        <v>42616.690706018519</v>
      </c>
      <c r="K3542">
        <v>1467736477</v>
      </c>
      <c r="L3542" s="10">
        <f>(((K3542/60)/60)/24)+DATE(1970,1,1)</f>
        <v>42556.690706018519</v>
      </c>
      <c r="M3542" t="b">
        <v>0</v>
      </c>
      <c r="N3542">
        <v>5</v>
      </c>
      <c r="O3542" t="b">
        <v>0</v>
      </c>
      <c r="P3542" t="s">
        <v>8268</v>
      </c>
      <c r="Q3542" s="5">
        <f>(E3542/D3542)</f>
        <v>6.8999999999999997E-4</v>
      </c>
      <c r="R3542" s="12">
        <f>ROUND((E3542/N3542),2)</f>
        <v>69</v>
      </c>
      <c r="S3542" t="str">
        <f>LEFT(P3542,FIND("/",P3542)-1)</f>
        <v>film &amp; video</v>
      </c>
      <c r="T3542" t="str">
        <f>RIGHT(P3542,LEN(P3542)-FIND("/",P3542))</f>
        <v>drama</v>
      </c>
    </row>
    <row r="3543" spans="1:20" ht="42.75" x14ac:dyDescent="0.4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 s="9">
        <f>(((I3543/60)/60)/24)+DATE(1970,1,1)</f>
        <v>41675.832141203704</v>
      </c>
      <c r="K3543">
        <v>1389038297</v>
      </c>
      <c r="L3543" s="10">
        <f>(((K3543/60)/60)/24)+DATE(1970,1,1)</f>
        <v>41645.832141203704</v>
      </c>
      <c r="M3543" t="b">
        <v>0</v>
      </c>
      <c r="N3543">
        <v>4</v>
      </c>
      <c r="O3543" t="b">
        <v>0</v>
      </c>
      <c r="P3543" t="s">
        <v>8282</v>
      </c>
      <c r="Q3543" s="5">
        <f>(E3543/D3543)</f>
        <v>6.8000000000000005E-4</v>
      </c>
      <c r="R3543" s="12">
        <f>ROUND((E3543/N3543),2)</f>
        <v>12.75</v>
      </c>
      <c r="S3543" t="str">
        <f>LEFT(P3543,FIND("/",P3543)-1)</f>
        <v>games</v>
      </c>
      <c r="T3543" t="str">
        <f>RIGHT(P3543,LEN(P3543)-FIND("/",P3543))</f>
        <v>video games</v>
      </c>
    </row>
    <row r="3544" spans="1:20" ht="42.75" x14ac:dyDescent="0.4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 s="9">
        <f>(((I3544/60)/60)/24)+DATE(1970,1,1)</f>
        <v>41819.259039351848</v>
      </c>
      <c r="K3544">
        <v>1402294381</v>
      </c>
      <c r="L3544" s="10">
        <f>(((K3544/60)/60)/24)+DATE(1970,1,1)</f>
        <v>41799.259039351848</v>
      </c>
      <c r="M3544" t="b">
        <v>0</v>
      </c>
      <c r="N3544">
        <v>1</v>
      </c>
      <c r="O3544" t="b">
        <v>0</v>
      </c>
      <c r="P3544" t="s">
        <v>8305</v>
      </c>
      <c r="Q3544" s="5">
        <f>(E3544/D3544)</f>
        <v>6.6666666666666664E-4</v>
      </c>
      <c r="R3544" s="12">
        <f>ROUND((E3544/N3544),2)</f>
        <v>5</v>
      </c>
      <c r="S3544" t="str">
        <f>LEFT(P3544,FIND("/",P3544)-1)</f>
        <v>theater</v>
      </c>
      <c r="T3544" t="str">
        <f>RIGHT(P3544,LEN(P3544)-FIND("/",P3544))</f>
        <v>musical</v>
      </c>
    </row>
    <row r="3545" spans="1:20" ht="42.75" x14ac:dyDescent="0.4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 s="9">
        <f>(((I3545/60)/60)/24)+DATE(1970,1,1)</f>
        <v>41935.636469907404</v>
      </c>
      <c r="K3545">
        <v>1411485391</v>
      </c>
      <c r="L3545" s="10">
        <f>(((K3545/60)/60)/24)+DATE(1970,1,1)</f>
        <v>41905.636469907404</v>
      </c>
      <c r="M3545" t="b">
        <v>0</v>
      </c>
      <c r="N3545">
        <v>1</v>
      </c>
      <c r="O3545" t="b">
        <v>0</v>
      </c>
      <c r="P3545" t="s">
        <v>8271</v>
      </c>
      <c r="Q3545" s="5">
        <f>(E3545/D3545)</f>
        <v>6.6666666666666664E-4</v>
      </c>
      <c r="R3545" s="12">
        <f>ROUND((E3545/N3545),2)</f>
        <v>1</v>
      </c>
      <c r="S3545" t="str">
        <f>LEFT(P3545,FIND("/",P3545)-1)</f>
        <v>theater</v>
      </c>
      <c r="T3545" t="str">
        <f>RIGHT(P3545,LEN(P3545)-FIND("/",P3545))</f>
        <v>plays</v>
      </c>
    </row>
    <row r="3546" spans="1:20" ht="42.75" x14ac:dyDescent="0.4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 s="9">
        <f>(((I3546/60)/60)/24)+DATE(1970,1,1)</f>
        <v>42660.79896990741</v>
      </c>
      <c r="K3546">
        <v>1472843431</v>
      </c>
      <c r="L3546" s="10">
        <f>(((K3546/60)/60)/24)+DATE(1970,1,1)</f>
        <v>42615.79896990741</v>
      </c>
      <c r="M3546" t="b">
        <v>0</v>
      </c>
      <c r="N3546">
        <v>3</v>
      </c>
      <c r="O3546" t="b">
        <v>0</v>
      </c>
      <c r="P3546" t="s">
        <v>8272</v>
      </c>
      <c r="Q3546" s="5">
        <f>(E3546/D3546)</f>
        <v>6.4999999999999997E-4</v>
      </c>
      <c r="R3546" s="12">
        <f>ROUND((E3546/N3546),2)</f>
        <v>13</v>
      </c>
      <c r="S3546" t="str">
        <f>LEFT(P3546,FIND("/",P3546)-1)</f>
        <v>technology</v>
      </c>
      <c r="T3546" t="str">
        <f>RIGHT(P3546,LEN(P3546)-FIND("/",P3546))</f>
        <v>web</v>
      </c>
    </row>
    <row r="3547" spans="1:20" ht="42.75" x14ac:dyDescent="0.4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 s="9">
        <f>(((I3547/60)/60)/24)+DATE(1970,1,1)</f>
        <v>40860.682025462964</v>
      </c>
      <c r="K3547">
        <v>1316013727</v>
      </c>
      <c r="L3547" s="10">
        <f>(((K3547/60)/60)/24)+DATE(1970,1,1)</f>
        <v>40800.6403587963</v>
      </c>
      <c r="M3547" t="b">
        <v>0</v>
      </c>
      <c r="N3547">
        <v>1</v>
      </c>
      <c r="O3547" t="b">
        <v>0</v>
      </c>
      <c r="P3547" t="s">
        <v>8270</v>
      </c>
      <c r="Q3547" s="5">
        <f>(E3547/D3547)</f>
        <v>6.4102564102564103E-4</v>
      </c>
      <c r="R3547" s="12">
        <f>ROUND((E3547/N3547),2)</f>
        <v>25</v>
      </c>
      <c r="S3547" t="str">
        <f>LEFT(P3547,FIND("/",P3547)-1)</f>
        <v>film &amp; video</v>
      </c>
      <c r="T3547" t="str">
        <f>RIGHT(P3547,LEN(P3547)-FIND("/",P3547))</f>
        <v>animation</v>
      </c>
    </row>
    <row r="3548" spans="1:20" ht="42.75" x14ac:dyDescent="0.4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 s="9">
        <f>(((I3548/60)/60)/24)+DATE(1970,1,1)</f>
        <v>42005.347523148142</v>
      </c>
      <c r="K3548">
        <v>1417508426</v>
      </c>
      <c r="L3548" s="10">
        <f>(((K3548/60)/60)/24)+DATE(1970,1,1)</f>
        <v>41975.347523148142</v>
      </c>
      <c r="M3548" t="b">
        <v>0</v>
      </c>
      <c r="N3548">
        <v>1</v>
      </c>
      <c r="O3548" t="b">
        <v>0</v>
      </c>
      <c r="P3548" t="s">
        <v>8283</v>
      </c>
      <c r="Q3548" s="5">
        <f>(E3548/D3548)</f>
        <v>6.2500000000000001E-4</v>
      </c>
      <c r="R3548" s="12">
        <f>ROUND((E3548/N3548),2)</f>
        <v>5</v>
      </c>
      <c r="S3548" t="str">
        <f>LEFT(P3548,FIND("/",P3548)-1)</f>
        <v>games</v>
      </c>
      <c r="T3548" t="str">
        <f>RIGHT(P3548,LEN(P3548)-FIND("/",P3548))</f>
        <v>mobile games</v>
      </c>
    </row>
    <row r="3549" spans="1:20" ht="42.75" x14ac:dyDescent="0.4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 s="9">
        <f>(((I3549/60)/60)/24)+DATE(1970,1,1)</f>
        <v>42071.636111111111</v>
      </c>
      <c r="K3549">
        <v>1423769402</v>
      </c>
      <c r="L3549" s="10">
        <f>(((K3549/60)/60)/24)+DATE(1970,1,1)</f>
        <v>42047.812523148154</v>
      </c>
      <c r="M3549" t="b">
        <v>0</v>
      </c>
      <c r="N3549">
        <v>2</v>
      </c>
      <c r="O3549" t="b">
        <v>0</v>
      </c>
      <c r="P3549" t="s">
        <v>8272</v>
      </c>
      <c r="Q3549" s="5">
        <f>(E3549/D3549)</f>
        <v>6.2E-4</v>
      </c>
      <c r="R3549" s="12">
        <f>ROUND((E3549/N3549),2)</f>
        <v>15.5</v>
      </c>
      <c r="S3549" t="str">
        <f>LEFT(P3549,FIND("/",P3549)-1)</f>
        <v>technology</v>
      </c>
      <c r="T3549" t="str">
        <f>RIGHT(P3549,LEN(P3549)-FIND("/",P3549))</f>
        <v>web</v>
      </c>
    </row>
    <row r="3550" spans="1:20" ht="42.75" x14ac:dyDescent="0.4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 s="9">
        <f>(((I3550/60)/60)/24)+DATE(1970,1,1)</f>
        <v>42207.543171296296</v>
      </c>
      <c r="K3550">
        <v>1434978130</v>
      </c>
      <c r="L3550" s="10">
        <f>(((K3550/60)/60)/24)+DATE(1970,1,1)</f>
        <v>42177.543171296296</v>
      </c>
      <c r="M3550" t="b">
        <v>0</v>
      </c>
      <c r="N3550">
        <v>2</v>
      </c>
      <c r="O3550" t="b">
        <v>0</v>
      </c>
      <c r="P3550" t="s">
        <v>8272</v>
      </c>
      <c r="Q3550" s="5">
        <f>(E3550/D3550)</f>
        <v>6.0999999999999997E-4</v>
      </c>
      <c r="R3550" s="12">
        <f>ROUND((E3550/N3550),2)</f>
        <v>30.5</v>
      </c>
      <c r="S3550" t="str">
        <f>LEFT(P3550,FIND("/",P3550)-1)</f>
        <v>technology</v>
      </c>
      <c r="T3550" t="str">
        <f>RIGHT(P3550,LEN(P3550)-FIND("/",P3550))</f>
        <v>web</v>
      </c>
    </row>
    <row r="3551" spans="1:20" ht="42.75" x14ac:dyDescent="0.4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 s="9">
        <f>(((I3551/60)/60)/24)+DATE(1970,1,1)</f>
        <v>42061.362187499995</v>
      </c>
      <c r="K3551">
        <v>1422348093</v>
      </c>
      <c r="L3551" s="10">
        <f>(((K3551/60)/60)/24)+DATE(1970,1,1)</f>
        <v>42031.362187499995</v>
      </c>
      <c r="M3551" t="b">
        <v>0</v>
      </c>
      <c r="N3551">
        <v>2</v>
      </c>
      <c r="O3551" t="b">
        <v>0</v>
      </c>
      <c r="P3551" t="s">
        <v>8272</v>
      </c>
      <c r="Q3551" s="5">
        <f>(E3551/D3551)</f>
        <v>5.9999999999999995E-4</v>
      </c>
      <c r="R3551" s="12">
        <f>ROUND((E3551/N3551),2)</f>
        <v>1.5</v>
      </c>
      <c r="S3551" t="str">
        <f>LEFT(P3551,FIND("/",P3551)-1)</f>
        <v>technology</v>
      </c>
      <c r="T3551" t="str">
        <f>RIGHT(P3551,LEN(P3551)-FIND("/",P3551))</f>
        <v>web</v>
      </c>
    </row>
    <row r="3552" spans="1:20" ht="42.75" x14ac:dyDescent="0.4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 s="9">
        <f>(((I3552/60)/60)/24)+DATE(1970,1,1)</f>
        <v>42217.583333333328</v>
      </c>
      <c r="K3552">
        <v>1433254875</v>
      </c>
      <c r="L3552" s="10">
        <f>(((K3552/60)/60)/24)+DATE(1970,1,1)</f>
        <v>42157.598090277781</v>
      </c>
      <c r="M3552" t="b">
        <v>0</v>
      </c>
      <c r="N3552">
        <v>6</v>
      </c>
      <c r="O3552" t="b">
        <v>0</v>
      </c>
      <c r="P3552" t="s">
        <v>8305</v>
      </c>
      <c r="Q3552" s="5">
        <f>(E3552/D3552)</f>
        <v>5.9999999999999995E-4</v>
      </c>
      <c r="R3552" s="12">
        <f>ROUND((E3552/N3552),2)</f>
        <v>300</v>
      </c>
      <c r="S3552" t="str">
        <f>LEFT(P3552,FIND("/",P3552)-1)</f>
        <v>theater</v>
      </c>
      <c r="T3552" t="str">
        <f>RIGHT(P3552,LEN(P3552)-FIND("/",P3552))</f>
        <v>musical</v>
      </c>
    </row>
    <row r="3553" spans="1:20" ht="42.75" x14ac:dyDescent="0.4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 s="9">
        <f>(((I3553/60)/60)/24)+DATE(1970,1,1)</f>
        <v>41566.509097222224</v>
      </c>
      <c r="K3553">
        <v>1379592786</v>
      </c>
      <c r="L3553" s="10">
        <f>(((K3553/60)/60)/24)+DATE(1970,1,1)</f>
        <v>41536.509097222224</v>
      </c>
      <c r="M3553" t="b">
        <v>0</v>
      </c>
      <c r="N3553">
        <v>4</v>
      </c>
      <c r="O3553" t="b">
        <v>0</v>
      </c>
      <c r="P3553" t="s">
        <v>8282</v>
      </c>
      <c r="Q3553" s="5">
        <f>(E3553/D3553)</f>
        <v>5.9612499999999998E-4</v>
      </c>
      <c r="R3553" s="12">
        <f>ROUND((E3553/N3553),2)</f>
        <v>11.92</v>
      </c>
      <c r="S3553" t="str">
        <f>LEFT(P3553,FIND("/",P3553)-1)</f>
        <v>games</v>
      </c>
      <c r="T3553" t="str">
        <f>RIGHT(P3553,LEN(P3553)-FIND("/",P3553))</f>
        <v>video games</v>
      </c>
    </row>
    <row r="3554" spans="1:20" ht="42.75" x14ac:dyDescent="0.4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 s="9">
        <f>(((I3554/60)/60)/24)+DATE(1970,1,1)</f>
        <v>41907.683611111112</v>
      </c>
      <c r="K3554">
        <v>1408983864</v>
      </c>
      <c r="L3554" s="10">
        <f>(((K3554/60)/60)/24)+DATE(1970,1,1)</f>
        <v>41876.683611111112</v>
      </c>
      <c r="M3554" t="b">
        <v>0</v>
      </c>
      <c r="N3554">
        <v>2</v>
      </c>
      <c r="O3554" t="b">
        <v>0</v>
      </c>
      <c r="P3554" t="s">
        <v>8284</v>
      </c>
      <c r="Q3554" s="5">
        <f>(E3554/D3554)</f>
        <v>5.8333333333333338E-4</v>
      </c>
      <c r="R3554" s="12">
        <f>ROUND((E3554/N3554),2)</f>
        <v>17.5</v>
      </c>
      <c r="S3554" t="str">
        <f>LEFT(P3554,FIND("/",P3554)-1)</f>
        <v>food</v>
      </c>
      <c r="T3554" t="str">
        <f>RIGHT(P3554,LEN(P3554)-FIND("/",P3554))</f>
        <v>food trucks</v>
      </c>
    </row>
    <row r="3555" spans="1:20" ht="42.75" x14ac:dyDescent="0.4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 s="9">
        <f>(((I3555/60)/60)/24)+DATE(1970,1,1)</f>
        <v>42173.550821759258</v>
      </c>
      <c r="K3555">
        <v>1429449191</v>
      </c>
      <c r="L3555" s="10">
        <f>(((K3555/60)/60)/24)+DATE(1970,1,1)</f>
        <v>42113.550821759258</v>
      </c>
      <c r="M3555" t="b">
        <v>0</v>
      </c>
      <c r="N3555">
        <v>5</v>
      </c>
      <c r="O3555" t="b">
        <v>0</v>
      </c>
      <c r="P3555" t="s">
        <v>8267</v>
      </c>
      <c r="Q3555" s="5">
        <f>(E3555/D3555)</f>
        <v>5.5999999999999995E-4</v>
      </c>
      <c r="R3555" s="12">
        <f>ROUND((E3555/N3555),2)</f>
        <v>28</v>
      </c>
      <c r="S3555" t="str">
        <f>LEFT(P3555,FIND("/",P3555)-1)</f>
        <v>film &amp; video</v>
      </c>
      <c r="T3555" t="str">
        <f>RIGHT(P3555,LEN(P3555)-FIND("/",P3555))</f>
        <v>science fiction</v>
      </c>
    </row>
    <row r="3556" spans="1:20" ht="42.75" x14ac:dyDescent="0.4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 s="9">
        <f>(((I3556/60)/60)/24)+DATE(1970,1,1)</f>
        <v>42185.165972222225</v>
      </c>
      <c r="K3556">
        <v>1433014746</v>
      </c>
      <c r="L3556" s="10">
        <f>(((K3556/60)/60)/24)+DATE(1970,1,1)</f>
        <v>42154.818819444445</v>
      </c>
      <c r="M3556" t="b">
        <v>0</v>
      </c>
      <c r="N3556">
        <v>1</v>
      </c>
      <c r="O3556" t="b">
        <v>0</v>
      </c>
      <c r="P3556" t="s">
        <v>8305</v>
      </c>
      <c r="Q3556" s="5">
        <f>(E3556/D3556)</f>
        <v>5.5555555555555556E-4</v>
      </c>
      <c r="R3556" s="12">
        <f>ROUND((E3556/N3556),2)</f>
        <v>10</v>
      </c>
      <c r="S3556" t="str">
        <f>LEFT(P3556,FIND("/",P3556)-1)</f>
        <v>theater</v>
      </c>
      <c r="T3556" t="str">
        <f>RIGHT(P3556,LEN(P3556)-FIND("/",P3556))</f>
        <v>musical</v>
      </c>
    </row>
    <row r="3557" spans="1:20" ht="28.5" x14ac:dyDescent="0.4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 s="9">
        <f>(((I3557/60)/60)/24)+DATE(1970,1,1)</f>
        <v>42134.724039351851</v>
      </c>
      <c r="K3557">
        <v>1427390557</v>
      </c>
      <c r="L3557" s="10">
        <f>(((K3557/60)/60)/24)+DATE(1970,1,1)</f>
        <v>42089.724039351851</v>
      </c>
      <c r="M3557" t="b">
        <v>0</v>
      </c>
      <c r="N3557">
        <v>2</v>
      </c>
      <c r="O3557" t="b">
        <v>0</v>
      </c>
      <c r="P3557" t="s">
        <v>8284</v>
      </c>
      <c r="Q3557" s="5">
        <f>(E3557/D3557)</f>
        <v>5.3846153846153844E-4</v>
      </c>
      <c r="R3557" s="12">
        <f>ROUND((E3557/N3557),2)</f>
        <v>17.5</v>
      </c>
      <c r="S3557" t="str">
        <f>LEFT(P3557,FIND("/",P3557)-1)</f>
        <v>food</v>
      </c>
      <c r="T3557" t="str">
        <f>RIGHT(P3557,LEN(P3557)-FIND("/",P3557))</f>
        <v>food trucks</v>
      </c>
    </row>
    <row r="3558" spans="1:20" x14ac:dyDescent="0.4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 s="9">
        <f>(((I3558/60)/60)/24)+DATE(1970,1,1)</f>
        <v>42122.638819444444</v>
      </c>
      <c r="K3558">
        <v>1425053994</v>
      </c>
      <c r="L3558" s="10">
        <f>(((K3558/60)/60)/24)+DATE(1970,1,1)</f>
        <v>42062.680486111116</v>
      </c>
      <c r="M3558" t="b">
        <v>0</v>
      </c>
      <c r="N3558">
        <v>2</v>
      </c>
      <c r="O3558" t="b">
        <v>0</v>
      </c>
      <c r="P3558" t="s">
        <v>8303</v>
      </c>
      <c r="Q3558" s="5">
        <f>(E3558/D3558)</f>
        <v>5.1999999999999995E-4</v>
      </c>
      <c r="R3558" s="12">
        <f>ROUND((E3558/N3558),2)</f>
        <v>13</v>
      </c>
      <c r="S3558" t="str">
        <f>LEFT(P3558,FIND("/",P3558)-1)</f>
        <v>theater</v>
      </c>
      <c r="T3558" t="str">
        <f>RIGHT(P3558,LEN(P3558)-FIND("/",P3558))</f>
        <v>spaces</v>
      </c>
    </row>
    <row r="3559" spans="1:20" ht="42.75" x14ac:dyDescent="0.4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 s="9">
        <f>(((I3559/60)/60)/24)+DATE(1970,1,1)</f>
        <v>42115.559328703705</v>
      </c>
      <c r="K3559">
        <v>1424442326</v>
      </c>
      <c r="L3559" s="10">
        <f>(((K3559/60)/60)/24)+DATE(1970,1,1)</f>
        <v>42055.600995370376</v>
      </c>
      <c r="M3559" t="b">
        <v>0</v>
      </c>
      <c r="N3559">
        <v>6</v>
      </c>
      <c r="O3559" t="b">
        <v>0</v>
      </c>
      <c r="P3559" t="s">
        <v>8301</v>
      </c>
      <c r="Q3559" s="5">
        <f>(E3559/D3559)</f>
        <v>5.1000000000000004E-4</v>
      </c>
      <c r="R3559" s="12">
        <f>ROUND((E3559/N3559),2)</f>
        <v>8.5</v>
      </c>
      <c r="S3559" t="str">
        <f>LEFT(P3559,FIND("/",P3559)-1)</f>
        <v>technology</v>
      </c>
      <c r="T3559" t="str">
        <f>RIGHT(P3559,LEN(P3559)-FIND("/",P3559))</f>
        <v>space exploration</v>
      </c>
    </row>
    <row r="3560" spans="1:20" ht="42.75" x14ac:dyDescent="0.4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 s="9">
        <f>(((I3560/60)/60)/24)+DATE(1970,1,1)</f>
        <v>41948.860127314816</v>
      </c>
      <c r="K3560">
        <v>1412624315</v>
      </c>
      <c r="L3560" s="10">
        <f>(((K3560/60)/60)/24)+DATE(1970,1,1)</f>
        <v>41918.818460648145</v>
      </c>
      <c r="M3560" t="b">
        <v>0</v>
      </c>
      <c r="N3560">
        <v>1</v>
      </c>
      <c r="O3560" t="b">
        <v>0</v>
      </c>
      <c r="P3560" t="s">
        <v>8281</v>
      </c>
      <c r="Q3560" s="5">
        <f>(E3560/D3560)</f>
        <v>5.0000000000000001E-4</v>
      </c>
      <c r="R3560" s="12">
        <f>ROUND((E3560/N3560),2)</f>
        <v>1</v>
      </c>
      <c r="S3560" t="str">
        <f>LEFT(P3560,FIND("/",P3560)-1)</f>
        <v>journalism</v>
      </c>
      <c r="T3560" t="str">
        <f>RIGHT(P3560,LEN(P3560)-FIND("/",P3560))</f>
        <v>audio</v>
      </c>
    </row>
    <row r="3561" spans="1:20" ht="42.75" x14ac:dyDescent="0.4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 s="9">
        <f>(((I3561/60)/60)/24)+DATE(1970,1,1)</f>
        <v>42821.191666666666</v>
      </c>
      <c r="K3561">
        <v>1488038674</v>
      </c>
      <c r="L3561" s="10">
        <f>(((K3561/60)/60)/24)+DATE(1970,1,1)</f>
        <v>42791.669837962967</v>
      </c>
      <c r="M3561" t="b">
        <v>0</v>
      </c>
      <c r="N3561">
        <v>1</v>
      </c>
      <c r="O3561" t="b">
        <v>0</v>
      </c>
      <c r="P3561" t="s">
        <v>8293</v>
      </c>
      <c r="Q3561" s="5">
        <f>(E3561/D3561)</f>
        <v>5.0000000000000001E-4</v>
      </c>
      <c r="R3561" s="12">
        <f>ROUND((E3561/N3561),2)</f>
        <v>5</v>
      </c>
      <c r="S3561" t="str">
        <f>LEFT(P3561,FIND("/",P3561)-1)</f>
        <v>music</v>
      </c>
      <c r="T3561" t="str">
        <f>RIGHT(P3561,LEN(P3561)-FIND("/",P3561))</f>
        <v>faith</v>
      </c>
    </row>
    <row r="3562" spans="1:20" ht="42.75" x14ac:dyDescent="0.4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 s="9">
        <f>(((I3562/60)/60)/24)+DATE(1970,1,1)</f>
        <v>42679.924907407403</v>
      </c>
      <c r="K3562">
        <v>1475791912</v>
      </c>
      <c r="L3562" s="10">
        <f>(((K3562/60)/60)/24)+DATE(1970,1,1)</f>
        <v>42649.924907407403</v>
      </c>
      <c r="M3562" t="b">
        <v>0</v>
      </c>
      <c r="N3562">
        <v>1</v>
      </c>
      <c r="O3562" t="b">
        <v>0</v>
      </c>
      <c r="P3562" t="s">
        <v>8283</v>
      </c>
      <c r="Q3562" s="5">
        <f>(E3562/D3562)</f>
        <v>5.0000000000000001E-4</v>
      </c>
      <c r="R3562" s="12">
        <f>ROUND((E3562/N3562),2)</f>
        <v>10</v>
      </c>
      <c r="S3562" t="str">
        <f>LEFT(P3562,FIND("/",P3562)-1)</f>
        <v>games</v>
      </c>
      <c r="T3562" t="str">
        <f>RIGHT(P3562,LEN(P3562)-FIND("/",P3562))</f>
        <v>mobile games</v>
      </c>
    </row>
    <row r="3563" spans="1:20" ht="42.75" x14ac:dyDescent="0.4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 s="9">
        <f>(((I3563/60)/60)/24)+DATE(1970,1,1)</f>
        <v>42443.392164351855</v>
      </c>
      <c r="K3563">
        <v>1455359083</v>
      </c>
      <c r="L3563" s="10">
        <f>(((K3563/60)/60)/24)+DATE(1970,1,1)</f>
        <v>42413.433831018512</v>
      </c>
      <c r="M3563" t="b">
        <v>0</v>
      </c>
      <c r="N3563">
        <v>1</v>
      </c>
      <c r="O3563" t="b">
        <v>0</v>
      </c>
      <c r="P3563" t="s">
        <v>8296</v>
      </c>
      <c r="Q3563" s="5">
        <f>(E3563/D3563)</f>
        <v>5.0000000000000001E-4</v>
      </c>
      <c r="R3563" s="12">
        <f>ROUND((E3563/N3563),2)</f>
        <v>1</v>
      </c>
      <c r="S3563" t="str">
        <f>LEFT(P3563,FIND("/",P3563)-1)</f>
        <v>photography</v>
      </c>
      <c r="T3563" t="str">
        <f>RIGHT(P3563,LEN(P3563)-FIND("/",P3563))</f>
        <v>people</v>
      </c>
    </row>
    <row r="3564" spans="1:20" ht="42.75" x14ac:dyDescent="0.4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 s="9">
        <f>(((I3564/60)/60)/24)+DATE(1970,1,1)</f>
        <v>41981.973229166666</v>
      </c>
      <c r="K3564">
        <v>1415488887</v>
      </c>
      <c r="L3564" s="10">
        <f>(((K3564/60)/60)/24)+DATE(1970,1,1)</f>
        <v>41951.973229166666</v>
      </c>
      <c r="M3564" t="b">
        <v>0</v>
      </c>
      <c r="N3564">
        <v>2</v>
      </c>
      <c r="O3564" t="b">
        <v>0</v>
      </c>
      <c r="P3564" t="s">
        <v>8282</v>
      </c>
      <c r="Q3564" s="5">
        <f>(E3564/D3564)</f>
        <v>5.0000000000000001E-4</v>
      </c>
      <c r="R3564" s="12">
        <f>ROUND((E3564/N3564),2)</f>
        <v>5</v>
      </c>
      <c r="S3564" t="str">
        <f>LEFT(P3564,FIND("/",P3564)-1)</f>
        <v>games</v>
      </c>
      <c r="T3564" t="str">
        <f>RIGHT(P3564,LEN(P3564)-FIND("/",P3564))</f>
        <v>video games</v>
      </c>
    </row>
    <row r="3565" spans="1:20" ht="42.75" x14ac:dyDescent="0.4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 s="9">
        <f>(((I3565/60)/60)/24)+DATE(1970,1,1)</f>
        <v>42224.648344907408</v>
      </c>
      <c r="K3565">
        <v>1436456017</v>
      </c>
      <c r="L3565" s="10">
        <f>(((K3565/60)/60)/24)+DATE(1970,1,1)</f>
        <v>42194.648344907408</v>
      </c>
      <c r="M3565" t="b">
        <v>0</v>
      </c>
      <c r="N3565">
        <v>1</v>
      </c>
      <c r="O3565" t="b">
        <v>0</v>
      </c>
      <c r="P3565" t="s">
        <v>8272</v>
      </c>
      <c r="Q3565" s="5">
        <f>(E3565/D3565)</f>
        <v>5.0000000000000001E-4</v>
      </c>
      <c r="R3565" s="12">
        <f>ROUND((E3565/N3565),2)</f>
        <v>50</v>
      </c>
      <c r="S3565" t="str">
        <f>LEFT(P3565,FIND("/",P3565)-1)</f>
        <v>technology</v>
      </c>
      <c r="T3565" t="str">
        <f>RIGHT(P3565,LEN(P3565)-FIND("/",P3565))</f>
        <v>web</v>
      </c>
    </row>
    <row r="3566" spans="1:20" ht="42.75" x14ac:dyDescent="0.4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 s="9">
        <f>(((I3566/60)/60)/24)+DATE(1970,1,1)</f>
        <v>42090.003842592589</v>
      </c>
      <c r="K3566">
        <v>1424826332</v>
      </c>
      <c r="L3566" s="10">
        <f>(((K3566/60)/60)/24)+DATE(1970,1,1)</f>
        <v>42060.04550925926</v>
      </c>
      <c r="M3566" t="b">
        <v>0</v>
      </c>
      <c r="N3566">
        <v>1</v>
      </c>
      <c r="O3566" t="b">
        <v>0</v>
      </c>
      <c r="P3566" t="s">
        <v>8303</v>
      </c>
      <c r="Q3566" s="5">
        <f>(E3566/D3566)</f>
        <v>5.0000000000000001E-4</v>
      </c>
      <c r="R3566" s="12">
        <f>ROUND((E3566/N3566),2)</f>
        <v>5</v>
      </c>
      <c r="S3566" t="str">
        <f>LEFT(P3566,FIND("/",P3566)-1)</f>
        <v>theater</v>
      </c>
      <c r="T3566" t="str">
        <f>RIGHT(P3566,LEN(P3566)-FIND("/",P3566))</f>
        <v>spaces</v>
      </c>
    </row>
    <row r="3567" spans="1:20" ht="42.75" x14ac:dyDescent="0.4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 s="9">
        <f>(((I3567/60)/60)/24)+DATE(1970,1,1)</f>
        <v>41700.792557870373</v>
      </c>
      <c r="K3567">
        <v>1390330877</v>
      </c>
      <c r="L3567" s="10">
        <f>(((K3567/60)/60)/24)+DATE(1970,1,1)</f>
        <v>41660.792557870373</v>
      </c>
      <c r="M3567" t="b">
        <v>0</v>
      </c>
      <c r="N3567">
        <v>7</v>
      </c>
      <c r="O3567" t="b">
        <v>0</v>
      </c>
      <c r="P3567" t="s">
        <v>8282</v>
      </c>
      <c r="Q3567" s="5">
        <f>(E3567/D3567)</f>
        <v>4.6999999999999999E-4</v>
      </c>
      <c r="R3567" s="12">
        <f>ROUND((E3567/N3567),2)</f>
        <v>6.71</v>
      </c>
      <c r="S3567" t="str">
        <f>LEFT(P3567,FIND("/",P3567)-1)</f>
        <v>games</v>
      </c>
      <c r="T3567" t="str">
        <f>RIGHT(P3567,LEN(P3567)-FIND("/",P3567))</f>
        <v>video games</v>
      </c>
    </row>
    <row r="3568" spans="1:20" ht="42.75" x14ac:dyDescent="0.4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 s="9">
        <f>(((I3568/60)/60)/24)+DATE(1970,1,1)</f>
        <v>42047.843287037031</v>
      </c>
      <c r="K3568">
        <v>1421180060</v>
      </c>
      <c r="L3568" s="10">
        <f>(((K3568/60)/60)/24)+DATE(1970,1,1)</f>
        <v>42017.843287037031</v>
      </c>
      <c r="M3568" t="b">
        <v>0</v>
      </c>
      <c r="N3568">
        <v>1</v>
      </c>
      <c r="O3568" t="b">
        <v>0</v>
      </c>
      <c r="P3568" t="s">
        <v>8272</v>
      </c>
      <c r="Q3568" s="5">
        <f>(E3568/D3568)</f>
        <v>4.5454545454545455E-4</v>
      </c>
      <c r="R3568" s="12">
        <f>ROUND((E3568/N3568),2)</f>
        <v>10</v>
      </c>
      <c r="S3568" t="str">
        <f>LEFT(P3568,FIND("/",P3568)-1)</f>
        <v>technology</v>
      </c>
      <c r="T3568" t="str">
        <f>RIGHT(P3568,LEN(P3568)-FIND("/",P3568))</f>
        <v>web</v>
      </c>
    </row>
    <row r="3569" spans="1:20" ht="28.5" x14ac:dyDescent="0.4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 s="9">
        <f>(((I3569/60)/60)/24)+DATE(1970,1,1)</f>
        <v>41839.155138888891</v>
      </c>
      <c r="K3569">
        <v>1403149404</v>
      </c>
      <c r="L3569" s="10">
        <f>(((K3569/60)/60)/24)+DATE(1970,1,1)</f>
        <v>41809.155138888891</v>
      </c>
      <c r="M3569" t="b">
        <v>0</v>
      </c>
      <c r="N3569">
        <v>4</v>
      </c>
      <c r="O3569" t="b">
        <v>0</v>
      </c>
      <c r="P3569" t="s">
        <v>8299</v>
      </c>
      <c r="Q3569" s="5">
        <f>(E3569/D3569)</f>
        <v>4.3333333333333331E-4</v>
      </c>
      <c r="R3569" s="12">
        <f>ROUND((E3569/N3569),2)</f>
        <v>16.25</v>
      </c>
      <c r="S3569" t="str">
        <f>LEFT(P3569,FIND("/",P3569)-1)</f>
        <v>food</v>
      </c>
      <c r="T3569" t="str">
        <f>RIGHT(P3569,LEN(P3569)-FIND("/",P3569))</f>
        <v>restaurants</v>
      </c>
    </row>
    <row r="3570" spans="1:20" ht="28.5" x14ac:dyDescent="0.4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 s="9">
        <f>(((I3570/60)/60)/24)+DATE(1970,1,1)</f>
        <v>42565.758333333331</v>
      </c>
      <c r="K3570">
        <v>1466188338</v>
      </c>
      <c r="L3570" s="10">
        <f>(((K3570/60)/60)/24)+DATE(1970,1,1)</f>
        <v>42538.77243055556</v>
      </c>
      <c r="M3570" t="b">
        <v>0</v>
      </c>
      <c r="N3570">
        <v>6</v>
      </c>
      <c r="O3570" t="b">
        <v>0</v>
      </c>
      <c r="P3570" t="s">
        <v>8282</v>
      </c>
      <c r="Q3570" s="5">
        <f>(E3570/D3570)</f>
        <v>4.0999999999999999E-4</v>
      </c>
      <c r="R3570" s="12">
        <f>ROUND((E3570/N3570),2)</f>
        <v>6.83</v>
      </c>
      <c r="S3570" t="str">
        <f>LEFT(P3570,FIND("/",P3570)-1)</f>
        <v>games</v>
      </c>
      <c r="T3570" t="str">
        <f>RIGHT(P3570,LEN(P3570)-FIND("/",P3570))</f>
        <v>video games</v>
      </c>
    </row>
    <row r="3571" spans="1:20" ht="42.75" x14ac:dyDescent="0.4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 s="9">
        <f>(((I3571/60)/60)/24)+DATE(1970,1,1)</f>
        <v>42232.587974537033</v>
      </c>
      <c r="K3571">
        <v>1437142547</v>
      </c>
      <c r="L3571" s="10">
        <f>(((K3571/60)/60)/24)+DATE(1970,1,1)</f>
        <v>42202.594293981485</v>
      </c>
      <c r="M3571" t="b">
        <v>0</v>
      </c>
      <c r="N3571">
        <v>1</v>
      </c>
      <c r="O3571" t="b">
        <v>0</v>
      </c>
      <c r="P3571" t="s">
        <v>8268</v>
      </c>
      <c r="Q3571" s="5">
        <f>(E3571/D3571)</f>
        <v>4.0000000000000002E-4</v>
      </c>
      <c r="R3571" s="12">
        <f>ROUND((E3571/N3571),2)</f>
        <v>20</v>
      </c>
      <c r="S3571" t="str">
        <f>LEFT(P3571,FIND("/",P3571)-1)</f>
        <v>film &amp; video</v>
      </c>
      <c r="T3571" t="str">
        <f>RIGHT(P3571,LEN(P3571)-FIND("/",P3571))</f>
        <v>drama</v>
      </c>
    </row>
    <row r="3572" spans="1:20" ht="42.75" x14ac:dyDescent="0.4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 s="9">
        <f>(((I3572/60)/60)/24)+DATE(1970,1,1)</f>
        <v>42669.805601851855</v>
      </c>
      <c r="K3572">
        <v>1474917604</v>
      </c>
      <c r="L3572" s="10">
        <f>(((K3572/60)/60)/24)+DATE(1970,1,1)</f>
        <v>42639.805601851855</v>
      </c>
      <c r="M3572" t="b">
        <v>0</v>
      </c>
      <c r="N3572">
        <v>1</v>
      </c>
      <c r="O3572" t="b">
        <v>0</v>
      </c>
      <c r="P3572" t="s">
        <v>8273</v>
      </c>
      <c r="Q3572" s="5">
        <f>(E3572/D3572)</f>
        <v>4.0000000000000002E-4</v>
      </c>
      <c r="R3572" s="12">
        <f>ROUND((E3572/N3572),2)</f>
        <v>1</v>
      </c>
      <c r="S3572" t="str">
        <f>LEFT(P3572,FIND("/",P3572)-1)</f>
        <v>technology</v>
      </c>
      <c r="T3572" t="str">
        <f>RIGHT(P3572,LEN(P3572)-FIND("/",P3572))</f>
        <v>wearables</v>
      </c>
    </row>
    <row r="3573" spans="1:20" ht="42.75" x14ac:dyDescent="0.4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 s="9">
        <f>(((I3573/60)/60)/24)+DATE(1970,1,1)</f>
        <v>42377.203587962969</v>
      </c>
      <c r="K3573">
        <v>1449636790</v>
      </c>
      <c r="L3573" s="10">
        <f>(((K3573/60)/60)/24)+DATE(1970,1,1)</f>
        <v>42347.203587962969</v>
      </c>
      <c r="M3573" t="b">
        <v>0</v>
      </c>
      <c r="N3573">
        <v>1</v>
      </c>
      <c r="O3573" t="b">
        <v>0</v>
      </c>
      <c r="P3573" t="s">
        <v>8282</v>
      </c>
      <c r="Q3573" s="5">
        <f>(E3573/D3573)</f>
        <v>4.0000000000000002E-4</v>
      </c>
      <c r="R3573" s="12">
        <f>ROUND((E3573/N3573),2)</f>
        <v>1</v>
      </c>
      <c r="S3573" t="str">
        <f>LEFT(P3573,FIND("/",P3573)-1)</f>
        <v>games</v>
      </c>
      <c r="T3573" t="str">
        <f>RIGHT(P3573,LEN(P3573)-FIND("/",P3573))</f>
        <v>video games</v>
      </c>
    </row>
    <row r="3574" spans="1:20" ht="42.75" x14ac:dyDescent="0.4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 s="9">
        <f>(((I3574/60)/60)/24)+DATE(1970,1,1)</f>
        <v>42407.70694444445</v>
      </c>
      <c r="K3574">
        <v>1452272280</v>
      </c>
      <c r="L3574" s="10">
        <f>(((K3574/60)/60)/24)+DATE(1970,1,1)</f>
        <v>42377.70694444445</v>
      </c>
      <c r="M3574" t="b">
        <v>0</v>
      </c>
      <c r="N3574">
        <v>1</v>
      </c>
      <c r="O3574" t="b">
        <v>0</v>
      </c>
      <c r="P3574" t="s">
        <v>8272</v>
      </c>
      <c r="Q3574" s="5">
        <f>(E3574/D3574)</f>
        <v>4.0000000000000002E-4</v>
      </c>
      <c r="R3574" s="12">
        <f>ROUND((E3574/N3574),2)</f>
        <v>2</v>
      </c>
      <c r="S3574" t="str">
        <f>LEFT(P3574,FIND("/",P3574)-1)</f>
        <v>technology</v>
      </c>
      <c r="T3574" t="str">
        <f>RIGHT(P3574,LEN(P3574)-FIND("/",P3574))</f>
        <v>web</v>
      </c>
    </row>
    <row r="3575" spans="1:20" ht="42.75" x14ac:dyDescent="0.4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 s="9">
        <f>(((I3575/60)/60)/24)+DATE(1970,1,1)</f>
        <v>41891.675034722226</v>
      </c>
      <c r="K3575">
        <v>1405095123</v>
      </c>
      <c r="L3575" s="10">
        <f>(((K3575/60)/60)/24)+DATE(1970,1,1)</f>
        <v>41831.675034722226</v>
      </c>
      <c r="M3575" t="b">
        <v>0</v>
      </c>
      <c r="N3575">
        <v>1</v>
      </c>
      <c r="O3575" t="b">
        <v>0</v>
      </c>
      <c r="P3575" t="s">
        <v>8271</v>
      </c>
      <c r="Q3575" s="5">
        <f>(E3575/D3575)</f>
        <v>4.0000000000000002E-4</v>
      </c>
      <c r="R3575" s="12">
        <f>ROUND((E3575/N3575),2)</f>
        <v>20</v>
      </c>
      <c r="S3575" t="str">
        <f>LEFT(P3575,FIND("/",P3575)-1)</f>
        <v>theater</v>
      </c>
      <c r="T3575" t="str">
        <f>RIGHT(P3575,LEN(P3575)-FIND("/",P3575))</f>
        <v>plays</v>
      </c>
    </row>
    <row r="3576" spans="1:20" ht="42.75" x14ac:dyDescent="0.4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 s="9">
        <f>(((I3576/60)/60)/24)+DATE(1970,1,1)</f>
        <v>41850.055231481485</v>
      </c>
      <c r="K3576">
        <v>1404523172</v>
      </c>
      <c r="L3576" s="10">
        <f>(((K3576/60)/60)/24)+DATE(1970,1,1)</f>
        <v>41825.055231481485</v>
      </c>
      <c r="M3576" t="b">
        <v>0</v>
      </c>
      <c r="N3576">
        <v>2</v>
      </c>
      <c r="O3576" t="b">
        <v>0</v>
      </c>
      <c r="P3576" t="s">
        <v>8303</v>
      </c>
      <c r="Q3576" s="5">
        <f>(E3576/D3576)</f>
        <v>4.0000000000000002E-4</v>
      </c>
      <c r="R3576" s="12">
        <f>ROUND((E3576/N3576),2)</f>
        <v>5</v>
      </c>
      <c r="S3576" t="str">
        <f>LEFT(P3576,FIND("/",P3576)-1)</f>
        <v>theater</v>
      </c>
      <c r="T3576" t="str">
        <f>RIGHT(P3576,LEN(P3576)-FIND("/",P3576))</f>
        <v>spaces</v>
      </c>
    </row>
    <row r="3577" spans="1:20" ht="42.75" x14ac:dyDescent="0.4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 s="9">
        <f>(((I3577/60)/60)/24)+DATE(1970,1,1)</f>
        <v>42785.031469907408</v>
      </c>
      <c r="K3577">
        <v>1484009119</v>
      </c>
      <c r="L3577" s="10">
        <f>(((K3577/60)/60)/24)+DATE(1970,1,1)</f>
        <v>42745.031469907408</v>
      </c>
      <c r="M3577" t="b">
        <v>0</v>
      </c>
      <c r="N3577">
        <v>1</v>
      </c>
      <c r="O3577" t="b">
        <v>0</v>
      </c>
      <c r="P3577" t="s">
        <v>8303</v>
      </c>
      <c r="Q3577" s="5">
        <f>(E3577/D3577)</f>
        <v>4.0000000000000002E-4</v>
      </c>
      <c r="R3577" s="12">
        <f>ROUND((E3577/N3577),2)</f>
        <v>10</v>
      </c>
      <c r="S3577" t="str">
        <f>LEFT(P3577,FIND("/",P3577)-1)</f>
        <v>theater</v>
      </c>
      <c r="T3577" t="str">
        <f>RIGHT(P3577,LEN(P3577)-FIND("/",P3577))</f>
        <v>spaces</v>
      </c>
    </row>
    <row r="3578" spans="1:20" ht="42.75" x14ac:dyDescent="0.4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 s="9">
        <f>(((I3578/60)/60)/24)+DATE(1970,1,1)</f>
        <v>41815.875</v>
      </c>
      <c r="K3578">
        <v>1401485207</v>
      </c>
      <c r="L3578" s="10">
        <f>(((K3578/60)/60)/24)+DATE(1970,1,1)</f>
        <v>41789.893599537041</v>
      </c>
      <c r="M3578" t="b">
        <v>0</v>
      </c>
      <c r="N3578">
        <v>1</v>
      </c>
      <c r="O3578" t="b">
        <v>0</v>
      </c>
      <c r="P3578" t="s">
        <v>8271</v>
      </c>
      <c r="Q3578" s="5">
        <f>(E3578/D3578)</f>
        <v>4.0000000000000002E-4</v>
      </c>
      <c r="R3578" s="12">
        <f>ROUND((E3578/N3578),2)</f>
        <v>1</v>
      </c>
      <c r="S3578" t="str">
        <f>LEFT(P3578,FIND("/",P3578)-1)</f>
        <v>theater</v>
      </c>
      <c r="T3578" t="str">
        <f>RIGHT(P3578,LEN(P3578)-FIND("/",P3578))</f>
        <v>plays</v>
      </c>
    </row>
    <row r="3579" spans="1:20" ht="42.75" x14ac:dyDescent="0.4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 s="9">
        <f>(((I3579/60)/60)/24)+DATE(1970,1,1)</f>
        <v>42428</v>
      </c>
      <c r="K3579">
        <v>1454280186</v>
      </c>
      <c r="L3579" s="10">
        <f>(((K3579/60)/60)/24)+DATE(1970,1,1)</f>
        <v>42400.946597222224</v>
      </c>
      <c r="M3579" t="b">
        <v>0</v>
      </c>
      <c r="N3579">
        <v>1</v>
      </c>
      <c r="O3579" t="b">
        <v>0</v>
      </c>
      <c r="P3579" t="s">
        <v>8271</v>
      </c>
      <c r="Q3579" s="5">
        <f>(E3579/D3579)</f>
        <v>4.0000000000000002E-4</v>
      </c>
      <c r="R3579">
        <f>ROUND((E3579/N3579),2)</f>
        <v>1</v>
      </c>
      <c r="S3579" t="str">
        <f>LEFT(P3579,FIND("/",P3579)-1)</f>
        <v>theater</v>
      </c>
      <c r="T3579" t="str">
        <f>RIGHT(P3579,LEN(P3579)-FIND("/",P3579))</f>
        <v>plays</v>
      </c>
    </row>
    <row r="3580" spans="1:20" ht="42.75" x14ac:dyDescent="0.4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 s="9">
        <f>(((I3580/60)/60)/24)+DATE(1970,1,1)</f>
        <v>42153.185798611114</v>
      </c>
      <c r="K3580">
        <v>1430281653</v>
      </c>
      <c r="L3580" s="10">
        <f>(((K3580/60)/60)/24)+DATE(1970,1,1)</f>
        <v>42123.185798611114</v>
      </c>
      <c r="M3580" t="b">
        <v>0</v>
      </c>
      <c r="N3580">
        <v>1</v>
      </c>
      <c r="O3580" t="b">
        <v>0</v>
      </c>
      <c r="P3580" t="s">
        <v>8282</v>
      </c>
      <c r="Q3580" s="5">
        <f>(E3580/D3580)</f>
        <v>3.8464497269020693E-4</v>
      </c>
      <c r="R3580" s="12">
        <f>ROUND((E3580/N3580),2)</f>
        <v>5</v>
      </c>
      <c r="S3580" t="str">
        <f>LEFT(P3580,FIND("/",P3580)-1)</f>
        <v>games</v>
      </c>
      <c r="T3580" t="str">
        <f>RIGHT(P3580,LEN(P3580)-FIND("/",P3580))</f>
        <v>video games</v>
      </c>
    </row>
    <row r="3581" spans="1:20" ht="42.75" x14ac:dyDescent="0.4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 s="9">
        <f>(((I3581/60)/60)/24)+DATE(1970,1,1)</f>
        <v>42398.615393518514</v>
      </c>
      <c r="K3581">
        <v>1448894770</v>
      </c>
      <c r="L3581" s="10">
        <f>(((K3581/60)/60)/24)+DATE(1970,1,1)</f>
        <v>42338.615393518514</v>
      </c>
      <c r="M3581" t="b">
        <v>0</v>
      </c>
      <c r="N3581">
        <v>2</v>
      </c>
      <c r="O3581" t="b">
        <v>0</v>
      </c>
      <c r="P3581" t="s">
        <v>8284</v>
      </c>
      <c r="Q3581" s="5">
        <f>(E3581/D3581)</f>
        <v>3.8461538461538462E-4</v>
      </c>
      <c r="R3581" s="12">
        <f>ROUND((E3581/N3581),2)</f>
        <v>22.5</v>
      </c>
      <c r="S3581" t="str">
        <f>LEFT(P3581,FIND("/",P3581)-1)</f>
        <v>food</v>
      </c>
      <c r="T3581" t="str">
        <f>RIGHT(P3581,LEN(P3581)-FIND("/",P3581))</f>
        <v>food trucks</v>
      </c>
    </row>
    <row r="3582" spans="1:20" ht="28.5" x14ac:dyDescent="0.4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 s="9">
        <f>(((I3582/60)/60)/24)+DATE(1970,1,1)</f>
        <v>41069.847314814811</v>
      </c>
      <c r="K3582">
        <v>1334089208</v>
      </c>
      <c r="L3582" s="10">
        <f>(((K3582/60)/60)/24)+DATE(1970,1,1)</f>
        <v>41009.847314814811</v>
      </c>
      <c r="M3582" t="b">
        <v>0</v>
      </c>
      <c r="N3582">
        <v>10</v>
      </c>
      <c r="O3582" t="b">
        <v>0</v>
      </c>
      <c r="P3582" t="s">
        <v>8282</v>
      </c>
      <c r="Q3582" s="5">
        <f>(E3582/D3582)</f>
        <v>3.5704000000000004E-4</v>
      </c>
      <c r="R3582" s="12">
        <f>ROUND((E3582/N3582),2)</f>
        <v>17.850000000000001</v>
      </c>
      <c r="S3582" t="str">
        <f>LEFT(P3582,FIND("/",P3582)-1)</f>
        <v>games</v>
      </c>
      <c r="T3582" t="str">
        <f>RIGHT(P3582,LEN(P3582)-FIND("/",P3582))</f>
        <v>video games</v>
      </c>
    </row>
    <row r="3583" spans="1:20" ht="42.75" x14ac:dyDescent="0.4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 s="9">
        <f>(((I3583/60)/60)/24)+DATE(1970,1,1)</f>
        <v>42495.128391203703</v>
      </c>
      <c r="K3583">
        <v>1459825493</v>
      </c>
      <c r="L3583" s="10">
        <f>(((K3583/60)/60)/24)+DATE(1970,1,1)</f>
        <v>42465.128391203703</v>
      </c>
      <c r="M3583" t="b">
        <v>0</v>
      </c>
      <c r="N3583">
        <v>3</v>
      </c>
      <c r="O3583" t="b">
        <v>0</v>
      </c>
      <c r="P3583" t="s">
        <v>8271</v>
      </c>
      <c r="Q3583" s="5">
        <f>(E3583/D3583)</f>
        <v>3.5E-4</v>
      </c>
      <c r="R3583" s="12">
        <f>ROUND((E3583/N3583),2)</f>
        <v>2.33</v>
      </c>
      <c r="S3583" t="str">
        <f>LEFT(P3583,FIND("/",P3583)-1)</f>
        <v>theater</v>
      </c>
      <c r="T3583" t="str">
        <f>RIGHT(P3583,LEN(P3583)-FIND("/",P3583))</f>
        <v>plays</v>
      </c>
    </row>
    <row r="3584" spans="1:20" ht="42.75" x14ac:dyDescent="0.4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 s="9">
        <f>(((I3584/60)/60)/24)+DATE(1970,1,1)</f>
        <v>42463.006944444445</v>
      </c>
      <c r="K3584">
        <v>1456441429</v>
      </c>
      <c r="L3584" s="10">
        <f>(((K3584/60)/60)/24)+DATE(1970,1,1)</f>
        <v>42425.960983796293</v>
      </c>
      <c r="M3584" t="b">
        <v>0</v>
      </c>
      <c r="N3584">
        <v>1</v>
      </c>
      <c r="O3584" t="b">
        <v>0</v>
      </c>
      <c r="P3584" t="s">
        <v>8293</v>
      </c>
      <c r="Q3584" s="5">
        <f>(E3584/D3584)</f>
        <v>3.4722222222222224E-4</v>
      </c>
      <c r="R3584" s="12">
        <f>ROUND((E3584/N3584),2)</f>
        <v>1</v>
      </c>
      <c r="S3584" t="str">
        <f>LEFT(P3584,FIND("/",P3584)-1)</f>
        <v>music</v>
      </c>
      <c r="T3584" t="str">
        <f>RIGHT(P3584,LEN(P3584)-FIND("/",P3584))</f>
        <v>faith</v>
      </c>
    </row>
    <row r="3585" spans="1:20" ht="42.75" x14ac:dyDescent="0.4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 s="9">
        <f>(((I3585/60)/60)/24)+DATE(1970,1,1)</f>
        <v>42112.427777777775</v>
      </c>
      <c r="K3585">
        <v>1427993710</v>
      </c>
      <c r="L3585" s="10">
        <f>(((K3585/60)/60)/24)+DATE(1970,1,1)</f>
        <v>42096.704976851848</v>
      </c>
      <c r="M3585" t="b">
        <v>0</v>
      </c>
      <c r="N3585">
        <v>1</v>
      </c>
      <c r="O3585" t="b">
        <v>0</v>
      </c>
      <c r="P3585" t="s">
        <v>8267</v>
      </c>
      <c r="Q3585" s="5">
        <f>(E3585/D3585)</f>
        <v>3.3333333333333332E-4</v>
      </c>
      <c r="R3585">
        <f>ROUND((E3585/N3585),2)</f>
        <v>1</v>
      </c>
      <c r="S3585" t="str">
        <f>LEFT(P3585,FIND("/",P3585)-1)</f>
        <v>film &amp; video</v>
      </c>
      <c r="T3585" t="str">
        <f>RIGHT(P3585,LEN(P3585)-FIND("/",P3585))</f>
        <v>science fiction</v>
      </c>
    </row>
    <row r="3586" spans="1:20" ht="42.75" x14ac:dyDescent="0.4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 s="9">
        <f>(((I3586/60)/60)/24)+DATE(1970,1,1)</f>
        <v>42635.908182870371</v>
      </c>
      <c r="K3586">
        <v>1471988867</v>
      </c>
      <c r="L3586" s="10">
        <f>(((K3586/60)/60)/24)+DATE(1970,1,1)</f>
        <v>42605.908182870371</v>
      </c>
      <c r="M3586" t="b">
        <v>0</v>
      </c>
      <c r="N3586">
        <v>1</v>
      </c>
      <c r="O3586" t="b">
        <v>0</v>
      </c>
      <c r="P3586" t="s">
        <v>8272</v>
      </c>
      <c r="Q3586" s="5">
        <f>(E3586/D3586)</f>
        <v>3.3333333333333332E-4</v>
      </c>
      <c r="R3586" s="12">
        <f>ROUND((E3586/N3586),2)</f>
        <v>1</v>
      </c>
      <c r="S3586" t="str">
        <f>LEFT(P3586,FIND("/",P3586)-1)</f>
        <v>technology</v>
      </c>
      <c r="T3586" t="str">
        <f>RIGHT(P3586,LEN(P3586)-FIND("/",P3586))</f>
        <v>web</v>
      </c>
    </row>
    <row r="3587" spans="1:20" ht="42.75" x14ac:dyDescent="0.4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 s="9">
        <f>(((I3587/60)/60)/24)+DATE(1970,1,1)</f>
        <v>42004.712245370371</v>
      </c>
      <c r="K3587">
        <v>1417453538</v>
      </c>
      <c r="L3587" s="10">
        <f>(((K3587/60)/60)/24)+DATE(1970,1,1)</f>
        <v>41974.712245370371</v>
      </c>
      <c r="M3587" t="b">
        <v>0</v>
      </c>
      <c r="N3587">
        <v>2</v>
      </c>
      <c r="O3587" t="b">
        <v>0</v>
      </c>
      <c r="P3587" t="s">
        <v>8289</v>
      </c>
      <c r="Q3587" s="5">
        <f>(E3587/D3587)</f>
        <v>3.3333333333333332E-4</v>
      </c>
      <c r="R3587" s="12">
        <f>ROUND((E3587/N3587),2)</f>
        <v>3</v>
      </c>
      <c r="S3587" t="str">
        <f>LEFT(P3587,FIND("/",P3587)-1)</f>
        <v>photography</v>
      </c>
      <c r="T3587" t="str">
        <f>RIGHT(P3587,LEN(P3587)-FIND("/",P3587))</f>
        <v>nature</v>
      </c>
    </row>
    <row r="3588" spans="1:20" ht="42.75" x14ac:dyDescent="0.4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 s="9">
        <f>(((I3588/60)/60)/24)+DATE(1970,1,1)</f>
        <v>42065.886111111111</v>
      </c>
      <c r="K3588">
        <v>1422393234</v>
      </c>
      <c r="L3588" s="10">
        <f>(((K3588/60)/60)/24)+DATE(1970,1,1)</f>
        <v>42031.884652777779</v>
      </c>
      <c r="M3588" t="b">
        <v>0</v>
      </c>
      <c r="N3588">
        <v>1</v>
      </c>
      <c r="O3588" t="b">
        <v>0</v>
      </c>
      <c r="P3588" t="s">
        <v>8289</v>
      </c>
      <c r="Q3588" s="5">
        <f>(E3588/D3588)</f>
        <v>3.3333333333333332E-4</v>
      </c>
      <c r="R3588" s="12">
        <f>ROUND((E3588/N3588),2)</f>
        <v>1</v>
      </c>
      <c r="S3588" t="str">
        <f>LEFT(P3588,FIND("/",P3588)-1)</f>
        <v>photography</v>
      </c>
      <c r="T3588" t="str">
        <f>RIGHT(P3588,LEN(P3588)-FIND("/",P3588))</f>
        <v>nature</v>
      </c>
    </row>
    <row r="3589" spans="1:20" ht="42.75" x14ac:dyDescent="0.4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 s="9">
        <f>(((I3589/60)/60)/24)+DATE(1970,1,1)</f>
        <v>42099.458333333328</v>
      </c>
      <c r="K3589">
        <v>1423520177</v>
      </c>
      <c r="L3589" s="10">
        <f>(((K3589/60)/60)/24)+DATE(1970,1,1)</f>
        <v>42044.927974537044</v>
      </c>
      <c r="M3589" t="b">
        <v>0</v>
      </c>
      <c r="N3589">
        <v>1</v>
      </c>
      <c r="O3589" t="b">
        <v>0</v>
      </c>
      <c r="P3589" t="s">
        <v>8293</v>
      </c>
      <c r="Q3589" s="5">
        <f>(E3589/D3589)</f>
        <v>3.3333333333333332E-4</v>
      </c>
      <c r="R3589" s="12">
        <f>ROUND((E3589/N3589),2)</f>
        <v>1</v>
      </c>
      <c r="S3589" t="str">
        <f>LEFT(P3589,FIND("/",P3589)-1)</f>
        <v>music</v>
      </c>
      <c r="T3589" t="str">
        <f>RIGHT(P3589,LEN(P3589)-FIND("/",P3589))</f>
        <v>faith</v>
      </c>
    </row>
    <row r="3590" spans="1:20" ht="28.5" x14ac:dyDescent="0.4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 s="9">
        <f>(((I3590/60)/60)/24)+DATE(1970,1,1)</f>
        <v>42846.308564814812</v>
      </c>
      <c r="K3590">
        <v>1487579060</v>
      </c>
      <c r="L3590" s="10">
        <f>(((K3590/60)/60)/24)+DATE(1970,1,1)</f>
        <v>42786.350231481483</v>
      </c>
      <c r="M3590" t="b">
        <v>0</v>
      </c>
      <c r="N3590">
        <v>1</v>
      </c>
      <c r="O3590" t="b">
        <v>0</v>
      </c>
      <c r="P3590" t="s">
        <v>8271</v>
      </c>
      <c r="Q3590" s="5">
        <f>(E3590/D3590)</f>
        <v>3.3333333333333332E-4</v>
      </c>
      <c r="R3590" s="12">
        <f>ROUND((E3590/N3590),2)</f>
        <v>10</v>
      </c>
      <c r="S3590" t="str">
        <f>LEFT(P3590,FIND("/",P3590)-1)</f>
        <v>theater</v>
      </c>
      <c r="T3590" t="str">
        <f>RIGHT(P3590,LEN(P3590)-FIND("/",P3590))</f>
        <v>plays</v>
      </c>
    </row>
    <row r="3591" spans="1:20" ht="42.75" x14ac:dyDescent="0.4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 s="9">
        <f>(((I3591/60)/60)/24)+DATE(1970,1,1)</f>
        <v>41972.888773148152</v>
      </c>
      <c r="K3591">
        <v>1414700390</v>
      </c>
      <c r="L3591" s="10">
        <f>(((K3591/60)/60)/24)+DATE(1970,1,1)</f>
        <v>41942.84710648148</v>
      </c>
      <c r="M3591" t="b">
        <v>0</v>
      </c>
      <c r="N3591">
        <v>1</v>
      </c>
      <c r="O3591" t="b">
        <v>0</v>
      </c>
      <c r="P3591" t="s">
        <v>8305</v>
      </c>
      <c r="Q3591" s="5">
        <f>(E3591/D3591)</f>
        <v>3.3333333333333332E-4</v>
      </c>
      <c r="R3591" s="12">
        <f>ROUND((E3591/N3591),2)</f>
        <v>1</v>
      </c>
      <c r="S3591" t="str">
        <f>LEFT(P3591,FIND("/",P3591)-1)</f>
        <v>theater</v>
      </c>
      <c r="T3591" t="str">
        <f>RIGHT(P3591,LEN(P3591)-FIND("/",P3591))</f>
        <v>musical</v>
      </c>
    </row>
    <row r="3592" spans="1:20" ht="42.75" x14ac:dyDescent="0.4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 s="9">
        <f>(((I3592/60)/60)/24)+DATE(1970,1,1)</f>
        <v>42783.329039351855</v>
      </c>
      <c r="K3592">
        <v>1484726029</v>
      </c>
      <c r="L3592" s="10">
        <f>(((K3592/60)/60)/24)+DATE(1970,1,1)</f>
        <v>42753.329039351855</v>
      </c>
      <c r="M3592" t="b">
        <v>0</v>
      </c>
      <c r="N3592">
        <v>1</v>
      </c>
      <c r="O3592" t="b">
        <v>0</v>
      </c>
      <c r="P3592" t="s">
        <v>8270</v>
      </c>
      <c r="Q3592" s="5">
        <f>(E3592/D3592)</f>
        <v>3.0303030303030303E-4</v>
      </c>
      <c r="R3592" s="12">
        <f>ROUND((E3592/N3592),2)</f>
        <v>1</v>
      </c>
      <c r="S3592" t="str">
        <f>LEFT(P3592,FIND("/",P3592)-1)</f>
        <v>film &amp; video</v>
      </c>
      <c r="T3592" t="str">
        <f>RIGHT(P3592,LEN(P3592)-FIND("/",P3592))</f>
        <v>animation</v>
      </c>
    </row>
    <row r="3593" spans="1:20" ht="28.5" x14ac:dyDescent="0.4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 s="9">
        <f>(((I3593/60)/60)/24)+DATE(1970,1,1)</f>
        <v>42676.896898148145</v>
      </c>
      <c r="K3593">
        <v>1475530292</v>
      </c>
      <c r="L3593" s="10">
        <f>(((K3593/60)/60)/24)+DATE(1970,1,1)</f>
        <v>42646.896898148145</v>
      </c>
      <c r="M3593" t="b">
        <v>0</v>
      </c>
      <c r="N3593">
        <v>2</v>
      </c>
      <c r="O3593" t="b">
        <v>0</v>
      </c>
      <c r="P3593" t="s">
        <v>8272</v>
      </c>
      <c r="Q3593" s="5">
        <f>(E3593/D3593)</f>
        <v>2.9999999999999997E-4</v>
      </c>
      <c r="R3593" s="12">
        <f>ROUND((E3593/N3593),2)</f>
        <v>3</v>
      </c>
      <c r="S3593" t="str">
        <f>LEFT(P3593,FIND("/",P3593)-1)</f>
        <v>technology</v>
      </c>
      <c r="T3593" t="str">
        <f>RIGHT(P3593,LEN(P3593)-FIND("/",P3593))</f>
        <v>web</v>
      </c>
    </row>
    <row r="3594" spans="1:20" ht="28.5" x14ac:dyDescent="0.4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 s="9">
        <f>(((I3594/60)/60)/24)+DATE(1970,1,1)</f>
        <v>41863.116053240738</v>
      </c>
      <c r="K3594">
        <v>1402627627</v>
      </c>
      <c r="L3594" s="10">
        <f>(((K3594/60)/60)/24)+DATE(1970,1,1)</f>
        <v>41803.116053240738</v>
      </c>
      <c r="M3594" t="b">
        <v>0</v>
      </c>
      <c r="N3594">
        <v>2</v>
      </c>
      <c r="O3594" t="b">
        <v>0</v>
      </c>
      <c r="P3594" t="s">
        <v>8273</v>
      </c>
      <c r="Q3594" s="5">
        <f>(E3594/D3594)</f>
        <v>2.9999999999999997E-4</v>
      </c>
      <c r="R3594" s="12">
        <f>ROUND((E3594/N3594),2)</f>
        <v>7.5</v>
      </c>
      <c r="S3594" t="str">
        <f>LEFT(P3594,FIND("/",P3594)-1)</f>
        <v>technology</v>
      </c>
      <c r="T3594" t="str">
        <f>RIGHT(P3594,LEN(P3594)-FIND("/",P3594))</f>
        <v>wearables</v>
      </c>
    </row>
    <row r="3595" spans="1:20" x14ac:dyDescent="0.4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 s="9">
        <f>(((I3595/60)/60)/24)+DATE(1970,1,1)</f>
        <v>42109.211111111115</v>
      </c>
      <c r="K3595">
        <v>1427866200</v>
      </c>
      <c r="L3595" s="10">
        <f>(((K3595/60)/60)/24)+DATE(1970,1,1)</f>
        <v>42095.229166666672</v>
      </c>
      <c r="M3595" t="b">
        <v>0</v>
      </c>
      <c r="N3595">
        <v>2</v>
      </c>
      <c r="O3595" t="b">
        <v>0</v>
      </c>
      <c r="P3595" t="s">
        <v>8271</v>
      </c>
      <c r="Q3595" s="5">
        <f>(E3595/D3595)</f>
        <v>2.9999999999999997E-4</v>
      </c>
      <c r="R3595" s="12">
        <f>ROUND((E3595/N3595),2)</f>
        <v>1.5</v>
      </c>
      <c r="S3595" t="str">
        <f>LEFT(P3595,FIND("/",P3595)-1)</f>
        <v>theater</v>
      </c>
      <c r="T3595" t="str">
        <f>RIGHT(P3595,LEN(P3595)-FIND("/",P3595))</f>
        <v>plays</v>
      </c>
    </row>
    <row r="3596" spans="1:20" ht="42.75" x14ac:dyDescent="0.4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 s="9">
        <f>(((I3596/60)/60)/24)+DATE(1970,1,1)</f>
        <v>42517.919444444444</v>
      </c>
      <c r="K3596">
        <v>1463090149</v>
      </c>
      <c r="L3596" s="10">
        <f>(((K3596/60)/60)/24)+DATE(1970,1,1)</f>
        <v>42502.913761574076</v>
      </c>
      <c r="M3596" t="b">
        <v>0</v>
      </c>
      <c r="N3596">
        <v>1</v>
      </c>
      <c r="O3596" t="b">
        <v>0</v>
      </c>
      <c r="P3596" t="s">
        <v>8284</v>
      </c>
      <c r="Q3596" s="5">
        <f>(E3596/D3596)</f>
        <v>2.8571428571428574E-4</v>
      </c>
      <c r="R3596" s="12">
        <f>ROUND((E3596/N3596),2)</f>
        <v>1</v>
      </c>
      <c r="S3596" t="str">
        <f>LEFT(P3596,FIND("/",P3596)-1)</f>
        <v>food</v>
      </c>
      <c r="T3596" t="str">
        <f>RIGHT(P3596,LEN(P3596)-FIND("/",P3596))</f>
        <v>food trucks</v>
      </c>
    </row>
    <row r="3597" spans="1:20" ht="42.75" x14ac:dyDescent="0.4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 s="9">
        <f>(((I3597/60)/60)/24)+DATE(1970,1,1)</f>
        <v>42054.824988425928</v>
      </c>
      <c r="K3597">
        <v>1422992879</v>
      </c>
      <c r="L3597" s="10">
        <f>(((K3597/60)/60)/24)+DATE(1970,1,1)</f>
        <v>42038.824988425928</v>
      </c>
      <c r="M3597" t="b">
        <v>0</v>
      </c>
      <c r="N3597">
        <v>2</v>
      </c>
      <c r="O3597" t="b">
        <v>0</v>
      </c>
      <c r="P3597" t="s">
        <v>8270</v>
      </c>
      <c r="Q3597" s="5">
        <f>(E3597/D3597)</f>
        <v>2.740447957839262E-4</v>
      </c>
      <c r="R3597" s="12">
        <f>ROUND((E3597/N3597),2)</f>
        <v>13</v>
      </c>
      <c r="S3597" t="str">
        <f>LEFT(P3597,FIND("/",P3597)-1)</f>
        <v>film &amp; video</v>
      </c>
      <c r="T3597" t="str">
        <f>RIGHT(P3597,LEN(P3597)-FIND("/",P3597))</f>
        <v>animation</v>
      </c>
    </row>
    <row r="3598" spans="1:20" ht="42.75" x14ac:dyDescent="0.4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 s="9">
        <f>(((I3598/60)/60)/24)+DATE(1970,1,1)</f>
        <v>42399.824097222227</v>
      </c>
      <c r="K3598">
        <v>1449863202</v>
      </c>
      <c r="L3598" s="10">
        <f>(((K3598/60)/60)/24)+DATE(1970,1,1)</f>
        <v>42349.824097222227</v>
      </c>
      <c r="M3598" t="b">
        <v>0</v>
      </c>
      <c r="N3598">
        <v>1</v>
      </c>
      <c r="O3598" t="b">
        <v>0</v>
      </c>
      <c r="P3598" t="s">
        <v>8275</v>
      </c>
      <c r="Q3598" s="5">
        <f>(E3598/D3598)</f>
        <v>2.631578947368421E-4</v>
      </c>
      <c r="R3598" s="12">
        <f>ROUND((E3598/N3598),2)</f>
        <v>10</v>
      </c>
      <c r="S3598" t="str">
        <f>LEFT(P3598,FIND("/",P3598)-1)</f>
        <v>publishing</v>
      </c>
      <c r="T3598" t="str">
        <f>RIGHT(P3598,LEN(P3598)-FIND("/",P3598))</f>
        <v>fiction</v>
      </c>
    </row>
    <row r="3599" spans="1:20" ht="28.5" x14ac:dyDescent="0.4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 s="9">
        <f>(((I3599/60)/60)/24)+DATE(1970,1,1)</f>
        <v>41883.84002314815</v>
      </c>
      <c r="K3599">
        <v>1406578178</v>
      </c>
      <c r="L3599" s="10">
        <f>(((K3599/60)/60)/24)+DATE(1970,1,1)</f>
        <v>41848.84002314815</v>
      </c>
      <c r="M3599" t="b">
        <v>0</v>
      </c>
      <c r="N3599">
        <v>2</v>
      </c>
      <c r="O3599" t="b">
        <v>0</v>
      </c>
      <c r="P3599" t="s">
        <v>8271</v>
      </c>
      <c r="Q3599" s="5">
        <f>(E3599/D3599)</f>
        <v>2.5999999999999998E-4</v>
      </c>
      <c r="R3599" s="12">
        <f>ROUND((E3599/N3599),2)</f>
        <v>13</v>
      </c>
      <c r="S3599" t="str">
        <f>LEFT(P3599,FIND("/",P3599)-1)</f>
        <v>theater</v>
      </c>
      <c r="T3599" t="str">
        <f>RIGHT(P3599,LEN(P3599)-FIND("/",P3599))</f>
        <v>plays</v>
      </c>
    </row>
    <row r="3600" spans="1:20" ht="42.75" x14ac:dyDescent="0.4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 s="9">
        <f>(((I3600/60)/60)/24)+DATE(1970,1,1)</f>
        <v>42077.625</v>
      </c>
      <c r="K3600">
        <v>1421343743</v>
      </c>
      <c r="L3600" s="10">
        <f>(((K3600/60)/60)/24)+DATE(1970,1,1)</f>
        <v>42019.737766203703</v>
      </c>
      <c r="M3600" t="b">
        <v>0</v>
      </c>
      <c r="N3600">
        <v>1</v>
      </c>
      <c r="O3600" t="b">
        <v>0</v>
      </c>
      <c r="P3600" t="s">
        <v>8284</v>
      </c>
      <c r="Q3600" s="5">
        <f>(E3600/D3600)</f>
        <v>2.5000000000000001E-4</v>
      </c>
      <c r="R3600" s="12">
        <f>ROUND((E3600/N3600),2)</f>
        <v>5</v>
      </c>
      <c r="S3600" t="str">
        <f>LEFT(P3600,FIND("/",P3600)-1)</f>
        <v>food</v>
      </c>
      <c r="T3600" t="str">
        <f>RIGHT(P3600,LEN(P3600)-FIND("/",P3600))</f>
        <v>food trucks</v>
      </c>
    </row>
    <row r="3601" spans="1:20" ht="42.75" x14ac:dyDescent="0.4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 s="9">
        <f>(((I3601/60)/60)/24)+DATE(1970,1,1)</f>
        <v>42267.795787037037</v>
      </c>
      <c r="K3601">
        <v>1437591956</v>
      </c>
      <c r="L3601" s="10">
        <f>(((K3601/60)/60)/24)+DATE(1970,1,1)</f>
        <v>42207.795787037037</v>
      </c>
      <c r="M3601" t="b">
        <v>0</v>
      </c>
      <c r="N3601">
        <v>1</v>
      </c>
      <c r="O3601" t="b">
        <v>0</v>
      </c>
      <c r="P3601" t="s">
        <v>8303</v>
      </c>
      <c r="Q3601" s="5">
        <f>(E3601/D3601)</f>
        <v>2.5000000000000001E-4</v>
      </c>
      <c r="R3601" s="12">
        <f>ROUND((E3601/N3601),2)</f>
        <v>25</v>
      </c>
      <c r="S3601" t="str">
        <f>LEFT(P3601,FIND("/",P3601)-1)</f>
        <v>theater</v>
      </c>
      <c r="T3601" t="str">
        <f>RIGHT(P3601,LEN(P3601)-FIND("/",P3601))</f>
        <v>spaces</v>
      </c>
    </row>
    <row r="3602" spans="1:20" ht="42.75" x14ac:dyDescent="0.4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 s="9">
        <f>(((I3602/60)/60)/24)+DATE(1970,1,1)</f>
        <v>42559.976319444439</v>
      </c>
      <c r="K3602">
        <v>1464045954</v>
      </c>
      <c r="L3602" s="10">
        <f>(((K3602/60)/60)/24)+DATE(1970,1,1)</f>
        <v>42513.976319444439</v>
      </c>
      <c r="M3602" t="b">
        <v>0</v>
      </c>
      <c r="N3602">
        <v>1</v>
      </c>
      <c r="O3602" t="b">
        <v>0</v>
      </c>
      <c r="P3602" t="s">
        <v>8271</v>
      </c>
      <c r="Q3602" s="5">
        <f>(E3602/D3602)</f>
        <v>2.5000000000000001E-4</v>
      </c>
      <c r="R3602" s="12">
        <f>ROUND((E3602/N3602),2)</f>
        <v>7</v>
      </c>
      <c r="S3602" t="str">
        <f>LEFT(P3602,FIND("/",P3602)-1)</f>
        <v>theater</v>
      </c>
      <c r="T3602" t="str">
        <f>RIGHT(P3602,LEN(P3602)-FIND("/",P3602))</f>
        <v>plays</v>
      </c>
    </row>
    <row r="3603" spans="1:20" ht="42.75" x14ac:dyDescent="0.4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 s="9">
        <f>(((I3603/60)/60)/24)+DATE(1970,1,1)</f>
        <v>42219.185844907406</v>
      </c>
      <c r="K3603">
        <v>1435552057</v>
      </c>
      <c r="L3603" s="10">
        <f>(((K3603/60)/60)/24)+DATE(1970,1,1)</f>
        <v>42184.185844907406</v>
      </c>
      <c r="M3603" t="b">
        <v>0</v>
      </c>
      <c r="N3603">
        <v>1</v>
      </c>
      <c r="O3603" t="b">
        <v>0</v>
      </c>
      <c r="P3603" t="s">
        <v>8284</v>
      </c>
      <c r="Q3603" s="5">
        <f>(E3603/D3603)</f>
        <v>2.4000000000000001E-4</v>
      </c>
      <c r="R3603" s="12">
        <f>ROUND((E3603/N3603),2)</f>
        <v>30</v>
      </c>
      <c r="S3603" t="str">
        <f>LEFT(P3603,FIND("/",P3603)-1)</f>
        <v>food</v>
      </c>
      <c r="T3603" t="str">
        <f>RIGHT(P3603,LEN(P3603)-FIND("/",P3603))</f>
        <v>food trucks</v>
      </c>
    </row>
    <row r="3604" spans="1:20" ht="42.75" x14ac:dyDescent="0.4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 s="9">
        <f>(((I3604/60)/60)/24)+DATE(1970,1,1)</f>
        <v>41860.033958333333</v>
      </c>
      <c r="K3604">
        <v>1404953334</v>
      </c>
      <c r="L3604" s="10">
        <f>(((K3604/60)/60)/24)+DATE(1970,1,1)</f>
        <v>41830.033958333333</v>
      </c>
      <c r="M3604" t="b">
        <v>0</v>
      </c>
      <c r="N3604">
        <v>1</v>
      </c>
      <c r="O3604" t="b">
        <v>0</v>
      </c>
      <c r="P3604" t="s">
        <v>8294</v>
      </c>
      <c r="Q3604" s="5">
        <f>(E3604/D3604)</f>
        <v>2.3529411764705883E-4</v>
      </c>
      <c r="R3604" s="12">
        <f>ROUND((E3604/N3604),2)</f>
        <v>10</v>
      </c>
      <c r="S3604" t="str">
        <f>LEFT(P3604,FIND("/",P3604)-1)</f>
        <v>technology</v>
      </c>
      <c r="T3604" t="str">
        <f>RIGHT(P3604,LEN(P3604)-FIND("/",P3604))</f>
        <v>gadgets</v>
      </c>
    </row>
    <row r="3605" spans="1:20" ht="42.75" x14ac:dyDescent="0.4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 s="9">
        <f>(((I3605/60)/60)/24)+DATE(1970,1,1)</f>
        <v>42169.804861111115</v>
      </c>
      <c r="K3605">
        <v>1429287900</v>
      </c>
      <c r="L3605" s="10">
        <f>(((K3605/60)/60)/24)+DATE(1970,1,1)</f>
        <v>42111.684027777781</v>
      </c>
      <c r="M3605" t="b">
        <v>0</v>
      </c>
      <c r="N3605">
        <v>7</v>
      </c>
      <c r="O3605" t="b">
        <v>0</v>
      </c>
      <c r="P3605" t="s">
        <v>8303</v>
      </c>
      <c r="Q3605" s="5">
        <f>(E3605/D3605)</f>
        <v>2.3035714285714285E-4</v>
      </c>
      <c r="R3605" s="12">
        <f>ROUND((E3605/N3605),2)</f>
        <v>92.14</v>
      </c>
      <c r="S3605" t="str">
        <f>LEFT(P3605,FIND("/",P3605)-1)</f>
        <v>theater</v>
      </c>
      <c r="T3605" t="str">
        <f>RIGHT(P3605,LEN(P3605)-FIND("/",P3605))</f>
        <v>spaces</v>
      </c>
    </row>
    <row r="3606" spans="1:20" ht="42.75" x14ac:dyDescent="0.4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 s="9">
        <f>(((I3606/60)/60)/24)+DATE(1970,1,1)</f>
        <v>42132.036527777775</v>
      </c>
      <c r="K3606">
        <v>1428454356</v>
      </c>
      <c r="L3606" s="10">
        <f>(((K3606/60)/60)/24)+DATE(1970,1,1)</f>
        <v>42102.036527777775</v>
      </c>
      <c r="M3606" t="b">
        <v>0</v>
      </c>
      <c r="N3606">
        <v>1</v>
      </c>
      <c r="O3606" t="b">
        <v>0</v>
      </c>
      <c r="P3606" t="s">
        <v>8293</v>
      </c>
      <c r="Q3606" s="5">
        <f>(E3606/D3606)</f>
        <v>2.2222222222222223E-4</v>
      </c>
      <c r="R3606" s="12">
        <f>ROUND((E3606/N3606),2)</f>
        <v>1</v>
      </c>
      <c r="S3606" t="str">
        <f>LEFT(P3606,FIND("/",P3606)-1)</f>
        <v>music</v>
      </c>
      <c r="T3606" t="str">
        <f>RIGHT(P3606,LEN(P3606)-FIND("/",P3606))</f>
        <v>faith</v>
      </c>
    </row>
    <row r="3607" spans="1:20" ht="42.75" x14ac:dyDescent="0.4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 s="9">
        <f>(((I3607/60)/60)/24)+DATE(1970,1,1)</f>
        <v>42351.283101851848</v>
      </c>
      <c r="K3607">
        <v>1447397260</v>
      </c>
      <c r="L3607" s="10">
        <f>(((K3607/60)/60)/24)+DATE(1970,1,1)</f>
        <v>42321.283101851848</v>
      </c>
      <c r="M3607" t="b">
        <v>0</v>
      </c>
      <c r="N3607">
        <v>1</v>
      </c>
      <c r="O3607" t="b">
        <v>0</v>
      </c>
      <c r="P3607" t="s">
        <v>8272</v>
      </c>
      <c r="Q3607" s="5">
        <f>(E3607/D3607)</f>
        <v>2.0833333333333335E-4</v>
      </c>
      <c r="R3607" s="12">
        <f>ROUND((E3607/N3607),2)</f>
        <v>50</v>
      </c>
      <c r="S3607" t="str">
        <f>LEFT(P3607,FIND("/",P3607)-1)</f>
        <v>technology</v>
      </c>
      <c r="T3607" t="str">
        <f>RIGHT(P3607,LEN(P3607)-FIND("/",P3607))</f>
        <v>web</v>
      </c>
    </row>
    <row r="3608" spans="1:20" ht="42.75" x14ac:dyDescent="0.4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 s="9">
        <f>(((I3608/60)/60)/24)+DATE(1970,1,1)</f>
        <v>42565.68440972222</v>
      </c>
      <c r="K3608">
        <v>1465921533</v>
      </c>
      <c r="L3608" s="10">
        <f>(((K3608/60)/60)/24)+DATE(1970,1,1)</f>
        <v>42535.68440972222</v>
      </c>
      <c r="M3608" t="b">
        <v>0</v>
      </c>
      <c r="N3608">
        <v>1</v>
      </c>
      <c r="O3608" t="b">
        <v>0</v>
      </c>
      <c r="P3608" t="s">
        <v>8272</v>
      </c>
      <c r="Q3608" s="5">
        <f>(E3608/D3608)</f>
        <v>2.0000000000000001E-4</v>
      </c>
      <c r="R3608" s="12">
        <f>ROUND((E3608/N3608),2)</f>
        <v>1</v>
      </c>
      <c r="S3608" t="str">
        <f>LEFT(P3608,FIND("/",P3608)-1)</f>
        <v>technology</v>
      </c>
      <c r="T3608" t="str">
        <f>RIGHT(P3608,LEN(P3608)-FIND("/",P3608))</f>
        <v>web</v>
      </c>
    </row>
    <row r="3609" spans="1:20" ht="42.75" x14ac:dyDescent="0.4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 s="9">
        <f>(((I3609/60)/60)/24)+DATE(1970,1,1)</f>
        <v>42443.958333333328</v>
      </c>
      <c r="K3609">
        <v>1452842511</v>
      </c>
      <c r="L3609" s="10">
        <f>(((K3609/60)/60)/24)+DATE(1970,1,1)</f>
        <v>42384.306840277779</v>
      </c>
      <c r="M3609" t="b">
        <v>0</v>
      </c>
      <c r="N3609">
        <v>1</v>
      </c>
      <c r="O3609" t="b">
        <v>0</v>
      </c>
      <c r="P3609" t="s">
        <v>8272</v>
      </c>
      <c r="Q3609" s="5">
        <f>(E3609/D3609)</f>
        <v>2.0000000000000001E-4</v>
      </c>
      <c r="R3609" s="12">
        <f>ROUND((E3609/N3609),2)</f>
        <v>90</v>
      </c>
      <c r="S3609" t="str">
        <f>LEFT(P3609,FIND("/",P3609)-1)</f>
        <v>technology</v>
      </c>
      <c r="T3609" t="str">
        <f>RIGHT(P3609,LEN(P3609)-FIND("/",P3609))</f>
        <v>web</v>
      </c>
    </row>
    <row r="3610" spans="1:20" ht="28.5" x14ac:dyDescent="0.4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 s="9">
        <f>(((I3610/60)/60)/24)+DATE(1970,1,1)</f>
        <v>42061.928576388891</v>
      </c>
      <c r="K3610">
        <v>1422397029</v>
      </c>
      <c r="L3610" s="10">
        <f>(((K3610/60)/60)/24)+DATE(1970,1,1)</f>
        <v>42031.928576388891</v>
      </c>
      <c r="M3610" t="b">
        <v>0</v>
      </c>
      <c r="N3610">
        <v>1</v>
      </c>
      <c r="O3610" t="b">
        <v>0</v>
      </c>
      <c r="P3610" t="s">
        <v>8272</v>
      </c>
      <c r="Q3610" s="5">
        <f>(E3610/D3610)</f>
        <v>2.0000000000000001E-4</v>
      </c>
      <c r="R3610" s="12">
        <f>ROUND((E3610/N3610),2)</f>
        <v>1</v>
      </c>
      <c r="S3610" t="str">
        <f>LEFT(P3610,FIND("/",P3610)-1)</f>
        <v>technology</v>
      </c>
      <c r="T3610" t="str">
        <f>RIGHT(P3610,LEN(P3610)-FIND("/",P3610))</f>
        <v>web</v>
      </c>
    </row>
    <row r="3611" spans="1:20" ht="42.75" x14ac:dyDescent="0.4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 s="9">
        <f>(((I3611/60)/60)/24)+DATE(1970,1,1)</f>
        <v>42411.679513888885</v>
      </c>
      <c r="K3611">
        <v>1453997910</v>
      </c>
      <c r="L3611" s="10">
        <f>(((K3611/60)/60)/24)+DATE(1970,1,1)</f>
        <v>42397.679513888885</v>
      </c>
      <c r="M3611" t="b">
        <v>0</v>
      </c>
      <c r="N3611">
        <v>1</v>
      </c>
      <c r="O3611" t="b">
        <v>0</v>
      </c>
      <c r="P3611" t="s">
        <v>8282</v>
      </c>
      <c r="Q3611" s="5">
        <f>(E3611/D3611)</f>
        <v>2.0000000000000001E-4</v>
      </c>
      <c r="R3611" s="12">
        <f>ROUND((E3611/N3611),2)</f>
        <v>1</v>
      </c>
      <c r="S3611" t="str">
        <f>LEFT(P3611,FIND("/",P3611)-1)</f>
        <v>games</v>
      </c>
      <c r="T3611" t="str">
        <f>RIGHT(P3611,LEN(P3611)-FIND("/",P3611))</f>
        <v>video games</v>
      </c>
    </row>
    <row r="3612" spans="1:20" x14ac:dyDescent="0.4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 s="9">
        <f>(((I3612/60)/60)/24)+DATE(1970,1,1)</f>
        <v>42087.815324074079</v>
      </c>
      <c r="K3612">
        <v>1422045244</v>
      </c>
      <c r="L3612" s="10">
        <f>(((K3612/60)/60)/24)+DATE(1970,1,1)</f>
        <v>42027.856990740736</v>
      </c>
      <c r="M3612" t="b">
        <v>0</v>
      </c>
      <c r="N3612">
        <v>5</v>
      </c>
      <c r="O3612" t="b">
        <v>0</v>
      </c>
      <c r="P3612" t="s">
        <v>8284</v>
      </c>
      <c r="Q3612" s="5">
        <f>(E3612/D3612)</f>
        <v>2.0000000000000001E-4</v>
      </c>
      <c r="R3612" s="12">
        <f>ROUND((E3612/N3612),2)</f>
        <v>1</v>
      </c>
      <c r="S3612" t="str">
        <f>LEFT(P3612,FIND("/",P3612)-1)</f>
        <v>food</v>
      </c>
      <c r="T3612" t="str">
        <f>RIGHT(P3612,LEN(P3612)-FIND("/",P3612))</f>
        <v>food trucks</v>
      </c>
    </row>
    <row r="3613" spans="1:20" ht="42.75" x14ac:dyDescent="0.4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 s="9">
        <f>(((I3613/60)/60)/24)+DATE(1970,1,1)</f>
        <v>42121.654282407413</v>
      </c>
      <c r="K3613">
        <v>1424968930</v>
      </c>
      <c r="L3613" s="10">
        <f>(((K3613/60)/60)/24)+DATE(1970,1,1)</f>
        <v>42061.69594907407</v>
      </c>
      <c r="M3613" t="b">
        <v>0</v>
      </c>
      <c r="N3613">
        <v>1</v>
      </c>
      <c r="O3613" t="b">
        <v>0</v>
      </c>
      <c r="P3613" t="s">
        <v>8284</v>
      </c>
      <c r="Q3613" s="5">
        <f>(E3613/D3613)</f>
        <v>2.0000000000000001E-4</v>
      </c>
      <c r="R3613" s="12">
        <f>ROUND((E3613/N3613),2)</f>
        <v>10</v>
      </c>
      <c r="S3613" t="str">
        <f>LEFT(P3613,FIND("/",P3613)-1)</f>
        <v>food</v>
      </c>
      <c r="T3613" t="str">
        <f>RIGHT(P3613,LEN(P3613)-FIND("/",P3613))</f>
        <v>food trucks</v>
      </c>
    </row>
    <row r="3614" spans="1:20" ht="42.75" x14ac:dyDescent="0.4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 s="9">
        <f>(((I3614/60)/60)/24)+DATE(1970,1,1)</f>
        <v>41888.922905092593</v>
      </c>
      <c r="K3614">
        <v>1404857339</v>
      </c>
      <c r="L3614" s="10">
        <f>(((K3614/60)/60)/24)+DATE(1970,1,1)</f>
        <v>41828.922905092593</v>
      </c>
      <c r="M3614" t="b">
        <v>0</v>
      </c>
      <c r="N3614">
        <v>2</v>
      </c>
      <c r="O3614" t="b">
        <v>0</v>
      </c>
      <c r="P3614" t="s">
        <v>8271</v>
      </c>
      <c r="Q3614" s="5">
        <f>(E3614/D3614)</f>
        <v>2.0000000000000001E-4</v>
      </c>
      <c r="R3614" s="12">
        <f>ROUND((E3614/N3614),2)</f>
        <v>1</v>
      </c>
      <c r="S3614" t="str">
        <f>LEFT(P3614,FIND("/",P3614)-1)</f>
        <v>theater</v>
      </c>
      <c r="T3614" t="str">
        <f>RIGHT(P3614,LEN(P3614)-FIND("/",P3614))</f>
        <v>plays</v>
      </c>
    </row>
    <row r="3615" spans="1:20" ht="42.75" x14ac:dyDescent="0.4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 s="9">
        <f>(((I3615/60)/60)/24)+DATE(1970,1,1)</f>
        <v>42071.701423611114</v>
      </c>
      <c r="K3615">
        <v>1423245003</v>
      </c>
      <c r="L3615" s="10">
        <f>(((K3615/60)/60)/24)+DATE(1970,1,1)</f>
        <v>42041.743090277778</v>
      </c>
      <c r="M3615" t="b">
        <v>0</v>
      </c>
      <c r="N3615">
        <v>1</v>
      </c>
      <c r="O3615" t="b">
        <v>0</v>
      </c>
      <c r="P3615" t="s">
        <v>8271</v>
      </c>
      <c r="Q3615" s="5">
        <f>(E3615/D3615)</f>
        <v>2.0000000000000001E-4</v>
      </c>
      <c r="R3615" s="12">
        <f>ROUND((E3615/N3615),2)</f>
        <v>1</v>
      </c>
      <c r="S3615" t="str">
        <f>LEFT(P3615,FIND("/",P3615)-1)</f>
        <v>theater</v>
      </c>
      <c r="T3615" t="str">
        <f>RIGHT(P3615,LEN(P3615)-FIND("/",P3615))</f>
        <v>plays</v>
      </c>
    </row>
    <row r="3616" spans="1:20" ht="42.75" x14ac:dyDescent="0.4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 s="9">
        <f>(((I3616/60)/60)/24)+DATE(1970,1,1)</f>
        <v>41872.201261574075</v>
      </c>
      <c r="K3616">
        <v>1406004589</v>
      </c>
      <c r="L3616" s="10">
        <f>(((K3616/60)/60)/24)+DATE(1970,1,1)</f>
        <v>41842.201261574075</v>
      </c>
      <c r="M3616" t="b">
        <v>0</v>
      </c>
      <c r="N3616">
        <v>1</v>
      </c>
      <c r="O3616" t="b">
        <v>0</v>
      </c>
      <c r="P3616" t="s">
        <v>8271</v>
      </c>
      <c r="Q3616" s="5">
        <f>(E3616/D3616)</f>
        <v>2.0000000000000001E-4</v>
      </c>
      <c r="R3616" s="12">
        <f>ROUND((E3616/N3616),2)</f>
        <v>1</v>
      </c>
      <c r="S3616" t="str">
        <f>LEFT(P3616,FIND("/",P3616)-1)</f>
        <v>theater</v>
      </c>
      <c r="T3616" t="str">
        <f>RIGHT(P3616,LEN(P3616)-FIND("/",P3616))</f>
        <v>plays</v>
      </c>
    </row>
    <row r="3617" spans="1:20" ht="42.75" x14ac:dyDescent="0.4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 s="9">
        <f>(((I3617/60)/60)/24)+DATE(1970,1,1)</f>
        <v>42000.0699537037</v>
      </c>
      <c r="K3617">
        <v>1414456844</v>
      </c>
      <c r="L3617" s="10">
        <f>(((K3617/60)/60)/24)+DATE(1970,1,1)</f>
        <v>41940.028287037036</v>
      </c>
      <c r="M3617" t="b">
        <v>0</v>
      </c>
      <c r="N3617">
        <v>7</v>
      </c>
      <c r="O3617" t="b">
        <v>0</v>
      </c>
      <c r="P3617" t="s">
        <v>8303</v>
      </c>
      <c r="Q3617" s="5">
        <f>(E3617/D3617)</f>
        <v>1.8799999999999999E-4</v>
      </c>
      <c r="R3617" s="12">
        <f>ROUND((E3617/N3617),2)</f>
        <v>53.71</v>
      </c>
      <c r="S3617" t="str">
        <f>LEFT(P3617,FIND("/",P3617)-1)</f>
        <v>theater</v>
      </c>
      <c r="T3617" t="str">
        <f>RIGHT(P3617,LEN(P3617)-FIND("/",P3617))</f>
        <v>spaces</v>
      </c>
    </row>
    <row r="3618" spans="1:20" ht="42.75" x14ac:dyDescent="0.4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 s="9">
        <f>(((I3618/60)/60)/24)+DATE(1970,1,1)</f>
        <v>42099.153321759266</v>
      </c>
      <c r="K3618">
        <v>1423024847</v>
      </c>
      <c r="L3618" s="10">
        <f>(((K3618/60)/60)/24)+DATE(1970,1,1)</f>
        <v>42039.194988425923</v>
      </c>
      <c r="M3618" t="b">
        <v>0</v>
      </c>
      <c r="N3618">
        <v>1</v>
      </c>
      <c r="O3618" t="b">
        <v>0</v>
      </c>
      <c r="P3618" t="s">
        <v>8271</v>
      </c>
      <c r="Q3618" s="5">
        <f>(E3618/D3618)</f>
        <v>1.8181818181818181E-4</v>
      </c>
      <c r="R3618" s="12">
        <f>ROUND((E3618/N3618),2)</f>
        <v>20</v>
      </c>
      <c r="S3618" t="str">
        <f>LEFT(P3618,FIND("/",P3618)-1)</f>
        <v>theater</v>
      </c>
      <c r="T3618" t="str">
        <f>RIGHT(P3618,LEN(P3618)-FIND("/",P3618))</f>
        <v>plays</v>
      </c>
    </row>
    <row r="3619" spans="1:20" ht="42.75" x14ac:dyDescent="0.4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 s="9">
        <f>(((I3619/60)/60)/24)+DATE(1970,1,1)</f>
        <v>42032.926990740743</v>
      </c>
      <c r="K3619">
        <v>1419891292</v>
      </c>
      <c r="L3619" s="10">
        <f>(((K3619/60)/60)/24)+DATE(1970,1,1)</f>
        <v>42002.926990740743</v>
      </c>
      <c r="M3619" t="b">
        <v>0</v>
      </c>
      <c r="N3619">
        <v>4</v>
      </c>
      <c r="O3619" t="b">
        <v>0</v>
      </c>
      <c r="P3619" t="s">
        <v>8282</v>
      </c>
      <c r="Q3619" s="5">
        <f>(E3619/D3619)</f>
        <v>1.7647058823529413E-4</v>
      </c>
      <c r="R3619" s="12">
        <f>ROUND((E3619/N3619),2)</f>
        <v>3</v>
      </c>
      <c r="S3619" t="str">
        <f>LEFT(P3619,FIND("/",P3619)-1)</f>
        <v>games</v>
      </c>
      <c r="T3619" t="str">
        <f>RIGHT(P3619,LEN(P3619)-FIND("/",P3619))</f>
        <v>video games</v>
      </c>
    </row>
    <row r="3620" spans="1:20" ht="28.5" x14ac:dyDescent="0.4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 s="9">
        <f>(((I3620/60)/60)/24)+DATE(1970,1,1)</f>
        <v>42645.753310185188</v>
      </c>
      <c r="K3620">
        <v>1472839486</v>
      </c>
      <c r="L3620" s="10">
        <f>(((K3620/60)/60)/24)+DATE(1970,1,1)</f>
        <v>42615.753310185188</v>
      </c>
      <c r="M3620" t="b">
        <v>0</v>
      </c>
      <c r="N3620">
        <v>3</v>
      </c>
      <c r="O3620" t="b">
        <v>0</v>
      </c>
      <c r="P3620" t="s">
        <v>8273</v>
      </c>
      <c r="Q3620" s="5">
        <f>(E3620/D3620)</f>
        <v>1.7142857142857143E-4</v>
      </c>
      <c r="R3620" s="12">
        <f>ROUND((E3620/N3620),2)</f>
        <v>1</v>
      </c>
      <c r="S3620" t="str">
        <f>LEFT(P3620,FIND("/",P3620)-1)</f>
        <v>technology</v>
      </c>
      <c r="T3620" t="str">
        <f>RIGHT(P3620,LEN(P3620)-FIND("/",P3620))</f>
        <v>wearables</v>
      </c>
    </row>
    <row r="3621" spans="1:20" ht="42.75" x14ac:dyDescent="0.4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 s="9">
        <f>(((I3621/60)/60)/24)+DATE(1970,1,1)</f>
        <v>41356.513460648144</v>
      </c>
      <c r="K3621">
        <v>1361884763</v>
      </c>
      <c r="L3621" s="10">
        <f>(((K3621/60)/60)/24)+DATE(1970,1,1)</f>
        <v>41331.555127314816</v>
      </c>
      <c r="M3621" t="b">
        <v>0</v>
      </c>
      <c r="N3621">
        <v>1</v>
      </c>
      <c r="O3621" t="b">
        <v>0</v>
      </c>
      <c r="P3621" t="s">
        <v>8270</v>
      </c>
      <c r="Q3621" s="5">
        <f>(E3621/D3621)</f>
        <v>1.6666666666666666E-4</v>
      </c>
      <c r="R3621" s="12">
        <f>ROUND((E3621/N3621),2)</f>
        <v>5</v>
      </c>
      <c r="S3621" t="str">
        <f>LEFT(P3621,FIND("/",P3621)-1)</f>
        <v>film &amp; video</v>
      </c>
      <c r="T3621" t="str">
        <f>RIGHT(P3621,LEN(P3621)-FIND("/",P3621))</f>
        <v>animation</v>
      </c>
    </row>
    <row r="3622" spans="1:20" ht="42.75" x14ac:dyDescent="0.4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 s="9">
        <f>(((I3622/60)/60)/24)+DATE(1970,1,1)</f>
        <v>42524.318518518514</v>
      </c>
      <c r="K3622">
        <v>1461051520</v>
      </c>
      <c r="L3622" s="10">
        <f>(((K3622/60)/60)/24)+DATE(1970,1,1)</f>
        <v>42479.318518518514</v>
      </c>
      <c r="M3622" t="b">
        <v>0</v>
      </c>
      <c r="N3622">
        <v>1</v>
      </c>
      <c r="O3622" t="b">
        <v>0</v>
      </c>
      <c r="P3622" t="s">
        <v>8287</v>
      </c>
      <c r="Q3622" s="5">
        <f>(E3622/D3622)</f>
        <v>1.6666666666666666E-4</v>
      </c>
      <c r="R3622" s="12">
        <f>ROUND((E3622/N3622),2)</f>
        <v>1</v>
      </c>
      <c r="S3622" t="str">
        <f>LEFT(P3622,FIND("/",P3622)-1)</f>
        <v>publishing</v>
      </c>
      <c r="T3622" t="str">
        <f>RIGHT(P3622,LEN(P3622)-FIND("/",P3622))</f>
        <v>translations</v>
      </c>
    </row>
    <row r="3623" spans="1:20" ht="28.5" x14ac:dyDescent="0.4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 s="9">
        <f>(((I3623/60)/60)/24)+DATE(1970,1,1)</f>
        <v>42056.687453703707</v>
      </c>
      <c r="K3623">
        <v>1421944196</v>
      </c>
      <c r="L3623" s="10">
        <f>(((K3623/60)/60)/24)+DATE(1970,1,1)</f>
        <v>42026.687453703707</v>
      </c>
      <c r="M3623" t="b">
        <v>0</v>
      </c>
      <c r="N3623">
        <v>1</v>
      </c>
      <c r="O3623" t="b">
        <v>0</v>
      </c>
      <c r="P3623" t="s">
        <v>8284</v>
      </c>
      <c r="Q3623" s="5">
        <f>(E3623/D3623)</f>
        <v>1.6666666666666666E-4</v>
      </c>
      <c r="R3623" s="12">
        <f>ROUND((E3623/N3623),2)</f>
        <v>1</v>
      </c>
      <c r="S3623" t="str">
        <f>LEFT(P3623,FIND("/",P3623)-1)</f>
        <v>food</v>
      </c>
      <c r="T3623" t="str">
        <f>RIGHT(P3623,LEN(P3623)-FIND("/",P3623))</f>
        <v>food trucks</v>
      </c>
    </row>
    <row r="3624" spans="1:20" ht="42.75" x14ac:dyDescent="0.4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 s="9">
        <f>(((I3624/60)/60)/24)+DATE(1970,1,1)</f>
        <v>42240.439768518518</v>
      </c>
      <c r="K3624">
        <v>1437820396</v>
      </c>
      <c r="L3624" s="10">
        <f>(((K3624/60)/60)/24)+DATE(1970,1,1)</f>
        <v>42210.439768518518</v>
      </c>
      <c r="M3624" t="b">
        <v>0</v>
      </c>
      <c r="N3624">
        <v>1</v>
      </c>
      <c r="O3624" t="b">
        <v>0</v>
      </c>
      <c r="P3624" t="s">
        <v>8271</v>
      </c>
      <c r="Q3624" s="5">
        <f>(E3624/D3624)</f>
        <v>1.6666666666666666E-4</v>
      </c>
      <c r="R3624" s="12">
        <f>ROUND((E3624/N3624),2)</f>
        <v>25</v>
      </c>
      <c r="S3624" t="str">
        <f>LEFT(P3624,FIND("/",P3624)-1)</f>
        <v>theater</v>
      </c>
      <c r="T3624" t="str">
        <f>RIGHT(P3624,LEN(P3624)-FIND("/",P3624))</f>
        <v>plays</v>
      </c>
    </row>
    <row r="3625" spans="1:20" ht="42.75" x14ac:dyDescent="0.4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 s="9">
        <f>(((I3625/60)/60)/24)+DATE(1970,1,1)</f>
        <v>42510.374305555553</v>
      </c>
      <c r="K3625">
        <v>1459414740</v>
      </c>
      <c r="L3625" s="10">
        <f>(((K3625/60)/60)/24)+DATE(1970,1,1)</f>
        <v>42460.374305555553</v>
      </c>
      <c r="M3625" t="b">
        <v>0</v>
      </c>
      <c r="N3625">
        <v>3</v>
      </c>
      <c r="O3625" t="b">
        <v>0</v>
      </c>
      <c r="P3625" t="s">
        <v>8303</v>
      </c>
      <c r="Q3625" s="5">
        <f>(E3625/D3625)</f>
        <v>1.6666666666666666E-4</v>
      </c>
      <c r="R3625" s="12">
        <f>ROUND((E3625/N3625),2)</f>
        <v>1</v>
      </c>
      <c r="S3625" t="str">
        <f>LEFT(P3625,FIND("/",P3625)-1)</f>
        <v>theater</v>
      </c>
      <c r="T3625" t="str">
        <f>RIGHT(P3625,LEN(P3625)-FIND("/",P3625))</f>
        <v>spaces</v>
      </c>
    </row>
    <row r="3626" spans="1:20" ht="42.75" x14ac:dyDescent="0.4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 s="9">
        <f>(((I3626/60)/60)/24)+DATE(1970,1,1)</f>
        <v>42673.073611111111</v>
      </c>
      <c r="K3626">
        <v>1476549262</v>
      </c>
      <c r="L3626" s="10">
        <f>(((K3626/60)/60)/24)+DATE(1970,1,1)</f>
        <v>42658.690532407403</v>
      </c>
      <c r="M3626" t="b">
        <v>0</v>
      </c>
      <c r="N3626">
        <v>2</v>
      </c>
      <c r="O3626" t="b">
        <v>0</v>
      </c>
      <c r="P3626" t="s">
        <v>8303</v>
      </c>
      <c r="Q3626" s="5">
        <f>(E3626/D3626)</f>
        <v>1.6666666666666666E-4</v>
      </c>
      <c r="R3626" s="12">
        <f>ROUND((E3626/N3626),2)</f>
        <v>1</v>
      </c>
      <c r="S3626" t="str">
        <f>LEFT(P3626,FIND("/",P3626)-1)</f>
        <v>theater</v>
      </c>
      <c r="T3626" t="str">
        <f>RIGHT(P3626,LEN(P3626)-FIND("/",P3626))</f>
        <v>spaces</v>
      </c>
    </row>
    <row r="3627" spans="1:20" ht="57" x14ac:dyDescent="0.4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 s="9">
        <f>(((I3627/60)/60)/24)+DATE(1970,1,1)</f>
        <v>42549.969131944439</v>
      </c>
      <c r="K3627">
        <v>1465427733</v>
      </c>
      <c r="L3627" s="10">
        <f>(((K3627/60)/60)/24)+DATE(1970,1,1)</f>
        <v>42529.969131944439</v>
      </c>
      <c r="M3627" t="b">
        <v>0</v>
      </c>
      <c r="N3627">
        <v>2</v>
      </c>
      <c r="O3627" t="b">
        <v>0</v>
      </c>
      <c r="P3627" t="s">
        <v>8283</v>
      </c>
      <c r="Q3627" s="5">
        <f>(E3627/D3627)</f>
        <v>1.6249999999999999E-4</v>
      </c>
      <c r="R3627" s="12">
        <f>ROUND((E3627/N3627),2)</f>
        <v>13</v>
      </c>
      <c r="S3627" t="str">
        <f>LEFT(P3627,FIND("/",P3627)-1)</f>
        <v>games</v>
      </c>
      <c r="T3627" t="str">
        <f>RIGHT(P3627,LEN(P3627)-FIND("/",P3627))</f>
        <v>mobile games</v>
      </c>
    </row>
    <row r="3628" spans="1:20" ht="28.5" x14ac:dyDescent="0.4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 s="9">
        <f>(((I3628/60)/60)/24)+DATE(1970,1,1)</f>
        <v>42476.839351851857</v>
      </c>
      <c r="K3628">
        <v>1455656920</v>
      </c>
      <c r="L3628" s="10">
        <f>(((K3628/60)/60)/24)+DATE(1970,1,1)</f>
        <v>42416.881018518514</v>
      </c>
      <c r="M3628" t="b">
        <v>0</v>
      </c>
      <c r="N3628">
        <v>1</v>
      </c>
      <c r="O3628" t="b">
        <v>0</v>
      </c>
      <c r="P3628" t="s">
        <v>8268</v>
      </c>
      <c r="Q3628" s="5">
        <f>(E3628/D3628)</f>
        <v>1.5873015873015873E-4</v>
      </c>
      <c r="R3628" s="12">
        <f>ROUND((E3628/N3628),2)</f>
        <v>1</v>
      </c>
      <c r="S3628" t="str">
        <f>LEFT(P3628,FIND("/",P3628)-1)</f>
        <v>film &amp; video</v>
      </c>
      <c r="T3628" t="str">
        <f>RIGHT(P3628,LEN(P3628)-FIND("/",P3628))</f>
        <v>drama</v>
      </c>
    </row>
    <row r="3629" spans="1:20" ht="28.5" x14ac:dyDescent="0.4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 s="9">
        <f>(((I3629/60)/60)/24)+DATE(1970,1,1)</f>
        <v>42559.730717592596</v>
      </c>
      <c r="K3629">
        <v>1465407134</v>
      </c>
      <c r="L3629" s="10">
        <f>(((K3629/60)/60)/24)+DATE(1970,1,1)</f>
        <v>42529.730717592596</v>
      </c>
      <c r="M3629" t="b">
        <v>0</v>
      </c>
      <c r="N3629">
        <v>3</v>
      </c>
      <c r="O3629" t="b">
        <v>0</v>
      </c>
      <c r="P3629" t="s">
        <v>8287</v>
      </c>
      <c r="Q3629" s="5">
        <f>(E3629/D3629)</f>
        <v>1.4999999999999999E-4</v>
      </c>
      <c r="R3629" s="12">
        <f>ROUND((E3629/N3629),2)</f>
        <v>25</v>
      </c>
      <c r="S3629" t="str">
        <f>LEFT(P3629,FIND("/",P3629)-1)</f>
        <v>publishing</v>
      </c>
      <c r="T3629" t="str">
        <f>RIGHT(P3629,LEN(P3629)-FIND("/",P3629))</f>
        <v>translations</v>
      </c>
    </row>
    <row r="3630" spans="1:20" ht="42.75" x14ac:dyDescent="0.4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 s="9">
        <f>(((I3630/60)/60)/24)+DATE(1970,1,1)</f>
        <v>42646.049849537041</v>
      </c>
      <c r="K3630">
        <v>1472865107</v>
      </c>
      <c r="L3630" s="10">
        <f>(((K3630/60)/60)/24)+DATE(1970,1,1)</f>
        <v>42616.049849537041</v>
      </c>
      <c r="M3630" t="b">
        <v>0</v>
      </c>
      <c r="N3630">
        <v>1</v>
      </c>
      <c r="O3630" t="b">
        <v>0</v>
      </c>
      <c r="P3630" t="s">
        <v>8267</v>
      </c>
      <c r="Q3630" s="5">
        <f>(E3630/D3630)</f>
        <v>1.4285714285714287E-4</v>
      </c>
      <c r="R3630">
        <f>ROUND((E3630/N3630),2)</f>
        <v>10</v>
      </c>
      <c r="S3630" t="str">
        <f>LEFT(P3630,FIND("/",P3630)-1)</f>
        <v>film &amp; video</v>
      </c>
      <c r="T3630" t="str">
        <f>RIGHT(P3630,LEN(P3630)-FIND("/",P3630))</f>
        <v>science fiction</v>
      </c>
    </row>
    <row r="3631" spans="1:20" ht="42.75" x14ac:dyDescent="0.4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 s="9">
        <f>(((I3631/60)/60)/24)+DATE(1970,1,1)</f>
        <v>42071.218715277777</v>
      </c>
      <c r="K3631">
        <v>1423199697</v>
      </c>
      <c r="L3631" s="10">
        <f>(((K3631/60)/60)/24)+DATE(1970,1,1)</f>
        <v>42041.218715277777</v>
      </c>
      <c r="M3631" t="b">
        <v>0</v>
      </c>
      <c r="N3631">
        <v>2</v>
      </c>
      <c r="O3631" t="b">
        <v>0</v>
      </c>
      <c r="P3631" t="s">
        <v>8284</v>
      </c>
      <c r="Q3631" s="5">
        <f>(E3631/D3631)</f>
        <v>1.4285714285714287E-4</v>
      </c>
      <c r="R3631" s="12">
        <f>ROUND((E3631/N3631),2)</f>
        <v>1</v>
      </c>
      <c r="S3631" t="str">
        <f>LEFT(P3631,FIND("/",P3631)-1)</f>
        <v>food</v>
      </c>
      <c r="T3631" t="str">
        <f>RIGHT(P3631,LEN(P3631)-FIND("/",P3631))</f>
        <v>food trucks</v>
      </c>
    </row>
    <row r="3632" spans="1:20" ht="42.75" x14ac:dyDescent="0.4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 s="9">
        <f>(((I3632/60)/60)/24)+DATE(1970,1,1)</f>
        <v>42204.780821759254</v>
      </c>
      <c r="K3632">
        <v>1434739463</v>
      </c>
      <c r="L3632" s="10">
        <f>(((K3632/60)/60)/24)+DATE(1970,1,1)</f>
        <v>42174.780821759254</v>
      </c>
      <c r="M3632" t="b">
        <v>0</v>
      </c>
      <c r="N3632">
        <v>1</v>
      </c>
      <c r="O3632" t="b">
        <v>0</v>
      </c>
      <c r="P3632" t="s">
        <v>8271</v>
      </c>
      <c r="Q3632" s="5">
        <f>(E3632/D3632)</f>
        <v>1.4285714285714287E-4</v>
      </c>
      <c r="R3632" s="12">
        <f>ROUND((E3632/N3632),2)</f>
        <v>1</v>
      </c>
      <c r="S3632" t="str">
        <f>LEFT(P3632,FIND("/",P3632)-1)</f>
        <v>theater</v>
      </c>
      <c r="T3632" t="str">
        <f>RIGHT(P3632,LEN(P3632)-FIND("/",P3632))</f>
        <v>plays</v>
      </c>
    </row>
    <row r="3633" spans="1:20" ht="42.75" x14ac:dyDescent="0.4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 s="9">
        <f>(((I3633/60)/60)/24)+DATE(1970,1,1)</f>
        <v>42271.798206018517</v>
      </c>
      <c r="K3633">
        <v>1440529765</v>
      </c>
      <c r="L3633" s="10">
        <f>(((K3633/60)/60)/24)+DATE(1970,1,1)</f>
        <v>42241.798206018517</v>
      </c>
      <c r="M3633" t="b">
        <v>0</v>
      </c>
      <c r="N3633">
        <v>2</v>
      </c>
      <c r="O3633" t="b">
        <v>0</v>
      </c>
      <c r="P3633" t="s">
        <v>8302</v>
      </c>
      <c r="Q3633" s="5">
        <f>(E3633/D3633)</f>
        <v>1.3750000000000001E-4</v>
      </c>
      <c r="R3633" s="12">
        <f>ROUND((E3633/N3633),2)</f>
        <v>550</v>
      </c>
      <c r="S3633" t="str">
        <f>LEFT(P3633,FIND("/",P3633)-1)</f>
        <v>technology</v>
      </c>
      <c r="T3633" t="str">
        <f>RIGHT(P3633,LEN(P3633)-FIND("/",P3633))</f>
        <v>makerspaces</v>
      </c>
    </row>
    <row r="3634" spans="1:20" ht="28.5" x14ac:dyDescent="0.4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 s="9">
        <f>(((I3634/60)/60)/24)+DATE(1970,1,1)</f>
        <v>42063.845543981486</v>
      </c>
      <c r="K3634">
        <v>1422562655</v>
      </c>
      <c r="L3634" s="10">
        <f>(((K3634/60)/60)/24)+DATE(1970,1,1)</f>
        <v>42033.845543981486</v>
      </c>
      <c r="M3634" t="b">
        <v>0</v>
      </c>
      <c r="N3634">
        <v>3</v>
      </c>
      <c r="O3634" t="b">
        <v>0</v>
      </c>
      <c r="P3634" t="s">
        <v>8291</v>
      </c>
      <c r="Q3634" s="5">
        <f>(E3634/D3634)</f>
        <v>1.3636363636363637E-4</v>
      </c>
      <c r="R3634" s="12">
        <f>ROUND((E3634/N3634),2)</f>
        <v>1</v>
      </c>
      <c r="S3634" t="str">
        <f>LEFT(P3634,FIND("/",P3634)-1)</f>
        <v>photography</v>
      </c>
      <c r="T3634" t="str">
        <f>RIGHT(P3634,LEN(P3634)-FIND("/",P3634))</f>
        <v>places</v>
      </c>
    </row>
    <row r="3635" spans="1:20" x14ac:dyDescent="0.4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 s="9">
        <f>(((I3635/60)/60)/24)+DATE(1970,1,1)</f>
        <v>42193.614571759259</v>
      </c>
      <c r="K3635">
        <v>1435070699</v>
      </c>
      <c r="L3635" s="10">
        <f>(((K3635/60)/60)/24)+DATE(1970,1,1)</f>
        <v>42178.614571759259</v>
      </c>
      <c r="M3635" t="b">
        <v>0</v>
      </c>
      <c r="N3635">
        <v>1</v>
      </c>
      <c r="O3635" t="b">
        <v>0</v>
      </c>
      <c r="P3635" t="s">
        <v>8272</v>
      </c>
      <c r="Q3635" s="5">
        <f>(E3635/D3635)</f>
        <v>1.3333333333333334E-4</v>
      </c>
      <c r="R3635" s="12">
        <f>ROUND((E3635/N3635),2)</f>
        <v>1</v>
      </c>
      <c r="S3635" t="str">
        <f>LEFT(P3635,FIND("/",P3635)-1)</f>
        <v>technology</v>
      </c>
      <c r="T3635" t="str">
        <f>RIGHT(P3635,LEN(P3635)-FIND("/",P3635))</f>
        <v>web</v>
      </c>
    </row>
    <row r="3636" spans="1:20" ht="42.75" x14ac:dyDescent="0.4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 s="9">
        <f>(((I3636/60)/60)/24)+DATE(1970,1,1)</f>
        <v>41986.950983796298</v>
      </c>
      <c r="K3636">
        <v>1415918965</v>
      </c>
      <c r="L3636" s="10">
        <f>(((K3636/60)/60)/24)+DATE(1970,1,1)</f>
        <v>41956.950983796298</v>
      </c>
      <c r="M3636" t="b">
        <v>0</v>
      </c>
      <c r="N3636">
        <v>1</v>
      </c>
      <c r="O3636" t="b">
        <v>0</v>
      </c>
      <c r="P3636" t="s">
        <v>8291</v>
      </c>
      <c r="Q3636" s="5">
        <f>(E3636/D3636)</f>
        <v>1.3333333333333334E-4</v>
      </c>
      <c r="R3636" s="12">
        <f>ROUND((E3636/N3636),2)</f>
        <v>1</v>
      </c>
      <c r="S3636" t="str">
        <f>LEFT(P3636,FIND("/",P3636)-1)</f>
        <v>photography</v>
      </c>
      <c r="T3636" t="str">
        <f>RIGHT(P3636,LEN(P3636)-FIND("/",P3636))</f>
        <v>places</v>
      </c>
    </row>
    <row r="3637" spans="1:20" ht="42.75" x14ac:dyDescent="0.4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 s="9">
        <f>(((I3637/60)/60)/24)+DATE(1970,1,1)</f>
        <v>42004.704745370371</v>
      </c>
      <c r="K3637">
        <v>1417452890</v>
      </c>
      <c r="L3637" s="10">
        <f>(((K3637/60)/60)/24)+DATE(1970,1,1)</f>
        <v>41974.704745370371</v>
      </c>
      <c r="M3637" t="b">
        <v>0</v>
      </c>
      <c r="N3637">
        <v>1</v>
      </c>
      <c r="O3637" t="b">
        <v>0</v>
      </c>
      <c r="P3637" t="s">
        <v>8284</v>
      </c>
      <c r="Q3637" s="5">
        <f>(E3637/D3637)</f>
        <v>1.3333333333333334E-4</v>
      </c>
      <c r="R3637" s="12">
        <f>ROUND((E3637/N3637),2)</f>
        <v>8</v>
      </c>
      <c r="S3637" t="str">
        <f>LEFT(P3637,FIND("/",P3637)-1)</f>
        <v>food</v>
      </c>
      <c r="T3637" t="str">
        <f>RIGHT(P3637,LEN(P3637)-FIND("/",P3637))</f>
        <v>food trucks</v>
      </c>
    </row>
    <row r="3638" spans="1:20" ht="28.5" x14ac:dyDescent="0.4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 s="9">
        <f>(((I3638/60)/60)/24)+DATE(1970,1,1)</f>
        <v>42625.707638888889</v>
      </c>
      <c r="K3638">
        <v>1472451356</v>
      </c>
      <c r="L3638" s="10">
        <f>(((K3638/60)/60)/24)+DATE(1970,1,1)</f>
        <v>42611.261064814811</v>
      </c>
      <c r="M3638" t="b">
        <v>0</v>
      </c>
      <c r="N3638">
        <v>1</v>
      </c>
      <c r="O3638" t="b">
        <v>0</v>
      </c>
      <c r="P3638" t="s">
        <v>8271</v>
      </c>
      <c r="Q3638" s="5">
        <f>(E3638/D3638)</f>
        <v>1.3333333333333334E-4</v>
      </c>
      <c r="R3638" s="12">
        <f>ROUND((E3638/N3638),2)</f>
        <v>1</v>
      </c>
      <c r="S3638" t="str">
        <f>LEFT(P3638,FIND("/",P3638)-1)</f>
        <v>theater</v>
      </c>
      <c r="T3638" t="str">
        <f>RIGHT(P3638,LEN(P3638)-FIND("/",P3638))</f>
        <v>plays</v>
      </c>
    </row>
    <row r="3639" spans="1:20" ht="42.75" x14ac:dyDescent="0.4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 s="9">
        <f>(((I3639/60)/60)/24)+DATE(1970,1,1)</f>
        <v>41860.947013888886</v>
      </c>
      <c r="K3639">
        <v>1405032222</v>
      </c>
      <c r="L3639" s="10">
        <f>(((K3639/60)/60)/24)+DATE(1970,1,1)</f>
        <v>41830.947013888886</v>
      </c>
      <c r="M3639" t="b">
        <v>0</v>
      </c>
      <c r="N3639">
        <v>4</v>
      </c>
      <c r="O3639" t="b">
        <v>0</v>
      </c>
      <c r="P3639" t="s">
        <v>8273</v>
      </c>
      <c r="Q3639" s="5">
        <f>(E3639/D3639)</f>
        <v>1.2375123751237513E-4</v>
      </c>
      <c r="R3639" s="12">
        <f>ROUND((E3639/N3639),2)</f>
        <v>2.75</v>
      </c>
      <c r="S3639" t="str">
        <f>LEFT(P3639,FIND("/",P3639)-1)</f>
        <v>technology</v>
      </c>
      <c r="T3639" t="str">
        <f>RIGHT(P3639,LEN(P3639)-FIND("/",P3639))</f>
        <v>wearables</v>
      </c>
    </row>
    <row r="3640" spans="1:20" ht="42.75" x14ac:dyDescent="0.4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 s="9">
        <f>(((I3640/60)/60)/24)+DATE(1970,1,1)</f>
        <v>42335.902824074074</v>
      </c>
      <c r="K3640">
        <v>1443472804</v>
      </c>
      <c r="L3640" s="10">
        <f>(((K3640/60)/60)/24)+DATE(1970,1,1)</f>
        <v>42275.861157407402</v>
      </c>
      <c r="M3640" t="b">
        <v>0</v>
      </c>
      <c r="N3640">
        <v>2</v>
      </c>
      <c r="O3640" t="b">
        <v>0</v>
      </c>
      <c r="P3640" t="s">
        <v>8270</v>
      </c>
      <c r="Q3640" s="5">
        <f>(E3640/D3640)</f>
        <v>1.2E-4</v>
      </c>
      <c r="R3640" s="12">
        <f>ROUND((E3640/N3640),2)</f>
        <v>3</v>
      </c>
      <c r="S3640" t="str">
        <f>LEFT(P3640,FIND("/",P3640)-1)</f>
        <v>film &amp; video</v>
      </c>
      <c r="T3640" t="str">
        <f>RIGHT(P3640,LEN(P3640)-FIND("/",P3640))</f>
        <v>animation</v>
      </c>
    </row>
    <row r="3641" spans="1:20" ht="42.75" x14ac:dyDescent="0.4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 s="9">
        <f>(((I3641/60)/60)/24)+DATE(1970,1,1)</f>
        <v>41990.771354166667</v>
      </c>
      <c r="K3641">
        <v>1416249045</v>
      </c>
      <c r="L3641" s="10">
        <f>(((K3641/60)/60)/24)+DATE(1970,1,1)</f>
        <v>41960.771354166667</v>
      </c>
      <c r="M3641" t="b">
        <v>0</v>
      </c>
      <c r="N3641">
        <v>3</v>
      </c>
      <c r="O3641" t="b">
        <v>0</v>
      </c>
      <c r="P3641" t="s">
        <v>8272</v>
      </c>
      <c r="Q3641" s="5">
        <f>(E3641/D3641)</f>
        <v>1.2E-4</v>
      </c>
      <c r="R3641" s="12">
        <f>ROUND((E3641/N3641),2)</f>
        <v>4</v>
      </c>
      <c r="S3641" t="str">
        <f>LEFT(P3641,FIND("/",P3641)-1)</f>
        <v>technology</v>
      </c>
      <c r="T3641" t="str">
        <f>RIGHT(P3641,LEN(P3641)-FIND("/",P3641))</f>
        <v>web</v>
      </c>
    </row>
    <row r="3642" spans="1:20" ht="42.75" x14ac:dyDescent="0.4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 s="9">
        <f>(((I3642/60)/60)/24)+DATE(1970,1,1)</f>
        <v>42442.892546296294</v>
      </c>
      <c r="K3642">
        <v>1455315916</v>
      </c>
      <c r="L3642" s="10">
        <f>(((K3642/60)/60)/24)+DATE(1970,1,1)</f>
        <v>42412.934212962966</v>
      </c>
      <c r="M3642" t="b">
        <v>0</v>
      </c>
      <c r="N3642">
        <v>5</v>
      </c>
      <c r="O3642" t="b">
        <v>0</v>
      </c>
      <c r="P3642" t="s">
        <v>8282</v>
      </c>
      <c r="Q3642" s="5">
        <f>(E3642/D3642)</f>
        <v>1.16E-4</v>
      </c>
      <c r="R3642" s="12">
        <f>ROUND((E3642/N3642),2)</f>
        <v>5.8</v>
      </c>
      <c r="S3642" t="str">
        <f>LEFT(P3642,FIND("/",P3642)-1)</f>
        <v>games</v>
      </c>
      <c r="T3642" t="str">
        <f>RIGHT(P3642,LEN(P3642)-FIND("/",P3642))</f>
        <v>video games</v>
      </c>
    </row>
    <row r="3643" spans="1:20" ht="28.5" x14ac:dyDescent="0.4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 s="9">
        <f>(((I3643/60)/60)/24)+DATE(1970,1,1)</f>
        <v>42254.578622685185</v>
      </c>
      <c r="K3643">
        <v>1439560393</v>
      </c>
      <c r="L3643" s="10">
        <f>(((K3643/60)/60)/24)+DATE(1970,1,1)</f>
        <v>42230.578622685185</v>
      </c>
      <c r="M3643" t="b">
        <v>0</v>
      </c>
      <c r="N3643">
        <v>7</v>
      </c>
      <c r="O3643" t="b">
        <v>0</v>
      </c>
      <c r="P3643" t="s">
        <v>8272</v>
      </c>
      <c r="Q3643" s="5">
        <f>(E3643/D3643)</f>
        <v>1.12E-4</v>
      </c>
      <c r="R3643" s="12">
        <f>ROUND((E3643/N3643),2)</f>
        <v>2</v>
      </c>
      <c r="S3643" t="str">
        <f>LEFT(P3643,FIND("/",P3643)-1)</f>
        <v>technology</v>
      </c>
      <c r="T3643" t="str">
        <f>RIGHT(P3643,LEN(P3643)-FIND("/",P3643))</f>
        <v>web</v>
      </c>
    </row>
    <row r="3644" spans="1:20" ht="42.75" x14ac:dyDescent="0.4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 s="9">
        <f>(((I3644/60)/60)/24)+DATE(1970,1,1)</f>
        <v>42082.896840277783</v>
      </c>
      <c r="K3644">
        <v>1424212287</v>
      </c>
      <c r="L3644" s="10">
        <f>(((K3644/60)/60)/24)+DATE(1970,1,1)</f>
        <v>42052.93850694444</v>
      </c>
      <c r="M3644" t="b">
        <v>0</v>
      </c>
      <c r="N3644">
        <v>1</v>
      </c>
      <c r="O3644" t="b">
        <v>0</v>
      </c>
      <c r="P3644" t="s">
        <v>8272</v>
      </c>
      <c r="Q3644" s="5">
        <f>(E3644/D3644)</f>
        <v>1.1111111111111112E-4</v>
      </c>
      <c r="R3644" s="12">
        <f>ROUND((E3644/N3644),2)</f>
        <v>1</v>
      </c>
      <c r="S3644" t="str">
        <f>LEFT(P3644,FIND("/",P3644)-1)</f>
        <v>technology</v>
      </c>
      <c r="T3644" t="str">
        <f>RIGHT(P3644,LEN(P3644)-FIND("/",P3644))</f>
        <v>web</v>
      </c>
    </row>
    <row r="3645" spans="1:20" ht="42.75" x14ac:dyDescent="0.4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 s="9">
        <f>(((I3645/60)/60)/24)+DATE(1970,1,1)</f>
        <v>41968.823611111111</v>
      </c>
      <c r="K3645">
        <v>1413527001</v>
      </c>
      <c r="L3645" s="10">
        <f>(((K3645/60)/60)/24)+DATE(1970,1,1)</f>
        <v>41929.266215277778</v>
      </c>
      <c r="M3645" t="b">
        <v>0</v>
      </c>
      <c r="N3645">
        <v>1</v>
      </c>
      <c r="O3645" t="b">
        <v>0</v>
      </c>
      <c r="P3645" t="s">
        <v>8271</v>
      </c>
      <c r="Q3645" s="5">
        <f>(E3645/D3645)</f>
        <v>1.1111111111111112E-4</v>
      </c>
      <c r="R3645" s="12">
        <f>ROUND((E3645/N3645),2)</f>
        <v>20</v>
      </c>
      <c r="S3645" t="str">
        <f>LEFT(P3645,FIND("/",P3645)-1)</f>
        <v>theater</v>
      </c>
      <c r="T3645" t="str">
        <f>RIGHT(P3645,LEN(P3645)-FIND("/",P3645))</f>
        <v>plays</v>
      </c>
    </row>
    <row r="3646" spans="1:20" ht="42.75" x14ac:dyDescent="0.4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 s="9">
        <f>(((I3646/60)/60)/24)+DATE(1970,1,1)</f>
        <v>41962.00068287037</v>
      </c>
      <c r="K3646">
        <v>1413759659</v>
      </c>
      <c r="L3646" s="10">
        <f>(((K3646/60)/60)/24)+DATE(1970,1,1)</f>
        <v>41931.959016203706</v>
      </c>
      <c r="M3646" t="b">
        <v>0</v>
      </c>
      <c r="N3646">
        <v>2</v>
      </c>
      <c r="O3646" t="b">
        <v>0</v>
      </c>
      <c r="P3646" t="s">
        <v>8287</v>
      </c>
      <c r="Q3646" s="5">
        <f>(E3646/D3646)</f>
        <v>1.0554089709762533E-4</v>
      </c>
      <c r="R3646" s="12">
        <f>ROUND((E3646/N3646),2)</f>
        <v>1</v>
      </c>
      <c r="S3646" t="str">
        <f>LEFT(P3646,FIND("/",P3646)-1)</f>
        <v>publishing</v>
      </c>
      <c r="T3646" t="str">
        <f>RIGHT(P3646,LEN(P3646)-FIND("/",P3646))</f>
        <v>translations</v>
      </c>
    </row>
    <row r="3647" spans="1:20" ht="42.75" x14ac:dyDescent="0.4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 s="9">
        <f>(((I3647/60)/60)/24)+DATE(1970,1,1)</f>
        <v>41822.687442129631</v>
      </c>
      <c r="K3647">
        <v>1401726595</v>
      </c>
      <c r="L3647" s="10">
        <f>(((K3647/60)/60)/24)+DATE(1970,1,1)</f>
        <v>41792.687442129631</v>
      </c>
      <c r="M3647" t="b">
        <v>0</v>
      </c>
      <c r="N3647">
        <v>1</v>
      </c>
      <c r="O3647" t="b">
        <v>0</v>
      </c>
      <c r="P3647" t="s">
        <v>8268</v>
      </c>
      <c r="Q3647" s="5">
        <f>(E3647/D3647)</f>
        <v>1E-4</v>
      </c>
      <c r="R3647" s="12">
        <f>ROUND((E3647/N3647),2)</f>
        <v>5</v>
      </c>
      <c r="S3647" t="str">
        <f>LEFT(P3647,FIND("/",P3647)-1)</f>
        <v>film &amp; video</v>
      </c>
      <c r="T3647" t="str">
        <f>RIGHT(P3647,LEN(P3647)-FIND("/",P3647))</f>
        <v>drama</v>
      </c>
    </row>
    <row r="3648" spans="1:20" ht="42.75" x14ac:dyDescent="0.4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 s="9">
        <f>(((I3648/60)/60)/24)+DATE(1970,1,1)</f>
        <v>42220.927488425921</v>
      </c>
      <c r="K3648">
        <v>1433542535</v>
      </c>
      <c r="L3648" s="10">
        <f>(((K3648/60)/60)/24)+DATE(1970,1,1)</f>
        <v>42160.927488425921</v>
      </c>
      <c r="M3648" t="b">
        <v>0</v>
      </c>
      <c r="N3648">
        <v>2</v>
      </c>
      <c r="O3648" t="b">
        <v>0</v>
      </c>
      <c r="P3648" t="s">
        <v>8268</v>
      </c>
      <c r="Q3648" s="5">
        <f>(E3648/D3648)</f>
        <v>1E-4</v>
      </c>
      <c r="R3648" s="12">
        <f>ROUND((E3648/N3648),2)</f>
        <v>5.5</v>
      </c>
      <c r="S3648" t="str">
        <f>LEFT(P3648,FIND("/",P3648)-1)</f>
        <v>film &amp; video</v>
      </c>
      <c r="T3648" t="str">
        <f>RIGHT(P3648,LEN(P3648)-FIND("/",P3648))</f>
        <v>drama</v>
      </c>
    </row>
    <row r="3649" spans="1:20" ht="42.75" x14ac:dyDescent="0.4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 s="9">
        <f>(((I3649/60)/60)/24)+DATE(1970,1,1)</f>
        <v>42452.494525462964</v>
      </c>
      <c r="K3649">
        <v>1456145527</v>
      </c>
      <c r="L3649" s="10">
        <f>(((K3649/60)/60)/24)+DATE(1970,1,1)</f>
        <v>42422.536192129628</v>
      </c>
      <c r="M3649" t="b">
        <v>0</v>
      </c>
      <c r="N3649">
        <v>1</v>
      </c>
      <c r="O3649" t="b">
        <v>0</v>
      </c>
      <c r="P3649" t="s">
        <v>8284</v>
      </c>
      <c r="Q3649" s="5">
        <f>(E3649/D3649)</f>
        <v>1E-4</v>
      </c>
      <c r="R3649" s="12">
        <f>ROUND((E3649/N3649),2)</f>
        <v>5</v>
      </c>
      <c r="S3649" t="str">
        <f>LEFT(P3649,FIND("/",P3649)-1)</f>
        <v>food</v>
      </c>
      <c r="T3649" t="str">
        <f>RIGHT(P3649,LEN(P3649)-FIND("/",P3649))</f>
        <v>food trucks</v>
      </c>
    </row>
    <row r="3650" spans="1:20" ht="42.75" x14ac:dyDescent="0.4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 s="9">
        <f>(((I3650/60)/60)/24)+DATE(1970,1,1)</f>
        <v>42495.900416666671</v>
      </c>
      <c r="K3650">
        <v>1457303796</v>
      </c>
      <c r="L3650" s="10">
        <f>(((K3650/60)/60)/24)+DATE(1970,1,1)</f>
        <v>42435.942083333335</v>
      </c>
      <c r="M3650" t="b">
        <v>0</v>
      </c>
      <c r="N3650">
        <v>10</v>
      </c>
      <c r="O3650" t="b">
        <v>0</v>
      </c>
      <c r="P3650" t="s">
        <v>8303</v>
      </c>
      <c r="Q3650" s="5">
        <f>(E3650/D3650)</f>
        <v>9.8461538461538464E-5</v>
      </c>
      <c r="R3650" s="12">
        <f>ROUND((E3650/N3650),2)</f>
        <v>12.8</v>
      </c>
      <c r="S3650" t="str">
        <f>LEFT(P3650,FIND("/",P3650)-1)</f>
        <v>theater</v>
      </c>
      <c r="T3650" t="str">
        <f>RIGHT(P3650,LEN(P3650)-FIND("/",P3650))</f>
        <v>spaces</v>
      </c>
    </row>
    <row r="3651" spans="1:20" ht="42.75" x14ac:dyDescent="0.4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 s="9">
        <f>(((I3651/60)/60)/24)+DATE(1970,1,1)</f>
        <v>42014.332638888889</v>
      </c>
      <c r="K3651">
        <v>1417470718</v>
      </c>
      <c r="L3651" s="10">
        <f>(((K3651/60)/60)/24)+DATE(1970,1,1)</f>
        <v>41974.911087962959</v>
      </c>
      <c r="M3651" t="b">
        <v>0</v>
      </c>
      <c r="N3651">
        <v>4</v>
      </c>
      <c r="O3651" t="b">
        <v>0</v>
      </c>
      <c r="P3651" t="s">
        <v>8282</v>
      </c>
      <c r="Q3651" s="5">
        <f>(E3651/D3651)</f>
        <v>9.1244548809124457E-5</v>
      </c>
      <c r="R3651" s="12">
        <f>ROUND((E3651/N3651),2)</f>
        <v>8.5</v>
      </c>
      <c r="S3651" t="str">
        <f>LEFT(P3651,FIND("/",P3651)-1)</f>
        <v>games</v>
      </c>
      <c r="T3651" t="str">
        <f>RIGHT(P3651,LEN(P3651)-FIND("/",P3651))</f>
        <v>video games</v>
      </c>
    </row>
    <row r="3652" spans="1:20" ht="42.75" x14ac:dyDescent="0.4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 s="9">
        <f>(((I3652/60)/60)/24)+DATE(1970,1,1)</f>
        <v>41791.94258101852</v>
      </c>
      <c r="K3652">
        <v>1399070239</v>
      </c>
      <c r="L3652" s="10">
        <f>(((K3652/60)/60)/24)+DATE(1970,1,1)</f>
        <v>41761.94258101852</v>
      </c>
      <c r="M3652" t="b">
        <v>0</v>
      </c>
      <c r="N3652">
        <v>1</v>
      </c>
      <c r="O3652" t="b">
        <v>0</v>
      </c>
      <c r="P3652" t="s">
        <v>8270</v>
      </c>
      <c r="Q3652" s="5">
        <f>(E3652/D3652)</f>
        <v>9.0909090909090904E-5</v>
      </c>
      <c r="R3652" s="12">
        <f>ROUND((E3652/N3652),2)</f>
        <v>50</v>
      </c>
      <c r="S3652" t="str">
        <f>LEFT(P3652,FIND("/",P3652)-1)</f>
        <v>film &amp; video</v>
      </c>
      <c r="T3652" t="str">
        <f>RIGHT(P3652,LEN(P3652)-FIND("/",P3652))</f>
        <v>animation</v>
      </c>
    </row>
    <row r="3653" spans="1:20" x14ac:dyDescent="0.4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 s="9">
        <f>(((I3653/60)/60)/24)+DATE(1970,1,1)</f>
        <v>42819.55164351852</v>
      </c>
      <c r="K3653">
        <v>1485267262</v>
      </c>
      <c r="L3653" s="10">
        <f>(((K3653/60)/60)/24)+DATE(1970,1,1)</f>
        <v>42759.593310185184</v>
      </c>
      <c r="M3653" t="b">
        <v>0</v>
      </c>
      <c r="N3653">
        <v>6</v>
      </c>
      <c r="O3653" t="b">
        <v>0</v>
      </c>
      <c r="P3653" t="s">
        <v>8272</v>
      </c>
      <c r="Q3653" s="5">
        <f>(E3653/D3653)</f>
        <v>9.0000000000000006E-5</v>
      </c>
      <c r="R3653" s="12">
        <f>ROUND((E3653/N3653),2)</f>
        <v>3</v>
      </c>
      <c r="S3653" t="str">
        <f>LEFT(P3653,FIND("/",P3653)-1)</f>
        <v>technology</v>
      </c>
      <c r="T3653" t="str">
        <f>RIGHT(P3653,LEN(P3653)-FIND("/",P3653))</f>
        <v>web</v>
      </c>
    </row>
    <row r="3654" spans="1:20" ht="42.75" x14ac:dyDescent="0.4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 s="9">
        <f>(((I3654/60)/60)/24)+DATE(1970,1,1)</f>
        <v>42445.126898148148</v>
      </c>
      <c r="K3654">
        <v>1455508964</v>
      </c>
      <c r="L3654" s="10">
        <f>(((K3654/60)/60)/24)+DATE(1970,1,1)</f>
        <v>42415.168564814812</v>
      </c>
      <c r="M3654" t="b">
        <v>0</v>
      </c>
      <c r="N3654">
        <v>1</v>
      </c>
      <c r="O3654" t="b">
        <v>0</v>
      </c>
      <c r="P3654" t="s">
        <v>8271</v>
      </c>
      <c r="Q3654" s="5">
        <f>(E3654/D3654)</f>
        <v>8.3333333333333331E-5</v>
      </c>
      <c r="R3654" s="12">
        <f>ROUND((E3654/N3654),2)</f>
        <v>1</v>
      </c>
      <c r="S3654" t="str">
        <f>LEFT(P3654,FIND("/",P3654)-1)</f>
        <v>theater</v>
      </c>
      <c r="T3654" t="str">
        <f>RIGHT(P3654,LEN(P3654)-FIND("/",P3654))</f>
        <v>plays</v>
      </c>
    </row>
    <row r="3655" spans="1:20" ht="42.75" x14ac:dyDescent="0.4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 s="9">
        <f>(((I3655/60)/60)/24)+DATE(1970,1,1)</f>
        <v>42069.64061342593</v>
      </c>
      <c r="K3655">
        <v>1420471349</v>
      </c>
      <c r="L3655" s="10">
        <f>(((K3655/60)/60)/24)+DATE(1970,1,1)</f>
        <v>42009.64061342593</v>
      </c>
      <c r="M3655" t="b">
        <v>0</v>
      </c>
      <c r="N3655">
        <v>1</v>
      </c>
      <c r="O3655" t="b">
        <v>0</v>
      </c>
      <c r="P3655" t="s">
        <v>8268</v>
      </c>
      <c r="Q3655" s="5">
        <f>(E3655/D3655)</f>
        <v>8.0000000000000007E-5</v>
      </c>
      <c r="R3655" s="12">
        <f>ROUND((E3655/N3655),2)</f>
        <v>1</v>
      </c>
      <c r="S3655" t="str">
        <f>LEFT(P3655,FIND("/",P3655)-1)</f>
        <v>film &amp; video</v>
      </c>
      <c r="T3655" t="str">
        <f>RIGHT(P3655,LEN(P3655)-FIND("/",P3655))</f>
        <v>drama</v>
      </c>
    </row>
    <row r="3656" spans="1:20" ht="28.5" x14ac:dyDescent="0.4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 s="9">
        <f>(((I3656/60)/60)/24)+DATE(1970,1,1)</f>
        <v>42106.092152777783</v>
      </c>
      <c r="K3656">
        <v>1426212762</v>
      </c>
      <c r="L3656" s="10">
        <f>(((K3656/60)/60)/24)+DATE(1970,1,1)</f>
        <v>42076.092152777783</v>
      </c>
      <c r="M3656" t="b">
        <v>0</v>
      </c>
      <c r="N3656">
        <v>1</v>
      </c>
      <c r="O3656" t="b">
        <v>0</v>
      </c>
      <c r="P3656" t="s">
        <v>8272</v>
      </c>
      <c r="Q3656" s="5">
        <f>(E3656/D3656)</f>
        <v>8.0000000000000007E-5</v>
      </c>
      <c r="R3656" s="12">
        <f>ROUND((E3656/N3656),2)</f>
        <v>2</v>
      </c>
      <c r="S3656" t="str">
        <f>LEFT(P3656,FIND("/",P3656)-1)</f>
        <v>technology</v>
      </c>
      <c r="T3656" t="str">
        <f>RIGHT(P3656,LEN(P3656)-FIND("/",P3656))</f>
        <v>web</v>
      </c>
    </row>
    <row r="3657" spans="1:20" x14ac:dyDescent="0.4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 s="9">
        <f>(((I3657/60)/60)/24)+DATE(1970,1,1)</f>
        <v>42064.339363425926</v>
      </c>
      <c r="K3657">
        <v>1422605321</v>
      </c>
      <c r="L3657" s="10">
        <f>(((K3657/60)/60)/24)+DATE(1970,1,1)</f>
        <v>42034.339363425926</v>
      </c>
      <c r="M3657" t="b">
        <v>0</v>
      </c>
      <c r="N3657">
        <v>3</v>
      </c>
      <c r="O3657" t="b">
        <v>0</v>
      </c>
      <c r="P3657" t="s">
        <v>8284</v>
      </c>
      <c r="Q3657" s="5">
        <f>(E3657/D3657)</f>
        <v>8.0000000000000007E-5</v>
      </c>
      <c r="R3657" s="12">
        <f>ROUND((E3657/N3657),2)</f>
        <v>1.33</v>
      </c>
      <c r="S3657" t="str">
        <f>LEFT(P3657,FIND("/",P3657)-1)</f>
        <v>food</v>
      </c>
      <c r="T3657" t="str">
        <f>RIGHT(P3657,LEN(P3657)-FIND("/",P3657))</f>
        <v>food trucks</v>
      </c>
    </row>
    <row r="3658" spans="1:20" ht="28.5" x14ac:dyDescent="0.4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 s="9">
        <f>(((I3658/60)/60)/24)+DATE(1970,1,1)</f>
        <v>41905.077546296299</v>
      </c>
      <c r="K3658">
        <v>1408845100</v>
      </c>
      <c r="L3658" s="10">
        <f>(((K3658/60)/60)/24)+DATE(1970,1,1)</f>
        <v>41875.077546296299</v>
      </c>
      <c r="M3658" t="b">
        <v>0</v>
      </c>
      <c r="N3658">
        <v>2</v>
      </c>
      <c r="O3658" t="b">
        <v>0</v>
      </c>
      <c r="P3658" t="s">
        <v>8267</v>
      </c>
      <c r="Q3658" s="5">
        <f>(E3658/D3658)</f>
        <v>7.8947368421052633E-5</v>
      </c>
      <c r="R3658" s="12">
        <f>ROUND((E3658/N3658),2)</f>
        <v>15</v>
      </c>
      <c r="S3658" t="str">
        <f>LEFT(P3658,FIND("/",P3658)-1)</f>
        <v>film &amp; video</v>
      </c>
      <c r="T3658" t="str">
        <f>RIGHT(P3658,LEN(P3658)-FIND("/",P3658))</f>
        <v>science fiction</v>
      </c>
    </row>
    <row r="3659" spans="1:20" ht="42.75" x14ac:dyDescent="0.4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 s="9">
        <f>(((I3659/60)/60)/24)+DATE(1970,1,1)</f>
        <v>42516.748414351852</v>
      </c>
      <c r="K3659">
        <v>1461693463</v>
      </c>
      <c r="L3659" s="10">
        <f>(((K3659/60)/60)/24)+DATE(1970,1,1)</f>
        <v>42486.748414351852</v>
      </c>
      <c r="M3659" t="b">
        <v>0</v>
      </c>
      <c r="N3659">
        <v>1</v>
      </c>
      <c r="O3659" t="b">
        <v>0</v>
      </c>
      <c r="P3659" t="s">
        <v>8287</v>
      </c>
      <c r="Q3659" s="5">
        <f>(E3659/D3659)</f>
        <v>7.6923076923076926E-5</v>
      </c>
      <c r="R3659" s="12">
        <f>ROUND((E3659/N3659),2)</f>
        <v>1</v>
      </c>
      <c r="S3659" t="str">
        <f>LEFT(P3659,FIND("/",P3659)-1)</f>
        <v>publishing</v>
      </c>
      <c r="T3659" t="str">
        <f>RIGHT(P3659,LEN(P3659)-FIND("/",P3659))</f>
        <v>translations</v>
      </c>
    </row>
    <row r="3660" spans="1:20" ht="57" x14ac:dyDescent="0.4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 s="9">
        <f>(((I3660/60)/60)/24)+DATE(1970,1,1)</f>
        <v>42039.817199074074</v>
      </c>
      <c r="K3660">
        <v>1420486606</v>
      </c>
      <c r="L3660" s="10">
        <f>(((K3660/60)/60)/24)+DATE(1970,1,1)</f>
        <v>42009.817199074074</v>
      </c>
      <c r="M3660" t="b">
        <v>0</v>
      </c>
      <c r="N3660">
        <v>1</v>
      </c>
      <c r="O3660" t="b">
        <v>0</v>
      </c>
      <c r="P3660" t="s">
        <v>8272</v>
      </c>
      <c r="Q3660" s="5">
        <f>(E3660/D3660)</f>
        <v>6.666666666666667E-5</v>
      </c>
      <c r="R3660" s="12">
        <f>ROUND((E3660/N3660),2)</f>
        <v>1</v>
      </c>
      <c r="S3660" t="str">
        <f>LEFT(P3660,FIND("/",P3660)-1)</f>
        <v>technology</v>
      </c>
      <c r="T3660" t="str">
        <f>RIGHT(P3660,LEN(P3660)-FIND("/",P3660))</f>
        <v>web</v>
      </c>
    </row>
    <row r="3661" spans="1:20" ht="42.75" x14ac:dyDescent="0.4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 s="9">
        <f>(((I3661/60)/60)/24)+DATE(1970,1,1)</f>
        <v>41867.905694444446</v>
      </c>
      <c r="K3661">
        <v>1405633452</v>
      </c>
      <c r="L3661" s="10">
        <f>(((K3661/60)/60)/24)+DATE(1970,1,1)</f>
        <v>41837.905694444446</v>
      </c>
      <c r="M3661" t="b">
        <v>0</v>
      </c>
      <c r="N3661">
        <v>1</v>
      </c>
      <c r="O3661" t="b">
        <v>0</v>
      </c>
      <c r="P3661" t="s">
        <v>8284</v>
      </c>
      <c r="Q3661" s="5">
        <f>(E3661/D3661)</f>
        <v>6.666666666666667E-5</v>
      </c>
      <c r="R3661" s="12">
        <f>ROUND((E3661/N3661),2)</f>
        <v>5</v>
      </c>
      <c r="S3661" t="str">
        <f>LEFT(P3661,FIND("/",P3661)-1)</f>
        <v>food</v>
      </c>
      <c r="T3661" t="str">
        <f>RIGHT(P3661,LEN(P3661)-FIND("/",P3661))</f>
        <v>food trucks</v>
      </c>
    </row>
    <row r="3662" spans="1:20" ht="42.75" x14ac:dyDescent="0.4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 s="9">
        <f>(((I3662/60)/60)/24)+DATE(1970,1,1)</f>
        <v>41486.821527777778</v>
      </c>
      <c r="K3662">
        <v>1371655522</v>
      </c>
      <c r="L3662" s="10">
        <f>(((K3662/60)/60)/24)+DATE(1970,1,1)</f>
        <v>41444.64261574074</v>
      </c>
      <c r="M3662" t="b">
        <v>0</v>
      </c>
      <c r="N3662">
        <v>1</v>
      </c>
      <c r="O3662" t="b">
        <v>0</v>
      </c>
      <c r="P3662" t="s">
        <v>8275</v>
      </c>
      <c r="Q3662" s="5">
        <f>(E3662/D3662)</f>
        <v>6.666666666666667E-5</v>
      </c>
      <c r="R3662" s="12">
        <f>ROUND((E3662/N3662),2)</f>
        <v>1</v>
      </c>
      <c r="S3662" t="str">
        <f>LEFT(P3662,FIND("/",P3662)-1)</f>
        <v>publishing</v>
      </c>
      <c r="T3662" t="str">
        <f>RIGHT(P3662,LEN(P3662)-FIND("/",P3662))</f>
        <v>fiction</v>
      </c>
    </row>
    <row r="3663" spans="1:20" ht="42.75" x14ac:dyDescent="0.4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 s="9">
        <f>(((I3663/60)/60)/24)+DATE(1970,1,1)</f>
        <v>42119.190972222219</v>
      </c>
      <c r="K3663">
        <v>1424759330</v>
      </c>
      <c r="L3663" s="10">
        <f>(((K3663/60)/60)/24)+DATE(1970,1,1)</f>
        <v>42059.270023148143</v>
      </c>
      <c r="M3663" t="b">
        <v>0</v>
      </c>
      <c r="N3663">
        <v>1</v>
      </c>
      <c r="O3663" t="b">
        <v>0</v>
      </c>
      <c r="P3663" t="s">
        <v>8271</v>
      </c>
      <c r="Q3663" s="5">
        <f>(E3663/D3663)</f>
        <v>6.666666666666667E-5</v>
      </c>
      <c r="R3663" s="12">
        <f>ROUND((E3663/N3663),2)</f>
        <v>1</v>
      </c>
      <c r="S3663" t="str">
        <f>LEFT(P3663,FIND("/",P3663)-1)</f>
        <v>theater</v>
      </c>
      <c r="T3663" t="str">
        <f>RIGHT(P3663,LEN(P3663)-FIND("/",P3663))</f>
        <v>plays</v>
      </c>
    </row>
    <row r="3664" spans="1:20" ht="42.75" x14ac:dyDescent="0.4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 s="9">
        <f>(((I3664/60)/60)/24)+DATE(1970,1,1)</f>
        <v>42416.772997685184</v>
      </c>
      <c r="K3664">
        <v>1453487587</v>
      </c>
      <c r="L3664" s="10">
        <f>(((K3664/60)/60)/24)+DATE(1970,1,1)</f>
        <v>42391.772997685184</v>
      </c>
      <c r="M3664" t="b">
        <v>0</v>
      </c>
      <c r="N3664">
        <v>1</v>
      </c>
      <c r="O3664" t="b">
        <v>0</v>
      </c>
      <c r="P3664" t="s">
        <v>8271</v>
      </c>
      <c r="Q3664" s="5">
        <f>(E3664/D3664)</f>
        <v>6.666666666666667E-5</v>
      </c>
      <c r="R3664" s="12">
        <f>ROUND((E3664/N3664),2)</f>
        <v>2</v>
      </c>
      <c r="S3664" t="str">
        <f>LEFT(P3664,FIND("/",P3664)-1)</f>
        <v>theater</v>
      </c>
      <c r="T3664" t="str">
        <f>RIGHT(P3664,LEN(P3664)-FIND("/",P3664))</f>
        <v>plays</v>
      </c>
    </row>
    <row r="3665" spans="1:20" x14ac:dyDescent="0.4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 s="9">
        <f>(((I3665/60)/60)/24)+DATE(1970,1,1)</f>
        <v>42093.828125</v>
      </c>
      <c r="K3665">
        <v>1425156750</v>
      </c>
      <c r="L3665" s="10">
        <f>(((K3665/60)/60)/24)+DATE(1970,1,1)</f>
        <v>42063.869791666672</v>
      </c>
      <c r="M3665" t="b">
        <v>0</v>
      </c>
      <c r="N3665">
        <v>1</v>
      </c>
      <c r="O3665" t="b">
        <v>0</v>
      </c>
      <c r="P3665" t="s">
        <v>8293</v>
      </c>
      <c r="Q3665" s="5">
        <f>(E3665/D3665)</f>
        <v>6.0606060606060605E-5</v>
      </c>
      <c r="R3665" s="12">
        <f>ROUND((E3665/N3665),2)</f>
        <v>1</v>
      </c>
      <c r="S3665" t="str">
        <f>LEFT(P3665,FIND("/",P3665)-1)</f>
        <v>music</v>
      </c>
      <c r="T3665" t="str">
        <f>RIGHT(P3665,LEN(P3665)-FIND("/",P3665))</f>
        <v>faith</v>
      </c>
    </row>
    <row r="3666" spans="1:20" ht="57" x14ac:dyDescent="0.4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 s="9">
        <f>(((I3666/60)/60)/24)+DATE(1970,1,1)</f>
        <v>42208.559432870374</v>
      </c>
      <c r="K3666">
        <v>1434201935</v>
      </c>
      <c r="L3666" s="10">
        <f>(((K3666/60)/60)/24)+DATE(1970,1,1)</f>
        <v>42168.559432870374</v>
      </c>
      <c r="M3666" t="b">
        <v>0</v>
      </c>
      <c r="N3666">
        <v>4</v>
      </c>
      <c r="O3666" t="b">
        <v>0</v>
      </c>
      <c r="P3666" t="s">
        <v>8267</v>
      </c>
      <c r="Q3666" s="5">
        <f>(E3666/D3666)</f>
        <v>6.0000000000000002E-5</v>
      </c>
      <c r="R3666" s="12">
        <f>ROUND((E3666/N3666),2)</f>
        <v>20.25</v>
      </c>
      <c r="S3666" t="str">
        <f>LEFT(P3666,FIND("/",P3666)-1)</f>
        <v>film &amp; video</v>
      </c>
      <c r="T3666" t="str">
        <f>RIGHT(P3666,LEN(P3666)-FIND("/",P3666))</f>
        <v>science fiction</v>
      </c>
    </row>
    <row r="3667" spans="1:20" ht="42.75" x14ac:dyDescent="0.4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 s="9">
        <f>(((I3667/60)/60)/24)+DATE(1970,1,1)</f>
        <v>42137.864722222221</v>
      </c>
      <c r="K3667">
        <v>1428957912</v>
      </c>
      <c r="L3667" s="10">
        <f>(((K3667/60)/60)/24)+DATE(1970,1,1)</f>
        <v>42107.864722222221</v>
      </c>
      <c r="M3667" t="b">
        <v>0</v>
      </c>
      <c r="N3667">
        <v>1</v>
      </c>
      <c r="O3667" t="b">
        <v>0</v>
      </c>
      <c r="P3667" t="s">
        <v>8271</v>
      </c>
      <c r="Q3667" s="5">
        <f>(E3667/D3667)</f>
        <v>6.0000000000000002E-5</v>
      </c>
      <c r="R3667" s="12">
        <f>ROUND((E3667/N3667),2)</f>
        <v>3</v>
      </c>
      <c r="S3667" t="str">
        <f>LEFT(P3667,FIND("/",P3667)-1)</f>
        <v>theater</v>
      </c>
      <c r="T3667" t="str">
        <f>RIGHT(P3667,LEN(P3667)-FIND("/",P3667))</f>
        <v>plays</v>
      </c>
    </row>
    <row r="3668" spans="1:20" ht="28.5" x14ac:dyDescent="0.4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 s="9">
        <f>(((I3668/60)/60)/24)+DATE(1970,1,1)</f>
        <v>42245.662314814821</v>
      </c>
      <c r="K3668">
        <v>1438271624</v>
      </c>
      <c r="L3668" s="10">
        <f>(((K3668/60)/60)/24)+DATE(1970,1,1)</f>
        <v>42215.662314814821</v>
      </c>
      <c r="M3668" t="b">
        <v>0</v>
      </c>
      <c r="N3668">
        <v>1</v>
      </c>
      <c r="O3668" t="b">
        <v>0</v>
      </c>
      <c r="P3668" t="s">
        <v>8272</v>
      </c>
      <c r="Q3668" s="5">
        <f>(E3668/D3668)</f>
        <v>5.8823529411764708E-5</v>
      </c>
      <c r="R3668" s="12">
        <f>ROUND((E3668/N3668),2)</f>
        <v>50</v>
      </c>
      <c r="S3668" t="str">
        <f>LEFT(P3668,FIND("/",P3668)-1)</f>
        <v>technology</v>
      </c>
      <c r="T3668" t="str">
        <f>RIGHT(P3668,LEN(P3668)-FIND("/",P3668))</f>
        <v>web</v>
      </c>
    </row>
    <row r="3669" spans="1:20" ht="57" x14ac:dyDescent="0.4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 s="9">
        <f>(((I3669/60)/60)/24)+DATE(1970,1,1)</f>
        <v>42800.541666666672</v>
      </c>
      <c r="K3669">
        <v>1484094498</v>
      </c>
      <c r="L3669" s="10">
        <f>(((K3669/60)/60)/24)+DATE(1970,1,1)</f>
        <v>42746.019652777773</v>
      </c>
      <c r="M3669" t="b">
        <v>0</v>
      </c>
      <c r="N3669">
        <v>1</v>
      </c>
      <c r="O3669" t="b">
        <v>0</v>
      </c>
      <c r="P3669" t="s">
        <v>8284</v>
      </c>
      <c r="Q3669" s="5">
        <f>(E3669/D3669)</f>
        <v>5.7142857142857142E-5</v>
      </c>
      <c r="R3669" s="12">
        <f>ROUND((E3669/N3669),2)</f>
        <v>10</v>
      </c>
      <c r="S3669" t="str">
        <f>LEFT(P3669,FIND("/",P3669)-1)</f>
        <v>food</v>
      </c>
      <c r="T3669" t="str">
        <f>RIGHT(P3669,LEN(P3669)-FIND("/",P3669))</f>
        <v>food trucks</v>
      </c>
    </row>
    <row r="3670" spans="1:20" ht="57" x14ac:dyDescent="0.4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 s="9">
        <f>(((I3670/60)/60)/24)+DATE(1970,1,1)</f>
        <v>42441.942997685182</v>
      </c>
      <c r="K3670">
        <v>1455230275</v>
      </c>
      <c r="L3670" s="10">
        <f>(((K3670/60)/60)/24)+DATE(1970,1,1)</f>
        <v>42411.942997685182</v>
      </c>
      <c r="M3670" t="b">
        <v>0</v>
      </c>
      <c r="N3670">
        <v>1</v>
      </c>
      <c r="O3670" t="b">
        <v>0</v>
      </c>
      <c r="P3670" t="s">
        <v>8272</v>
      </c>
      <c r="Q3670" s="5">
        <f>(E3670/D3670)</f>
        <v>5.5555555555555558E-5</v>
      </c>
      <c r="R3670" s="12">
        <f>ROUND((E3670/N3670),2)</f>
        <v>1</v>
      </c>
      <c r="S3670" t="str">
        <f>LEFT(P3670,FIND("/",P3670)-1)</f>
        <v>technology</v>
      </c>
      <c r="T3670" t="str">
        <f>RIGHT(P3670,LEN(P3670)-FIND("/",P3670))</f>
        <v>web</v>
      </c>
    </row>
    <row r="3671" spans="1:20" ht="42.75" x14ac:dyDescent="0.4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 s="9">
        <f>(((I3671/60)/60)/24)+DATE(1970,1,1)</f>
        <v>42013.95821759259</v>
      </c>
      <c r="K3671">
        <v>1415660390</v>
      </c>
      <c r="L3671" s="10">
        <f>(((K3671/60)/60)/24)+DATE(1970,1,1)</f>
        <v>41953.95821759259</v>
      </c>
      <c r="M3671" t="b">
        <v>0</v>
      </c>
      <c r="N3671">
        <v>1</v>
      </c>
      <c r="O3671" t="b">
        <v>0</v>
      </c>
      <c r="P3671" t="s">
        <v>8303</v>
      </c>
      <c r="Q3671" s="5">
        <f>(E3671/D3671)</f>
        <v>5.0000000000000002E-5</v>
      </c>
      <c r="R3671" s="12">
        <f>ROUND((E3671/N3671),2)</f>
        <v>1</v>
      </c>
      <c r="S3671" t="str">
        <f>LEFT(P3671,FIND("/",P3671)-1)</f>
        <v>theater</v>
      </c>
      <c r="T3671" t="str">
        <f>RIGHT(P3671,LEN(P3671)-FIND("/",P3671))</f>
        <v>spaces</v>
      </c>
    </row>
    <row r="3672" spans="1:20" ht="42.75" x14ac:dyDescent="0.4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 s="9">
        <f>(((I3672/60)/60)/24)+DATE(1970,1,1)</f>
        <v>42157.649224537032</v>
      </c>
      <c r="K3672">
        <v>1428075293</v>
      </c>
      <c r="L3672" s="10">
        <f>(((K3672/60)/60)/24)+DATE(1970,1,1)</f>
        <v>42097.649224537032</v>
      </c>
      <c r="M3672" t="b">
        <v>0</v>
      </c>
      <c r="N3672">
        <v>9</v>
      </c>
      <c r="O3672" t="b">
        <v>0</v>
      </c>
      <c r="P3672" t="s">
        <v>8303</v>
      </c>
      <c r="Q3672" s="5">
        <f>(E3672/D3672)</f>
        <v>4.8000000000000001E-5</v>
      </c>
      <c r="R3672" s="12">
        <f>ROUND((E3672/N3672),2)</f>
        <v>2.67</v>
      </c>
      <c r="S3672" t="str">
        <f>LEFT(P3672,FIND("/",P3672)-1)</f>
        <v>theater</v>
      </c>
      <c r="T3672" t="str">
        <f>RIGHT(P3672,LEN(P3672)-FIND("/",P3672))</f>
        <v>spaces</v>
      </c>
    </row>
    <row r="3673" spans="1:20" ht="42.75" x14ac:dyDescent="0.4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 s="9">
        <f>(((I3673/60)/60)/24)+DATE(1970,1,1)</f>
        <v>42749.029583333337</v>
      </c>
      <c r="K3673">
        <v>1479170556</v>
      </c>
      <c r="L3673" s="10">
        <f>(((K3673/60)/60)/24)+DATE(1970,1,1)</f>
        <v>42689.029583333337</v>
      </c>
      <c r="M3673" t="b">
        <v>0</v>
      </c>
      <c r="N3673">
        <v>1</v>
      </c>
      <c r="O3673" t="b">
        <v>0</v>
      </c>
      <c r="P3673" t="s">
        <v>8305</v>
      </c>
      <c r="Q3673" s="5">
        <f>(E3673/D3673)</f>
        <v>4.4444444444444447E-5</v>
      </c>
      <c r="R3673" s="12">
        <f>ROUND((E3673/N3673),2)</f>
        <v>1</v>
      </c>
      <c r="S3673" t="str">
        <f>LEFT(P3673,FIND("/",P3673)-1)</f>
        <v>theater</v>
      </c>
      <c r="T3673" t="str">
        <f>RIGHT(P3673,LEN(P3673)-FIND("/",P3673))</f>
        <v>musical</v>
      </c>
    </row>
    <row r="3674" spans="1:20" ht="42.75" x14ac:dyDescent="0.4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 s="9">
        <f>(((I3674/60)/60)/24)+DATE(1970,1,1)</f>
        <v>41868.832152777781</v>
      </c>
      <c r="K3674">
        <v>1405713498</v>
      </c>
      <c r="L3674" s="10">
        <f>(((K3674/60)/60)/24)+DATE(1970,1,1)</f>
        <v>41838.832152777781</v>
      </c>
      <c r="M3674" t="b">
        <v>0</v>
      </c>
      <c r="N3674">
        <v>4</v>
      </c>
      <c r="O3674" t="b">
        <v>0</v>
      </c>
      <c r="P3674" t="s">
        <v>8273</v>
      </c>
      <c r="Q3674" s="5">
        <f>(E3674/D3674)</f>
        <v>4.0000000000000003E-5</v>
      </c>
      <c r="R3674" s="12">
        <f>ROUND((E3674/N3674),2)</f>
        <v>2</v>
      </c>
      <c r="S3674" t="str">
        <f>LEFT(P3674,FIND("/",P3674)-1)</f>
        <v>technology</v>
      </c>
      <c r="T3674" t="str">
        <f>RIGHT(P3674,LEN(P3674)-FIND("/",P3674))</f>
        <v>wearables</v>
      </c>
    </row>
    <row r="3675" spans="1:20" ht="42.75" x14ac:dyDescent="0.4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 s="9">
        <f>(((I3675/60)/60)/24)+DATE(1970,1,1)</f>
        <v>41972.189583333333</v>
      </c>
      <c r="K3675">
        <v>1416034228</v>
      </c>
      <c r="L3675" s="10">
        <f>(((K3675/60)/60)/24)+DATE(1970,1,1)</f>
        <v>41958.285046296296</v>
      </c>
      <c r="M3675" t="b">
        <v>0</v>
      </c>
      <c r="N3675">
        <v>1</v>
      </c>
      <c r="O3675" t="b">
        <v>0</v>
      </c>
      <c r="P3675" t="s">
        <v>8283</v>
      </c>
      <c r="Q3675" s="5">
        <f>(E3675/D3675)</f>
        <v>4.0000000000000003E-5</v>
      </c>
      <c r="R3675" s="12">
        <f>ROUND((E3675/N3675),2)</f>
        <v>1</v>
      </c>
      <c r="S3675" t="str">
        <f>LEFT(P3675,FIND("/",P3675)-1)</f>
        <v>games</v>
      </c>
      <c r="T3675" t="str">
        <f>RIGHT(P3675,LEN(P3675)-FIND("/",P3675))</f>
        <v>mobile games</v>
      </c>
    </row>
    <row r="3676" spans="1:20" ht="28.5" x14ac:dyDescent="0.4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 s="9">
        <f>(((I3676/60)/60)/24)+DATE(1970,1,1)</f>
        <v>42077.865671296298</v>
      </c>
      <c r="K3676">
        <v>1421185594</v>
      </c>
      <c r="L3676" s="10">
        <f>(((K3676/60)/60)/24)+DATE(1970,1,1)</f>
        <v>42017.907337962963</v>
      </c>
      <c r="M3676" t="b">
        <v>0</v>
      </c>
      <c r="N3676">
        <v>1</v>
      </c>
      <c r="O3676" t="b">
        <v>0</v>
      </c>
      <c r="P3676" t="s">
        <v>8271</v>
      </c>
      <c r="Q3676" s="5">
        <f>(E3676/D3676)</f>
        <v>4.0000000000000003E-5</v>
      </c>
      <c r="R3676" s="12">
        <f>ROUND((E3676/N3676),2)</f>
        <v>1</v>
      </c>
      <c r="S3676" t="str">
        <f>LEFT(P3676,FIND("/",P3676)-1)</f>
        <v>theater</v>
      </c>
      <c r="T3676" t="str">
        <f>RIGHT(P3676,LEN(P3676)-FIND("/",P3676))</f>
        <v>plays</v>
      </c>
    </row>
    <row r="3677" spans="1:20" ht="42.75" x14ac:dyDescent="0.4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 s="9">
        <f>(((I3677/60)/60)/24)+DATE(1970,1,1)</f>
        <v>42064.960127314815</v>
      </c>
      <c r="K3677">
        <v>1422658955</v>
      </c>
      <c r="L3677" s="10">
        <f>(((K3677/60)/60)/24)+DATE(1970,1,1)</f>
        <v>42034.960127314815</v>
      </c>
      <c r="M3677" t="b">
        <v>0</v>
      </c>
      <c r="N3677">
        <v>1</v>
      </c>
      <c r="O3677" t="b">
        <v>0</v>
      </c>
      <c r="P3677" t="s">
        <v>8303</v>
      </c>
      <c r="Q3677" s="5">
        <f>(E3677/D3677)</f>
        <v>4.0000000000000003E-5</v>
      </c>
      <c r="R3677" s="12">
        <f>ROUND((E3677/N3677),2)</f>
        <v>1</v>
      </c>
      <c r="S3677" t="str">
        <f>LEFT(P3677,FIND("/",P3677)-1)</f>
        <v>theater</v>
      </c>
      <c r="T3677" t="str">
        <f>RIGHT(P3677,LEN(P3677)-FIND("/",P3677))</f>
        <v>spaces</v>
      </c>
    </row>
    <row r="3678" spans="1:20" ht="42.75" x14ac:dyDescent="0.4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 s="9">
        <f>(((I3678/60)/60)/24)+DATE(1970,1,1)</f>
        <v>42650.632638888885</v>
      </c>
      <c r="K3678">
        <v>1470672906</v>
      </c>
      <c r="L3678" s="10">
        <f>(((K3678/60)/60)/24)+DATE(1970,1,1)</f>
        <v>42590.677152777775</v>
      </c>
      <c r="M3678" t="b">
        <v>0</v>
      </c>
      <c r="N3678">
        <v>1</v>
      </c>
      <c r="O3678" t="b">
        <v>0</v>
      </c>
      <c r="P3678" t="s">
        <v>8305</v>
      </c>
      <c r="Q3678" s="5">
        <f>(E3678/D3678)</f>
        <v>4.0000000000000003E-5</v>
      </c>
      <c r="R3678" s="12">
        <f>ROUND((E3678/N3678),2)</f>
        <v>1</v>
      </c>
      <c r="S3678" t="str">
        <f>LEFT(P3678,FIND("/",P3678)-1)</f>
        <v>theater</v>
      </c>
      <c r="T3678" t="str">
        <f>RIGHT(P3678,LEN(P3678)-FIND("/",P3678))</f>
        <v>musical</v>
      </c>
    </row>
    <row r="3679" spans="1:20" ht="42.75" x14ac:dyDescent="0.4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 s="9">
        <f>(((I3679/60)/60)/24)+DATE(1970,1,1)</f>
        <v>42680.409108796302</v>
      </c>
      <c r="K3679">
        <v>1475398147</v>
      </c>
      <c r="L3679" s="10">
        <f>(((K3679/60)/60)/24)+DATE(1970,1,1)</f>
        <v>42645.367442129631</v>
      </c>
      <c r="M3679" t="b">
        <v>0</v>
      </c>
      <c r="N3679">
        <v>2</v>
      </c>
      <c r="O3679" t="b">
        <v>0</v>
      </c>
      <c r="P3679" t="s">
        <v>8283</v>
      </c>
      <c r="Q3679" s="5">
        <f>(E3679/D3679)</f>
        <v>3.6363636363636364E-5</v>
      </c>
      <c r="R3679" s="12">
        <f>ROUND((E3679/N3679),2)</f>
        <v>2</v>
      </c>
      <c r="S3679" t="str">
        <f>LEFT(P3679,FIND("/",P3679)-1)</f>
        <v>games</v>
      </c>
      <c r="T3679" t="str">
        <f>RIGHT(P3679,LEN(P3679)-FIND("/",P3679))</f>
        <v>mobile games</v>
      </c>
    </row>
    <row r="3680" spans="1:20" ht="42.75" x14ac:dyDescent="0.4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 s="9">
        <f>(((I3680/60)/60)/24)+DATE(1970,1,1)</f>
        <v>42145.335358796292</v>
      </c>
      <c r="K3680">
        <v>1430899375</v>
      </c>
      <c r="L3680" s="10">
        <f>(((K3680/60)/60)/24)+DATE(1970,1,1)</f>
        <v>42130.335358796292</v>
      </c>
      <c r="M3680" t="b">
        <v>0</v>
      </c>
      <c r="N3680">
        <v>2</v>
      </c>
      <c r="O3680" t="b">
        <v>0</v>
      </c>
      <c r="P3680" t="s">
        <v>8270</v>
      </c>
      <c r="Q3680" s="5">
        <f>(E3680/D3680)</f>
        <v>3.3333333333333335E-5</v>
      </c>
      <c r="R3680" s="12">
        <f>ROUND((E3680/N3680),2)</f>
        <v>1</v>
      </c>
      <c r="S3680" t="str">
        <f>LEFT(P3680,FIND("/",P3680)-1)</f>
        <v>film &amp; video</v>
      </c>
      <c r="T3680" t="str">
        <f>RIGHT(P3680,LEN(P3680)-FIND("/",P3680))</f>
        <v>animation</v>
      </c>
    </row>
    <row r="3681" spans="1:20" ht="42.75" x14ac:dyDescent="0.4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 s="9">
        <f>(((I3681/60)/60)/24)+DATE(1970,1,1)</f>
        <v>41908.140497685185</v>
      </c>
      <c r="K3681">
        <v>1409109739</v>
      </c>
      <c r="L3681" s="10">
        <f>(((K3681/60)/60)/24)+DATE(1970,1,1)</f>
        <v>41878.140497685185</v>
      </c>
      <c r="M3681" t="b">
        <v>0</v>
      </c>
      <c r="N3681">
        <v>1</v>
      </c>
      <c r="O3681" t="b">
        <v>0</v>
      </c>
      <c r="P3681" t="s">
        <v>8284</v>
      </c>
      <c r="Q3681" s="5">
        <f>(E3681/D3681)</f>
        <v>3.3333333333333335E-5</v>
      </c>
      <c r="R3681" s="12">
        <f>ROUND((E3681/N3681),2)</f>
        <v>1</v>
      </c>
      <c r="S3681" t="str">
        <f>LEFT(P3681,FIND("/",P3681)-1)</f>
        <v>food</v>
      </c>
      <c r="T3681" t="str">
        <f>RIGHT(P3681,LEN(P3681)-FIND("/",P3681))</f>
        <v>food trucks</v>
      </c>
    </row>
    <row r="3682" spans="1:20" ht="42.75" x14ac:dyDescent="0.4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 s="9">
        <f>(((I3682/60)/60)/24)+DATE(1970,1,1)</f>
        <v>42167.841284722221</v>
      </c>
      <c r="K3682">
        <v>1428955887</v>
      </c>
      <c r="L3682" s="10">
        <f>(((K3682/60)/60)/24)+DATE(1970,1,1)</f>
        <v>42107.841284722221</v>
      </c>
      <c r="M3682" t="b">
        <v>0</v>
      </c>
      <c r="N3682">
        <v>1</v>
      </c>
      <c r="O3682" t="b">
        <v>0</v>
      </c>
      <c r="P3682" t="s">
        <v>8271</v>
      </c>
      <c r="Q3682" s="5">
        <f>(E3682/D3682)</f>
        <v>3.3333333333333335E-5</v>
      </c>
      <c r="R3682" s="12">
        <f>ROUND((E3682/N3682),2)</f>
        <v>1</v>
      </c>
      <c r="S3682" t="str">
        <f>LEFT(P3682,FIND("/",P3682)-1)</f>
        <v>theater</v>
      </c>
      <c r="T3682" t="str">
        <f>RIGHT(P3682,LEN(P3682)-FIND("/",P3682))</f>
        <v>plays</v>
      </c>
    </row>
    <row r="3683" spans="1:20" ht="42.75" x14ac:dyDescent="0.4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 s="9">
        <f>(((I3683/60)/60)/24)+DATE(1970,1,1)</f>
        <v>42037.780104166668</v>
      </c>
      <c r="K3683">
        <v>1417718601</v>
      </c>
      <c r="L3683" s="10">
        <f>(((K3683/60)/60)/24)+DATE(1970,1,1)</f>
        <v>41977.780104166668</v>
      </c>
      <c r="M3683" t="b">
        <v>0</v>
      </c>
      <c r="N3683">
        <v>4</v>
      </c>
      <c r="O3683" t="b">
        <v>0</v>
      </c>
      <c r="P3683" t="s">
        <v>8303</v>
      </c>
      <c r="Q3683" s="5">
        <f>(E3683/D3683)</f>
        <v>3.2499999999999997E-5</v>
      </c>
      <c r="R3683" s="12">
        <f>ROUND((E3683/N3683),2)</f>
        <v>6.5</v>
      </c>
      <c r="S3683" t="str">
        <f>LEFT(P3683,FIND("/",P3683)-1)</f>
        <v>theater</v>
      </c>
      <c r="T3683" t="str">
        <f>RIGHT(P3683,LEN(P3683)-FIND("/",P3683))</f>
        <v>spaces</v>
      </c>
    </row>
    <row r="3684" spans="1:20" ht="28.5" x14ac:dyDescent="0.4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 s="9">
        <f>(((I3684/60)/60)/24)+DATE(1970,1,1)</f>
        <v>42075.742488425924</v>
      </c>
      <c r="K3684">
        <v>1423594151</v>
      </c>
      <c r="L3684" s="10">
        <f>(((K3684/60)/60)/24)+DATE(1970,1,1)</f>
        <v>42045.784155092595</v>
      </c>
      <c r="M3684" t="b">
        <v>0</v>
      </c>
      <c r="N3684">
        <v>1</v>
      </c>
      <c r="O3684" t="b">
        <v>0</v>
      </c>
      <c r="P3684" t="s">
        <v>8284</v>
      </c>
      <c r="Q3684" s="5">
        <f>(E3684/D3684)</f>
        <v>2.8571428571428571E-5</v>
      </c>
      <c r="R3684" s="12">
        <f>ROUND((E3684/N3684),2)</f>
        <v>1</v>
      </c>
      <c r="S3684" t="str">
        <f>LEFT(P3684,FIND("/",P3684)-1)</f>
        <v>food</v>
      </c>
      <c r="T3684" t="str">
        <f>RIGHT(P3684,LEN(P3684)-FIND("/",P3684))</f>
        <v>food trucks</v>
      </c>
    </row>
    <row r="3685" spans="1:20" ht="42.75" x14ac:dyDescent="0.4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 s="9">
        <f>(((I3685/60)/60)/24)+DATE(1970,1,1)</f>
        <v>42581.961689814809</v>
      </c>
      <c r="K3685">
        <v>1467327890</v>
      </c>
      <c r="L3685" s="10">
        <f>(((K3685/60)/60)/24)+DATE(1970,1,1)</f>
        <v>42551.961689814809</v>
      </c>
      <c r="M3685" t="b">
        <v>0</v>
      </c>
      <c r="N3685">
        <v>1</v>
      </c>
      <c r="O3685" t="b">
        <v>0</v>
      </c>
      <c r="P3685" t="s">
        <v>8284</v>
      </c>
      <c r="Q3685" s="5">
        <f>(E3685/D3685)</f>
        <v>2.8571428571428571E-5</v>
      </c>
      <c r="R3685" s="12">
        <f>ROUND((E3685/N3685),2)</f>
        <v>1</v>
      </c>
      <c r="S3685" t="str">
        <f>LEFT(P3685,FIND("/",P3685)-1)</f>
        <v>food</v>
      </c>
      <c r="T3685" t="str">
        <f>RIGHT(P3685,LEN(P3685)-FIND("/",P3685))</f>
        <v>food trucks</v>
      </c>
    </row>
    <row r="3686" spans="1:20" ht="42.75" x14ac:dyDescent="0.4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 s="9">
        <f>(((I3686/60)/60)/24)+DATE(1970,1,1)</f>
        <v>41530.747453703705</v>
      </c>
      <c r="K3686">
        <v>1376502980</v>
      </c>
      <c r="L3686" s="10">
        <f>(((K3686/60)/60)/24)+DATE(1970,1,1)</f>
        <v>41500.747453703705</v>
      </c>
      <c r="M3686" t="b">
        <v>0</v>
      </c>
      <c r="N3686">
        <v>3</v>
      </c>
      <c r="O3686" t="b">
        <v>0</v>
      </c>
      <c r="P3686" t="s">
        <v>8270</v>
      </c>
      <c r="Q3686" s="5">
        <f>(E3686/D3686)</f>
        <v>2.7272727272727273E-5</v>
      </c>
      <c r="R3686" s="12">
        <f>ROUND((E3686/N3686),2)</f>
        <v>1</v>
      </c>
      <c r="S3686" t="str">
        <f>LEFT(P3686,FIND("/",P3686)-1)</f>
        <v>film &amp; video</v>
      </c>
      <c r="T3686" t="str">
        <f>RIGHT(P3686,LEN(P3686)-FIND("/",P3686))</f>
        <v>animation</v>
      </c>
    </row>
    <row r="3687" spans="1:20" ht="42.75" x14ac:dyDescent="0.4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 s="9">
        <f>(((I3687/60)/60)/24)+DATE(1970,1,1)</f>
        <v>42554.434548611112</v>
      </c>
      <c r="K3687">
        <v>1464085545</v>
      </c>
      <c r="L3687" s="10">
        <f>(((K3687/60)/60)/24)+DATE(1970,1,1)</f>
        <v>42514.434548611112</v>
      </c>
      <c r="M3687" t="b">
        <v>0</v>
      </c>
      <c r="N3687">
        <v>1</v>
      </c>
      <c r="O3687" t="b">
        <v>0</v>
      </c>
      <c r="P3687" t="s">
        <v>8267</v>
      </c>
      <c r="Q3687" s="5">
        <f>(E3687/D3687)</f>
        <v>2.0000000000000002E-5</v>
      </c>
      <c r="R3687" s="12">
        <f>ROUND((E3687/N3687),2)</f>
        <v>10</v>
      </c>
      <c r="S3687" t="str">
        <f>LEFT(P3687,FIND("/",P3687)-1)</f>
        <v>film &amp; video</v>
      </c>
      <c r="T3687" t="str">
        <f>RIGHT(P3687,LEN(P3687)-FIND("/",P3687))</f>
        <v>science fiction</v>
      </c>
    </row>
    <row r="3688" spans="1:20" ht="42.75" x14ac:dyDescent="0.4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 s="9">
        <f>(((I3688/60)/60)/24)+DATE(1970,1,1)</f>
        <v>42594.180717592593</v>
      </c>
      <c r="K3688">
        <v>1465791614</v>
      </c>
      <c r="L3688" s="10">
        <f>(((K3688/60)/60)/24)+DATE(1970,1,1)</f>
        <v>42534.180717592593</v>
      </c>
      <c r="M3688" t="b">
        <v>0</v>
      </c>
      <c r="N3688">
        <v>1</v>
      </c>
      <c r="O3688" t="b">
        <v>0</v>
      </c>
      <c r="P3688" t="s">
        <v>8268</v>
      </c>
      <c r="Q3688" s="5">
        <f>(E3688/D3688)</f>
        <v>2.0000000000000002E-5</v>
      </c>
      <c r="R3688" s="12">
        <f>ROUND((E3688/N3688),2)</f>
        <v>1</v>
      </c>
      <c r="S3688" t="str">
        <f>LEFT(P3688,FIND("/",P3688)-1)</f>
        <v>film &amp; video</v>
      </c>
      <c r="T3688" t="str">
        <f>RIGHT(P3688,LEN(P3688)-FIND("/",P3688))</f>
        <v>drama</v>
      </c>
    </row>
    <row r="3689" spans="1:20" ht="28.5" x14ac:dyDescent="0.4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 s="9">
        <f>(((I3689/60)/60)/24)+DATE(1970,1,1)</f>
        <v>42452.277002314819</v>
      </c>
      <c r="K3689">
        <v>1455262733</v>
      </c>
      <c r="L3689" s="10">
        <f>(((K3689/60)/60)/24)+DATE(1970,1,1)</f>
        <v>42412.318668981476</v>
      </c>
      <c r="M3689" t="b">
        <v>0</v>
      </c>
      <c r="N3689">
        <v>1</v>
      </c>
      <c r="O3689" t="b">
        <v>0</v>
      </c>
      <c r="P3689" t="s">
        <v>8284</v>
      </c>
      <c r="Q3689" s="5">
        <f>(E3689/D3689)</f>
        <v>2.0000000000000002E-5</v>
      </c>
      <c r="R3689" s="12">
        <f>ROUND((E3689/N3689),2)</f>
        <v>1</v>
      </c>
      <c r="S3689" t="str">
        <f>LEFT(P3689,FIND("/",P3689)-1)</f>
        <v>food</v>
      </c>
      <c r="T3689" t="str">
        <f>RIGHT(P3689,LEN(P3689)-FIND("/",P3689))</f>
        <v>food trucks</v>
      </c>
    </row>
    <row r="3690" spans="1:20" ht="28.5" x14ac:dyDescent="0.4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 s="9">
        <f>(((I3690/60)/60)/24)+DATE(1970,1,1)</f>
        <v>42549.099687499998</v>
      </c>
      <c r="K3690">
        <v>1461896613</v>
      </c>
      <c r="L3690" s="10">
        <f>(((K3690/60)/60)/24)+DATE(1970,1,1)</f>
        <v>42489.099687499998</v>
      </c>
      <c r="M3690" t="b">
        <v>0</v>
      </c>
      <c r="N3690">
        <v>2</v>
      </c>
      <c r="O3690" t="b">
        <v>0</v>
      </c>
      <c r="P3690" t="s">
        <v>8284</v>
      </c>
      <c r="Q3690" s="5">
        <f>(E3690/D3690)</f>
        <v>2.0000000000000002E-5</v>
      </c>
      <c r="R3690" s="12">
        <f>ROUND((E3690/N3690),2)</f>
        <v>1</v>
      </c>
      <c r="S3690" t="str">
        <f>LEFT(P3690,FIND("/",P3690)-1)</f>
        <v>food</v>
      </c>
      <c r="T3690" t="str">
        <f>RIGHT(P3690,LEN(P3690)-FIND("/",P3690))</f>
        <v>food trucks</v>
      </c>
    </row>
    <row r="3691" spans="1:20" ht="42.75" x14ac:dyDescent="0.4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 s="9">
        <f>(((I3691/60)/60)/24)+DATE(1970,1,1)</f>
        <v>42490.231944444444</v>
      </c>
      <c r="K3691">
        <v>1459410101</v>
      </c>
      <c r="L3691" s="10">
        <f>(((K3691/60)/60)/24)+DATE(1970,1,1)</f>
        <v>42460.320613425924</v>
      </c>
      <c r="M3691" t="b">
        <v>0</v>
      </c>
      <c r="N3691">
        <v>1</v>
      </c>
      <c r="O3691" t="b">
        <v>0</v>
      </c>
      <c r="P3691" t="s">
        <v>8305</v>
      </c>
      <c r="Q3691" s="5">
        <f>(E3691/D3691)</f>
        <v>2.0000000000000002E-5</v>
      </c>
      <c r="R3691" s="12">
        <f>ROUND((E3691/N3691),2)</f>
        <v>1</v>
      </c>
      <c r="S3691" t="str">
        <f>LEFT(P3691,FIND("/",P3691)-1)</f>
        <v>theater</v>
      </c>
      <c r="T3691" t="str">
        <f>RIGHT(P3691,LEN(P3691)-FIND("/",P3691))</f>
        <v>musical</v>
      </c>
    </row>
    <row r="3692" spans="1:20" ht="42.75" x14ac:dyDescent="0.4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 s="9">
        <f>(((I3692/60)/60)/24)+DATE(1970,1,1)</f>
        <v>41909.887037037035</v>
      </c>
      <c r="K3692">
        <v>1406668640</v>
      </c>
      <c r="L3692" s="10">
        <f>(((K3692/60)/60)/24)+DATE(1970,1,1)</f>
        <v>41849.887037037035</v>
      </c>
      <c r="M3692" t="b">
        <v>0</v>
      </c>
      <c r="N3692">
        <v>2</v>
      </c>
      <c r="O3692" t="b">
        <v>0</v>
      </c>
      <c r="P3692" t="s">
        <v>8305</v>
      </c>
      <c r="Q3692" s="5">
        <f>(E3692/D3692)</f>
        <v>2.0000000000000002E-5</v>
      </c>
      <c r="R3692" s="12">
        <f>ROUND((E3692/N3692),2)</f>
        <v>1.5</v>
      </c>
      <c r="S3692" t="str">
        <f>LEFT(P3692,FIND("/",P3692)-1)</f>
        <v>theater</v>
      </c>
      <c r="T3692" t="str">
        <f>RIGHT(P3692,LEN(P3692)-FIND("/",P3692))</f>
        <v>musical</v>
      </c>
    </row>
    <row r="3693" spans="1:20" ht="42.75" x14ac:dyDescent="0.4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 s="9">
        <f>(((I3693/60)/60)/24)+DATE(1970,1,1)</f>
        <v>41929.792037037041</v>
      </c>
      <c r="K3693">
        <v>1410980432</v>
      </c>
      <c r="L3693" s="10">
        <f>(((K3693/60)/60)/24)+DATE(1970,1,1)</f>
        <v>41899.792037037041</v>
      </c>
      <c r="M3693" t="b">
        <v>0</v>
      </c>
      <c r="N3693">
        <v>3</v>
      </c>
      <c r="O3693" t="b">
        <v>0</v>
      </c>
      <c r="P3693" t="s">
        <v>8268</v>
      </c>
      <c r="Q3693" s="5">
        <f>(E3693/D3693)</f>
        <v>1.7E-5</v>
      </c>
      <c r="R3693" s="12">
        <f>ROUND((E3693/N3693),2)</f>
        <v>5.67</v>
      </c>
      <c r="S3693" t="str">
        <f>LEFT(P3693,FIND("/",P3693)-1)</f>
        <v>film &amp; video</v>
      </c>
      <c r="T3693" t="str">
        <f>RIGHT(P3693,LEN(P3693)-FIND("/",P3693))</f>
        <v>drama</v>
      </c>
    </row>
    <row r="3694" spans="1:20" ht="28.5" x14ac:dyDescent="0.4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 s="9">
        <f>(((I3694/60)/60)/24)+DATE(1970,1,1)</f>
        <v>41680.93141203704</v>
      </c>
      <c r="K3694">
        <v>1386886874</v>
      </c>
      <c r="L3694" s="10">
        <f>(((K3694/60)/60)/24)+DATE(1970,1,1)</f>
        <v>41620.93141203704</v>
      </c>
      <c r="M3694" t="b">
        <v>0</v>
      </c>
      <c r="N3694">
        <v>1</v>
      </c>
      <c r="O3694" t="b">
        <v>0</v>
      </c>
      <c r="P3694" t="s">
        <v>8270</v>
      </c>
      <c r="Q3694" s="5">
        <f>(E3694/D3694)</f>
        <v>1.6666666666666667E-5</v>
      </c>
      <c r="R3694" s="12">
        <f>ROUND((E3694/N3694),2)</f>
        <v>1</v>
      </c>
      <c r="S3694" t="str">
        <f>LEFT(P3694,FIND("/",P3694)-1)</f>
        <v>film &amp; video</v>
      </c>
      <c r="T3694" t="str">
        <f>RIGHT(P3694,LEN(P3694)-FIND("/",P3694))</f>
        <v>animation</v>
      </c>
    </row>
    <row r="3695" spans="1:20" ht="42.75" x14ac:dyDescent="0.4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 s="9">
        <f>(((I3695/60)/60)/24)+DATE(1970,1,1)</f>
        <v>42428.961909722217</v>
      </c>
      <c r="K3695">
        <v>1453676709</v>
      </c>
      <c r="L3695" s="10">
        <f>(((K3695/60)/60)/24)+DATE(1970,1,1)</f>
        <v>42393.961909722217</v>
      </c>
      <c r="M3695" t="b">
        <v>0</v>
      </c>
      <c r="N3695">
        <v>1</v>
      </c>
      <c r="O3695" t="b">
        <v>0</v>
      </c>
      <c r="P3695" t="s">
        <v>8273</v>
      </c>
      <c r="Q3695" s="5">
        <f>(E3695/D3695)</f>
        <v>1.3333333333333333E-5</v>
      </c>
      <c r="R3695" s="12">
        <f>ROUND((E3695/N3695),2)</f>
        <v>1</v>
      </c>
      <c r="S3695" t="str">
        <f>LEFT(P3695,FIND("/",P3695)-1)</f>
        <v>technology</v>
      </c>
      <c r="T3695" t="str">
        <f>RIGHT(P3695,LEN(P3695)-FIND("/",P3695))</f>
        <v>wearables</v>
      </c>
    </row>
    <row r="3696" spans="1:20" ht="42.75" x14ac:dyDescent="0.4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 s="9">
        <f>(((I3696/60)/60)/24)+DATE(1970,1,1)</f>
        <v>42091.43</v>
      </c>
      <c r="K3696">
        <v>1422357552</v>
      </c>
      <c r="L3696" s="10">
        <f>(((K3696/60)/60)/24)+DATE(1970,1,1)</f>
        <v>42031.471666666665</v>
      </c>
      <c r="M3696" t="b">
        <v>0</v>
      </c>
      <c r="N3696">
        <v>1</v>
      </c>
      <c r="O3696" t="b">
        <v>0</v>
      </c>
      <c r="P3696" t="s">
        <v>8272</v>
      </c>
      <c r="Q3696" s="5">
        <f>(E3696/D3696)</f>
        <v>1.2500000000000001E-5</v>
      </c>
      <c r="R3696" s="12">
        <f>ROUND((E3696/N3696),2)</f>
        <v>1</v>
      </c>
      <c r="S3696" t="str">
        <f>LEFT(P3696,FIND("/",P3696)-1)</f>
        <v>technology</v>
      </c>
      <c r="T3696" t="str">
        <f>RIGHT(P3696,LEN(P3696)-FIND("/",P3696))</f>
        <v>web</v>
      </c>
    </row>
    <row r="3697" spans="1:20" ht="42.75" x14ac:dyDescent="0.4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 s="9">
        <f>(((I3697/60)/60)/24)+DATE(1970,1,1)</f>
        <v>41858.967916666668</v>
      </c>
      <c r="K3697">
        <v>1404861228</v>
      </c>
      <c r="L3697" s="10">
        <f>(((K3697/60)/60)/24)+DATE(1970,1,1)</f>
        <v>41828.967916666668</v>
      </c>
      <c r="M3697" t="b">
        <v>0</v>
      </c>
      <c r="N3697">
        <v>1</v>
      </c>
      <c r="O3697" t="b">
        <v>0</v>
      </c>
      <c r="P3697" t="s">
        <v>8284</v>
      </c>
      <c r="Q3697" s="5">
        <f>(E3697/D3697)</f>
        <v>1.2500000000000001E-5</v>
      </c>
      <c r="R3697" s="12">
        <f>ROUND((E3697/N3697),2)</f>
        <v>1</v>
      </c>
      <c r="S3697" t="str">
        <f>LEFT(P3697,FIND("/",P3697)-1)</f>
        <v>food</v>
      </c>
      <c r="T3697" t="str">
        <f>RIGHT(P3697,LEN(P3697)-FIND("/",P3697))</f>
        <v>food trucks</v>
      </c>
    </row>
    <row r="3698" spans="1:20" ht="28.5" x14ac:dyDescent="0.4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 s="9">
        <f>(((I3698/60)/60)/24)+DATE(1970,1,1)</f>
        <v>42672.988819444443</v>
      </c>
      <c r="K3698">
        <v>1475192634</v>
      </c>
      <c r="L3698" s="10">
        <f>(((K3698/60)/60)/24)+DATE(1970,1,1)</f>
        <v>42642.988819444443</v>
      </c>
      <c r="M3698" t="b">
        <v>0</v>
      </c>
      <c r="N3698">
        <v>1</v>
      </c>
      <c r="O3698" t="b">
        <v>0</v>
      </c>
      <c r="P3698" t="s">
        <v>8284</v>
      </c>
      <c r="Q3698" s="5">
        <f>(E3698/D3698)</f>
        <v>1.1111111111111112E-5</v>
      </c>
      <c r="R3698" s="12">
        <f>ROUND((E3698/N3698),2)</f>
        <v>1</v>
      </c>
      <c r="S3698" t="str">
        <f>LEFT(P3698,FIND("/",P3698)-1)</f>
        <v>food</v>
      </c>
      <c r="T3698" t="str">
        <f>RIGHT(P3698,LEN(P3698)-FIND("/",P3698))</f>
        <v>food trucks</v>
      </c>
    </row>
    <row r="3699" spans="1:20" ht="42.75" x14ac:dyDescent="0.4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 s="9">
        <f>(((I3699/60)/60)/24)+DATE(1970,1,1)</f>
        <v>42420.171261574069</v>
      </c>
      <c r="K3699">
        <v>1453349197</v>
      </c>
      <c r="L3699" s="10">
        <f>(((K3699/60)/60)/24)+DATE(1970,1,1)</f>
        <v>42390.171261574069</v>
      </c>
      <c r="M3699" t="b">
        <v>0</v>
      </c>
      <c r="N3699">
        <v>1</v>
      </c>
      <c r="O3699" t="b">
        <v>0</v>
      </c>
      <c r="P3699" t="s">
        <v>8287</v>
      </c>
      <c r="Q3699" s="5">
        <f>(E3699/D3699)</f>
        <v>1.0000000000000001E-5</v>
      </c>
      <c r="R3699" s="12">
        <f>ROUND((E3699/N3699),2)</f>
        <v>1</v>
      </c>
      <c r="S3699" t="str">
        <f>LEFT(P3699,FIND("/",P3699)-1)</f>
        <v>publishing</v>
      </c>
      <c r="T3699" t="str">
        <f>RIGHT(P3699,LEN(P3699)-FIND("/",P3699))</f>
        <v>translations</v>
      </c>
    </row>
    <row r="3700" spans="1:20" ht="28.5" x14ac:dyDescent="0.4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 s="9">
        <f>(((I3700/60)/60)/24)+DATE(1970,1,1)</f>
        <v>41845.927106481482</v>
      </c>
      <c r="K3700">
        <v>1403734502</v>
      </c>
      <c r="L3700" s="10">
        <f>(((K3700/60)/60)/24)+DATE(1970,1,1)</f>
        <v>41815.927106481482</v>
      </c>
      <c r="M3700" t="b">
        <v>0</v>
      </c>
      <c r="N3700">
        <v>1</v>
      </c>
      <c r="O3700" t="b">
        <v>0</v>
      </c>
      <c r="P3700" t="s">
        <v>8273</v>
      </c>
      <c r="Q3700" s="5">
        <f>(E3700/D3700)</f>
        <v>5.7142857142857145E-6</v>
      </c>
      <c r="R3700" s="12">
        <f>ROUND((E3700/N3700),2)</f>
        <v>1</v>
      </c>
      <c r="S3700" t="str">
        <f>LEFT(P3700,FIND("/",P3700)-1)</f>
        <v>technology</v>
      </c>
      <c r="T3700" t="str">
        <f>RIGHT(P3700,LEN(P3700)-FIND("/",P3700))</f>
        <v>wearables</v>
      </c>
    </row>
    <row r="3701" spans="1:20" ht="42.75" x14ac:dyDescent="0.4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 s="9">
        <f>(((I3701/60)/60)/24)+DATE(1970,1,1)</f>
        <v>42493.784050925926</v>
      </c>
      <c r="K3701">
        <v>1457120942</v>
      </c>
      <c r="L3701" s="10">
        <f>(((K3701/60)/60)/24)+DATE(1970,1,1)</f>
        <v>42433.825717592597</v>
      </c>
      <c r="M3701" t="b">
        <v>0</v>
      </c>
      <c r="N3701">
        <v>1</v>
      </c>
      <c r="O3701" t="b">
        <v>0</v>
      </c>
      <c r="P3701" t="s">
        <v>8271</v>
      </c>
      <c r="Q3701" s="5">
        <f>(E3701/D3701)</f>
        <v>5.0000000000000004E-6</v>
      </c>
      <c r="R3701" s="12">
        <f>ROUND((E3701/N3701),2)</f>
        <v>1</v>
      </c>
      <c r="S3701" t="str">
        <f>LEFT(P3701,FIND("/",P3701)-1)</f>
        <v>theater</v>
      </c>
      <c r="T3701" t="str">
        <f>RIGHT(P3701,LEN(P3701)-FIND("/",P3701))</f>
        <v>plays</v>
      </c>
    </row>
    <row r="3702" spans="1:20" ht="42.75" x14ac:dyDescent="0.4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 s="9">
        <f>(((I3702/60)/60)/24)+DATE(1970,1,1)</f>
        <v>42493.695787037039</v>
      </c>
      <c r="K3702">
        <v>1457113316</v>
      </c>
      <c r="L3702" s="10">
        <f>(((K3702/60)/60)/24)+DATE(1970,1,1)</f>
        <v>42433.737453703703</v>
      </c>
      <c r="M3702" t="b">
        <v>0</v>
      </c>
      <c r="N3702">
        <v>1</v>
      </c>
      <c r="O3702" t="b">
        <v>0</v>
      </c>
      <c r="P3702" t="s">
        <v>8272</v>
      </c>
      <c r="Q3702" s="5">
        <f>(E3702/D3702)</f>
        <v>3.9999999999999998E-6</v>
      </c>
      <c r="R3702" s="12">
        <f>ROUND((E3702/N3702),2)</f>
        <v>1</v>
      </c>
      <c r="S3702" t="str">
        <f>LEFT(P3702,FIND("/",P3702)-1)</f>
        <v>technology</v>
      </c>
      <c r="T3702" t="str">
        <f>RIGHT(P3702,LEN(P3702)-FIND("/",P3702))</f>
        <v>web</v>
      </c>
    </row>
    <row r="3703" spans="1:20" ht="42.75" x14ac:dyDescent="0.4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 s="9">
        <f>(((I3703/60)/60)/24)+DATE(1970,1,1)</f>
        <v>42495.708333333328</v>
      </c>
      <c r="K3703">
        <v>1457403364</v>
      </c>
      <c r="L3703" s="10">
        <f>(((K3703/60)/60)/24)+DATE(1970,1,1)</f>
        <v>42437.094490740739</v>
      </c>
      <c r="M3703" t="b">
        <v>0</v>
      </c>
      <c r="N3703">
        <v>2</v>
      </c>
      <c r="O3703" t="b">
        <v>0</v>
      </c>
      <c r="P3703" t="s">
        <v>8305</v>
      </c>
      <c r="Q3703" s="5">
        <f>(E3703/D3703)</f>
        <v>1.9999999999999999E-6</v>
      </c>
      <c r="R3703" s="12">
        <f>ROUND((E3703/N3703),2)</f>
        <v>1</v>
      </c>
      <c r="S3703" t="str">
        <f>LEFT(P3703,FIND("/",P3703)-1)</f>
        <v>theater</v>
      </c>
      <c r="T3703" t="str">
        <f>RIGHT(P3703,LEN(P3703)-FIND("/",P3703))</f>
        <v>musical</v>
      </c>
    </row>
    <row r="3704" spans="1:20" ht="28.5" x14ac:dyDescent="0.4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 s="9">
        <f>(((I3704/60)/60)/24)+DATE(1970,1,1)</f>
        <v>41925.583275462966</v>
      </c>
      <c r="K3704">
        <v>1408024795</v>
      </c>
      <c r="L3704" s="10">
        <f>(((K3704/60)/60)/24)+DATE(1970,1,1)</f>
        <v>41865.583275462966</v>
      </c>
      <c r="M3704" t="b">
        <v>0</v>
      </c>
      <c r="N3704">
        <v>1</v>
      </c>
      <c r="O3704" t="b">
        <v>0</v>
      </c>
      <c r="P3704" t="s">
        <v>8272</v>
      </c>
      <c r="Q3704" s="5">
        <f>(E3704/D3704)</f>
        <v>9.9999999999999995E-7</v>
      </c>
      <c r="R3704" s="12">
        <f>ROUND((E3704/N3704),2)</f>
        <v>1</v>
      </c>
      <c r="S3704" t="str">
        <f>LEFT(P3704,FIND("/",P3704)-1)</f>
        <v>technology</v>
      </c>
      <c r="T3704" t="str">
        <f>RIGHT(P3704,LEN(P3704)-FIND("/",P3704))</f>
        <v>web</v>
      </c>
    </row>
    <row r="3705" spans="1:20" ht="28.5" x14ac:dyDescent="0.4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 s="9">
        <f>(((I3705/60)/60)/24)+DATE(1970,1,1)</f>
        <v>41968.692013888889</v>
      </c>
      <c r="K3705">
        <v>1411745790</v>
      </c>
      <c r="L3705" s="10">
        <f>(((K3705/60)/60)/24)+DATE(1970,1,1)</f>
        <v>41908.650347222225</v>
      </c>
      <c r="M3705" t="b">
        <v>0</v>
      </c>
      <c r="N3705">
        <v>1</v>
      </c>
      <c r="O3705" t="b">
        <v>0</v>
      </c>
      <c r="P3705" t="s">
        <v>8272</v>
      </c>
      <c r="Q3705" s="5">
        <f>(E3705/D3705)</f>
        <v>3.9999999999999998E-7</v>
      </c>
      <c r="R3705" s="12">
        <f>ROUND((E3705/N3705),2)</f>
        <v>1</v>
      </c>
      <c r="S3705" t="str">
        <f>LEFT(P3705,FIND("/",P3705)-1)</f>
        <v>technology</v>
      </c>
      <c r="T3705" t="str">
        <f>RIGHT(P3705,LEN(P3705)-FIND("/",P3705))</f>
        <v>web</v>
      </c>
    </row>
    <row r="3706" spans="1:20" ht="28.5" x14ac:dyDescent="0.4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 s="9">
        <f>(((I3706/60)/60)/24)+DATE(1970,1,1)</f>
        <v>42653.431793981479</v>
      </c>
      <c r="K3706">
        <v>1470910907</v>
      </c>
      <c r="L3706" s="10">
        <f>(((K3706/60)/60)/24)+DATE(1970,1,1)</f>
        <v>42593.431793981479</v>
      </c>
      <c r="M3706" t="b">
        <v>0</v>
      </c>
      <c r="N3706">
        <v>0</v>
      </c>
      <c r="O3706" t="b">
        <v>0</v>
      </c>
      <c r="P3706" t="s">
        <v>8267</v>
      </c>
      <c r="Q3706" s="5">
        <f>(E3706/D3706)</f>
        <v>0</v>
      </c>
      <c r="R3706" s="12" t="s">
        <v>8380</v>
      </c>
      <c r="S3706" t="str">
        <f>LEFT(P3706,FIND("/",P3706)-1)</f>
        <v>film &amp; video</v>
      </c>
      <c r="T3706" t="str">
        <f>RIGHT(P3706,LEN(P3706)-FIND("/",P3706))</f>
        <v>science fiction</v>
      </c>
    </row>
    <row r="3707" spans="1:20" ht="42.75" x14ac:dyDescent="0.4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 s="9">
        <f>(((I3707/60)/60)/24)+DATE(1970,1,1)</f>
        <v>42139.928726851853</v>
      </c>
      <c r="K3707">
        <v>1429568242</v>
      </c>
      <c r="L3707" s="10">
        <f>(((K3707/60)/60)/24)+DATE(1970,1,1)</f>
        <v>42114.928726851853</v>
      </c>
      <c r="M3707" t="b">
        <v>0</v>
      </c>
      <c r="N3707">
        <v>0</v>
      </c>
      <c r="O3707" t="b">
        <v>0</v>
      </c>
      <c r="P3707" t="s">
        <v>8267</v>
      </c>
      <c r="Q3707" s="5">
        <f>(E3707/D3707)</f>
        <v>0</v>
      </c>
      <c r="R3707" s="12" t="s">
        <v>8380</v>
      </c>
      <c r="S3707" t="str">
        <f>LEFT(P3707,FIND("/",P3707)-1)</f>
        <v>film &amp; video</v>
      </c>
      <c r="T3707" t="str">
        <f>RIGHT(P3707,LEN(P3707)-FIND("/",P3707))</f>
        <v>science fiction</v>
      </c>
    </row>
    <row r="3708" spans="1:20" ht="42.75" x14ac:dyDescent="0.4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 s="9">
        <f>(((I3708/60)/60)/24)+DATE(1970,1,1)</f>
        <v>41942.937303240738</v>
      </c>
      <c r="K3708">
        <v>1409524183</v>
      </c>
      <c r="L3708" s="10">
        <f>(((K3708/60)/60)/24)+DATE(1970,1,1)</f>
        <v>41882.937303240738</v>
      </c>
      <c r="M3708" t="b">
        <v>0</v>
      </c>
      <c r="N3708">
        <v>0</v>
      </c>
      <c r="O3708" t="b">
        <v>0</v>
      </c>
      <c r="P3708" t="s">
        <v>8267</v>
      </c>
      <c r="Q3708" s="5">
        <f>(E3708/D3708)</f>
        <v>0</v>
      </c>
      <c r="R3708" s="12" t="s">
        <v>8380</v>
      </c>
      <c r="S3708" t="str">
        <f>LEFT(P3708,FIND("/",P3708)-1)</f>
        <v>film &amp; video</v>
      </c>
      <c r="T3708" t="str">
        <f>RIGHT(P3708,LEN(P3708)-FIND("/",P3708))</f>
        <v>science fiction</v>
      </c>
    </row>
    <row r="3709" spans="1:20" ht="42.75" x14ac:dyDescent="0.4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 s="9">
        <f>(((I3709/60)/60)/24)+DATE(1970,1,1)</f>
        <v>41806.844444444447</v>
      </c>
      <c r="K3709">
        <v>1400536692</v>
      </c>
      <c r="L3709" s="10">
        <f>(((K3709/60)/60)/24)+DATE(1970,1,1)</f>
        <v>41778.915416666663</v>
      </c>
      <c r="M3709" t="b">
        <v>0</v>
      </c>
      <c r="N3709">
        <v>0</v>
      </c>
      <c r="O3709" t="b">
        <v>0</v>
      </c>
      <c r="P3709" t="s">
        <v>8267</v>
      </c>
      <c r="Q3709" s="5">
        <f>(E3709/D3709)</f>
        <v>0</v>
      </c>
      <c r="R3709" s="12" t="s">
        <v>8380</v>
      </c>
      <c r="S3709" t="str">
        <f>LEFT(P3709,FIND("/",P3709)-1)</f>
        <v>film &amp; video</v>
      </c>
      <c r="T3709" t="str">
        <f>RIGHT(P3709,LEN(P3709)-FIND("/",P3709))</f>
        <v>science fiction</v>
      </c>
    </row>
    <row r="3710" spans="1:20" x14ac:dyDescent="0.4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 s="9">
        <f>(((I3710/60)/60)/24)+DATE(1970,1,1)</f>
        <v>42557</v>
      </c>
      <c r="K3710">
        <v>1466453161</v>
      </c>
      <c r="L3710" s="10">
        <f>(((K3710/60)/60)/24)+DATE(1970,1,1)</f>
        <v>42541.837511574078</v>
      </c>
      <c r="M3710" t="b">
        <v>0</v>
      </c>
      <c r="N3710">
        <v>0</v>
      </c>
      <c r="O3710" t="b">
        <v>0</v>
      </c>
      <c r="P3710" t="s">
        <v>8267</v>
      </c>
      <c r="Q3710" s="5">
        <f>(E3710/D3710)</f>
        <v>0</v>
      </c>
      <c r="R3710" s="12" t="s">
        <v>8380</v>
      </c>
      <c r="S3710" t="str">
        <f>LEFT(P3710,FIND("/",P3710)-1)</f>
        <v>film &amp; video</v>
      </c>
      <c r="T3710" t="str">
        <f>RIGHT(P3710,LEN(P3710)-FIND("/",P3710))</f>
        <v>science fiction</v>
      </c>
    </row>
    <row r="3711" spans="1:20" ht="28.5" x14ac:dyDescent="0.4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 s="9">
        <f>(((I3711/60)/60)/24)+DATE(1970,1,1)</f>
        <v>42521.729861111111</v>
      </c>
      <c r="K3711">
        <v>1462130584</v>
      </c>
      <c r="L3711" s="10">
        <f>(((K3711/60)/60)/24)+DATE(1970,1,1)</f>
        <v>42491.80768518518</v>
      </c>
      <c r="M3711" t="b">
        <v>0</v>
      </c>
      <c r="N3711">
        <v>0</v>
      </c>
      <c r="O3711" t="b">
        <v>0</v>
      </c>
      <c r="P3711" t="s">
        <v>8267</v>
      </c>
      <c r="Q3711" s="5">
        <f>(E3711/D3711)</f>
        <v>0</v>
      </c>
      <c r="R3711" s="12" t="s">
        <v>8380</v>
      </c>
      <c r="S3711" t="str">
        <f>LEFT(P3711,FIND("/",P3711)-1)</f>
        <v>film &amp; video</v>
      </c>
      <c r="T3711" t="str">
        <f>RIGHT(P3711,LEN(P3711)-FIND("/",P3711))</f>
        <v>science fiction</v>
      </c>
    </row>
    <row r="3712" spans="1:20" ht="28.5" x14ac:dyDescent="0.4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 s="9">
        <f>(((I3712/60)/60)/24)+DATE(1970,1,1)</f>
        <v>42251.708333333328</v>
      </c>
      <c r="K3712">
        <v>1438811418</v>
      </c>
      <c r="L3712" s="10">
        <f>(((K3712/60)/60)/24)+DATE(1970,1,1)</f>
        <v>42221.909930555557</v>
      </c>
      <c r="M3712" t="b">
        <v>0</v>
      </c>
      <c r="N3712">
        <v>0</v>
      </c>
      <c r="O3712" t="b">
        <v>0</v>
      </c>
      <c r="P3712" t="s">
        <v>8267</v>
      </c>
      <c r="Q3712" s="5">
        <f>(E3712/D3712)</f>
        <v>0</v>
      </c>
      <c r="R3712" s="12" t="s">
        <v>8380</v>
      </c>
      <c r="S3712" t="str">
        <f>LEFT(P3712,FIND("/",P3712)-1)</f>
        <v>film &amp; video</v>
      </c>
      <c r="T3712" t="str">
        <f>RIGHT(P3712,LEN(P3712)-FIND("/",P3712))</f>
        <v>science fiction</v>
      </c>
    </row>
    <row r="3713" spans="1:20" ht="42.75" x14ac:dyDescent="0.4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 s="9">
        <f>(((I3713/60)/60)/24)+DATE(1970,1,1)</f>
        <v>42140.427777777775</v>
      </c>
      <c r="K3713">
        <v>1427968234</v>
      </c>
      <c r="L3713" s="10">
        <f>(((K3713/60)/60)/24)+DATE(1970,1,1)</f>
        <v>42096.410115740742</v>
      </c>
      <c r="M3713" t="b">
        <v>0</v>
      </c>
      <c r="N3713">
        <v>0</v>
      </c>
      <c r="O3713" t="b">
        <v>0</v>
      </c>
      <c r="P3713" t="s">
        <v>8267</v>
      </c>
      <c r="Q3713" s="5">
        <f>(E3713/D3713)</f>
        <v>0</v>
      </c>
      <c r="R3713" s="12" t="s">
        <v>8380</v>
      </c>
      <c r="S3713" t="str">
        <f>LEFT(P3713,FIND("/",P3713)-1)</f>
        <v>film &amp; video</v>
      </c>
      <c r="T3713" t="str">
        <f>RIGHT(P3713,LEN(P3713)-FIND("/",P3713))</f>
        <v>science fiction</v>
      </c>
    </row>
    <row r="3714" spans="1:20" ht="42.75" x14ac:dyDescent="0.4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 s="9">
        <f>(((I3714/60)/60)/24)+DATE(1970,1,1)</f>
        <v>42289.573993055557</v>
      </c>
      <c r="K3714">
        <v>1440337593</v>
      </c>
      <c r="L3714" s="10">
        <f>(((K3714/60)/60)/24)+DATE(1970,1,1)</f>
        <v>42239.573993055557</v>
      </c>
      <c r="M3714" t="b">
        <v>0</v>
      </c>
      <c r="N3714">
        <v>0</v>
      </c>
      <c r="O3714" t="b">
        <v>0</v>
      </c>
      <c r="P3714" t="s">
        <v>8267</v>
      </c>
      <c r="Q3714" s="5">
        <f>(E3714/D3714)</f>
        <v>0</v>
      </c>
      <c r="R3714" s="12" t="s">
        <v>8380</v>
      </c>
      <c r="S3714" t="str">
        <f>LEFT(P3714,FIND("/",P3714)-1)</f>
        <v>film &amp; video</v>
      </c>
      <c r="T3714" t="str">
        <f>RIGHT(P3714,LEN(P3714)-FIND("/",P3714))</f>
        <v>science fiction</v>
      </c>
    </row>
    <row r="3715" spans="1:20" ht="42.75" x14ac:dyDescent="0.4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 s="9">
        <f>(((I3715/60)/60)/24)+DATE(1970,1,1)</f>
        <v>42083.15662037037</v>
      </c>
      <c r="K3715">
        <v>1424234732</v>
      </c>
      <c r="L3715" s="10">
        <f>(((K3715/60)/60)/24)+DATE(1970,1,1)</f>
        <v>42053.198287037041</v>
      </c>
      <c r="M3715" t="b">
        <v>0</v>
      </c>
      <c r="N3715">
        <v>0</v>
      </c>
      <c r="O3715" t="b">
        <v>0</v>
      </c>
      <c r="P3715" t="s">
        <v>8267</v>
      </c>
      <c r="Q3715" s="5">
        <f>(E3715/D3715)</f>
        <v>0</v>
      </c>
      <c r="R3715" s="12" t="s">
        <v>8380</v>
      </c>
      <c r="S3715" t="str">
        <f>LEFT(P3715,FIND("/",P3715)-1)</f>
        <v>film &amp; video</v>
      </c>
      <c r="T3715" t="str">
        <f>RIGHT(P3715,LEN(P3715)-FIND("/",P3715))</f>
        <v>science fiction</v>
      </c>
    </row>
    <row r="3716" spans="1:20" ht="42.75" x14ac:dyDescent="0.4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 s="9">
        <f>(((I3716/60)/60)/24)+DATE(1970,1,1)</f>
        <v>42616.246527777781</v>
      </c>
      <c r="K3716">
        <v>1467941542</v>
      </c>
      <c r="L3716" s="10">
        <f>(((K3716/60)/60)/24)+DATE(1970,1,1)</f>
        <v>42559.064143518524</v>
      </c>
      <c r="M3716" t="b">
        <v>0</v>
      </c>
      <c r="N3716">
        <v>0</v>
      </c>
      <c r="O3716" t="b">
        <v>0</v>
      </c>
      <c r="P3716" t="s">
        <v>8267</v>
      </c>
      <c r="Q3716" s="5">
        <f>(E3716/D3716)</f>
        <v>0</v>
      </c>
      <c r="R3716" s="12" t="s">
        <v>8380</v>
      </c>
      <c r="S3716" t="str">
        <f>LEFT(P3716,FIND("/",P3716)-1)</f>
        <v>film &amp; video</v>
      </c>
      <c r="T3716" t="str">
        <f>RIGHT(P3716,LEN(P3716)-FIND("/",P3716))</f>
        <v>science fiction</v>
      </c>
    </row>
    <row r="3717" spans="1:20" ht="28.5" x14ac:dyDescent="0.4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 s="9">
        <f>(((I3717/60)/60)/24)+DATE(1970,1,1)</f>
        <v>42012.762499999997</v>
      </c>
      <c r="K3717">
        <v>1417026340</v>
      </c>
      <c r="L3717" s="10">
        <f>(((K3717/60)/60)/24)+DATE(1970,1,1)</f>
        <v>41969.767824074079</v>
      </c>
      <c r="M3717" t="b">
        <v>0</v>
      </c>
      <c r="N3717">
        <v>0</v>
      </c>
      <c r="O3717" t="b">
        <v>0</v>
      </c>
      <c r="P3717" t="s">
        <v>8267</v>
      </c>
      <c r="Q3717" s="5">
        <f>(E3717/D3717)</f>
        <v>0</v>
      </c>
      <c r="R3717" s="12" t="s">
        <v>8380</v>
      </c>
      <c r="S3717" t="str">
        <f>LEFT(P3717,FIND("/",P3717)-1)</f>
        <v>film &amp; video</v>
      </c>
      <c r="T3717" t="str">
        <f>RIGHT(P3717,LEN(P3717)-FIND("/",P3717))</f>
        <v>science fiction</v>
      </c>
    </row>
    <row r="3718" spans="1:20" ht="42.75" x14ac:dyDescent="0.4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 s="9">
        <f>(((I3718/60)/60)/24)+DATE(1970,1,1)</f>
        <v>41934.07671296296</v>
      </c>
      <c r="K3718">
        <v>1411350628</v>
      </c>
      <c r="L3718" s="10">
        <f>(((K3718/60)/60)/24)+DATE(1970,1,1)</f>
        <v>41904.07671296296</v>
      </c>
      <c r="M3718" t="b">
        <v>0</v>
      </c>
      <c r="N3718">
        <v>0</v>
      </c>
      <c r="O3718" t="b">
        <v>0</v>
      </c>
      <c r="P3718" t="s">
        <v>8267</v>
      </c>
      <c r="Q3718" s="5">
        <f>(E3718/D3718)</f>
        <v>0</v>
      </c>
      <c r="R3718" s="12" t="s">
        <v>8380</v>
      </c>
      <c r="S3718" t="str">
        <f>LEFT(P3718,FIND("/",P3718)-1)</f>
        <v>film &amp; video</v>
      </c>
      <c r="T3718" t="str">
        <f>RIGHT(P3718,LEN(P3718)-FIND("/",P3718))</f>
        <v>science fiction</v>
      </c>
    </row>
    <row r="3719" spans="1:20" ht="42.75" x14ac:dyDescent="0.4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 s="9">
        <f>(((I3719/60)/60)/24)+DATE(1970,1,1)</f>
        <v>42231.913090277783</v>
      </c>
      <c r="K3719">
        <v>1434491691</v>
      </c>
      <c r="L3719" s="10">
        <f>(((K3719/60)/60)/24)+DATE(1970,1,1)</f>
        <v>42171.913090277783</v>
      </c>
      <c r="M3719" t="b">
        <v>0</v>
      </c>
      <c r="N3719">
        <v>0</v>
      </c>
      <c r="O3719" t="b">
        <v>0</v>
      </c>
      <c r="P3719" t="s">
        <v>8268</v>
      </c>
      <c r="Q3719" s="5">
        <f>(E3719/D3719)</f>
        <v>0</v>
      </c>
      <c r="R3719" s="12" t="s">
        <v>8380</v>
      </c>
      <c r="S3719" t="str">
        <f>LEFT(P3719,FIND("/",P3719)-1)</f>
        <v>film &amp; video</v>
      </c>
      <c r="T3719" t="str">
        <f>RIGHT(P3719,LEN(P3719)-FIND("/",P3719))</f>
        <v>drama</v>
      </c>
    </row>
    <row r="3720" spans="1:20" ht="57" x14ac:dyDescent="0.4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 s="9">
        <f>(((I3720/60)/60)/24)+DATE(1970,1,1)</f>
        <v>42278</v>
      </c>
      <c r="K3720">
        <v>1440716654</v>
      </c>
      <c r="L3720" s="10">
        <f>(((K3720/60)/60)/24)+DATE(1970,1,1)</f>
        <v>42243.961273148147</v>
      </c>
      <c r="M3720" t="b">
        <v>0</v>
      </c>
      <c r="N3720">
        <v>0</v>
      </c>
      <c r="O3720" t="b">
        <v>0</v>
      </c>
      <c r="P3720" t="s">
        <v>8268</v>
      </c>
      <c r="Q3720" s="5">
        <f>(E3720/D3720)</f>
        <v>0</v>
      </c>
      <c r="R3720" s="12" t="s">
        <v>8380</v>
      </c>
      <c r="S3720" t="str">
        <f>LEFT(P3720,FIND("/",P3720)-1)</f>
        <v>film &amp; video</v>
      </c>
      <c r="T3720" t="str">
        <f>RIGHT(P3720,LEN(P3720)-FIND("/",P3720))</f>
        <v>drama</v>
      </c>
    </row>
    <row r="3721" spans="1:20" ht="28.5" x14ac:dyDescent="0.4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 s="9">
        <f>(((I3721/60)/60)/24)+DATE(1970,1,1)</f>
        <v>42381.658842592587</v>
      </c>
      <c r="K3721">
        <v>1450021724</v>
      </c>
      <c r="L3721" s="10">
        <f>(((K3721/60)/60)/24)+DATE(1970,1,1)</f>
        <v>42351.658842592587</v>
      </c>
      <c r="M3721" t="b">
        <v>0</v>
      </c>
      <c r="N3721">
        <v>0</v>
      </c>
      <c r="O3721" t="b">
        <v>0</v>
      </c>
      <c r="P3721" t="s">
        <v>8268</v>
      </c>
      <c r="Q3721" s="5">
        <f>(E3721/D3721)</f>
        <v>0</v>
      </c>
      <c r="R3721" s="12" t="s">
        <v>8380</v>
      </c>
      <c r="S3721" t="str">
        <f>LEFT(P3721,FIND("/",P3721)-1)</f>
        <v>film &amp; video</v>
      </c>
      <c r="T3721" t="str">
        <f>RIGHT(P3721,LEN(P3721)-FIND("/",P3721))</f>
        <v>drama</v>
      </c>
    </row>
    <row r="3722" spans="1:20" ht="42.75" x14ac:dyDescent="0.4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 s="9">
        <f>(((I3722/60)/60)/24)+DATE(1970,1,1)</f>
        <v>42082.353275462956</v>
      </c>
      <c r="K3722">
        <v>1423733323</v>
      </c>
      <c r="L3722" s="10">
        <f>(((K3722/60)/60)/24)+DATE(1970,1,1)</f>
        <v>42047.394942129627</v>
      </c>
      <c r="M3722" t="b">
        <v>0</v>
      </c>
      <c r="N3722">
        <v>0</v>
      </c>
      <c r="O3722" t="b">
        <v>0</v>
      </c>
      <c r="P3722" t="s">
        <v>8268</v>
      </c>
      <c r="Q3722" s="5">
        <f>(E3722/D3722)</f>
        <v>0</v>
      </c>
      <c r="R3722" s="12" t="s">
        <v>8380</v>
      </c>
      <c r="S3722" t="str">
        <f>LEFT(P3722,FIND("/",P3722)-1)</f>
        <v>film &amp; video</v>
      </c>
      <c r="T3722" t="str">
        <f>RIGHT(P3722,LEN(P3722)-FIND("/",P3722))</f>
        <v>drama</v>
      </c>
    </row>
    <row r="3723" spans="1:20" ht="42.75" x14ac:dyDescent="0.4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 s="9">
        <f>(((I3723/60)/60)/24)+DATE(1970,1,1)</f>
        <v>42063.573009259257</v>
      </c>
      <c r="K3723">
        <v>1422539108</v>
      </c>
      <c r="L3723" s="10">
        <f>(((K3723/60)/60)/24)+DATE(1970,1,1)</f>
        <v>42033.573009259257</v>
      </c>
      <c r="M3723" t="b">
        <v>0</v>
      </c>
      <c r="N3723">
        <v>0</v>
      </c>
      <c r="O3723" t="b">
        <v>0</v>
      </c>
      <c r="P3723" t="s">
        <v>8268</v>
      </c>
      <c r="Q3723" s="5">
        <f>(E3723/D3723)</f>
        <v>0</v>
      </c>
      <c r="R3723" s="12" t="s">
        <v>8380</v>
      </c>
      <c r="S3723" t="str">
        <f>LEFT(P3723,FIND("/",P3723)-1)</f>
        <v>film &amp; video</v>
      </c>
      <c r="T3723" t="str">
        <f>RIGHT(P3723,LEN(P3723)-FIND("/",P3723))</f>
        <v>drama</v>
      </c>
    </row>
    <row r="3724" spans="1:20" ht="42.75" x14ac:dyDescent="0.4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 s="9">
        <f>(((I3724/60)/60)/24)+DATE(1970,1,1)</f>
        <v>42132.758981481486</v>
      </c>
      <c r="K3724">
        <v>1425924776</v>
      </c>
      <c r="L3724" s="10">
        <f>(((K3724/60)/60)/24)+DATE(1970,1,1)</f>
        <v>42072.758981481486</v>
      </c>
      <c r="M3724" t="b">
        <v>0</v>
      </c>
      <c r="N3724">
        <v>0</v>
      </c>
      <c r="O3724" t="b">
        <v>0</v>
      </c>
      <c r="P3724" t="s">
        <v>8268</v>
      </c>
      <c r="Q3724" s="5">
        <f>(E3724/D3724)</f>
        <v>0</v>
      </c>
      <c r="R3724" s="12" t="s">
        <v>8380</v>
      </c>
      <c r="S3724" t="str">
        <f>LEFT(P3724,FIND("/",P3724)-1)</f>
        <v>film &amp; video</v>
      </c>
      <c r="T3724" t="str">
        <f>RIGHT(P3724,LEN(P3724)-FIND("/",P3724))</f>
        <v>drama</v>
      </c>
    </row>
    <row r="3725" spans="1:20" ht="42.75" x14ac:dyDescent="0.4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 s="9">
        <f>(((I3725/60)/60)/24)+DATE(1970,1,1)</f>
        <v>42221.824062500003</v>
      </c>
      <c r="K3725">
        <v>1436211999</v>
      </c>
      <c r="L3725" s="10">
        <f>(((K3725/60)/60)/24)+DATE(1970,1,1)</f>
        <v>42191.824062500003</v>
      </c>
      <c r="M3725" t="b">
        <v>0</v>
      </c>
      <c r="N3725">
        <v>0</v>
      </c>
      <c r="O3725" t="b">
        <v>0</v>
      </c>
      <c r="P3725" t="s">
        <v>8268</v>
      </c>
      <c r="Q3725" s="5">
        <f>(E3725/D3725)</f>
        <v>0</v>
      </c>
      <c r="R3725" s="12" t="s">
        <v>8380</v>
      </c>
      <c r="S3725" t="str">
        <f>LEFT(P3725,FIND("/",P3725)-1)</f>
        <v>film &amp; video</v>
      </c>
      <c r="T3725" t="str">
        <f>RIGHT(P3725,LEN(P3725)-FIND("/",P3725))</f>
        <v>drama</v>
      </c>
    </row>
    <row r="3726" spans="1:20" ht="28.5" x14ac:dyDescent="0.4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 s="9">
        <f>(((I3726/60)/60)/24)+DATE(1970,1,1)</f>
        <v>42334.997048611112</v>
      </c>
      <c r="K3726">
        <v>1445986545</v>
      </c>
      <c r="L3726" s="10">
        <f>(((K3726/60)/60)/24)+DATE(1970,1,1)</f>
        <v>42304.955381944441</v>
      </c>
      <c r="M3726" t="b">
        <v>0</v>
      </c>
      <c r="N3726">
        <v>0</v>
      </c>
      <c r="O3726" t="b">
        <v>0</v>
      </c>
      <c r="P3726" t="s">
        <v>8268</v>
      </c>
      <c r="Q3726" s="5">
        <f>(E3726/D3726)</f>
        <v>0</v>
      </c>
      <c r="R3726" s="12" t="s">
        <v>8380</v>
      </c>
      <c r="S3726" t="str">
        <f>LEFT(P3726,FIND("/",P3726)-1)</f>
        <v>film &amp; video</v>
      </c>
      <c r="T3726" t="str">
        <f>RIGHT(P3726,LEN(P3726)-FIND("/",P3726))</f>
        <v>drama</v>
      </c>
    </row>
    <row r="3727" spans="1:20" ht="42.75" x14ac:dyDescent="0.4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 s="9">
        <f>(((I3727/60)/60)/24)+DATE(1970,1,1)</f>
        <v>42742.011944444443</v>
      </c>
      <c r="K3727">
        <v>1481156232</v>
      </c>
      <c r="L3727" s="10">
        <f>(((K3727/60)/60)/24)+DATE(1970,1,1)</f>
        <v>42712.011944444443</v>
      </c>
      <c r="M3727" t="b">
        <v>0</v>
      </c>
      <c r="N3727">
        <v>0</v>
      </c>
      <c r="O3727" t="b">
        <v>0</v>
      </c>
      <c r="P3727" t="s">
        <v>8268</v>
      </c>
      <c r="Q3727" s="5">
        <f>(E3727/D3727)</f>
        <v>0</v>
      </c>
      <c r="R3727" s="12" t="s">
        <v>8380</v>
      </c>
      <c r="S3727" t="str">
        <f>LEFT(P3727,FIND("/",P3727)-1)</f>
        <v>film &amp; video</v>
      </c>
      <c r="T3727" t="str">
        <f>RIGHT(P3727,LEN(P3727)-FIND("/",P3727))</f>
        <v>drama</v>
      </c>
    </row>
    <row r="3728" spans="1:20" ht="42.75" x14ac:dyDescent="0.4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 s="9">
        <f>(((I3728/60)/60)/24)+DATE(1970,1,1)</f>
        <v>42797.833333333328</v>
      </c>
      <c r="K3728">
        <v>1485977434</v>
      </c>
      <c r="L3728" s="10">
        <f>(((K3728/60)/60)/24)+DATE(1970,1,1)</f>
        <v>42767.812893518523</v>
      </c>
      <c r="M3728" t="b">
        <v>0</v>
      </c>
      <c r="N3728">
        <v>0</v>
      </c>
      <c r="O3728" t="b">
        <v>0</v>
      </c>
      <c r="P3728" t="s">
        <v>8268</v>
      </c>
      <c r="Q3728" s="5">
        <f>(E3728/D3728)</f>
        <v>0</v>
      </c>
      <c r="R3728" s="12" t="s">
        <v>8380</v>
      </c>
      <c r="S3728" t="str">
        <f>LEFT(P3728,FIND("/",P3728)-1)</f>
        <v>film &amp; video</v>
      </c>
      <c r="T3728" t="str">
        <f>RIGHT(P3728,LEN(P3728)-FIND("/",P3728))</f>
        <v>drama</v>
      </c>
    </row>
    <row r="3729" spans="1:20" ht="42.75" x14ac:dyDescent="0.4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 s="9">
        <f>(((I3729/60)/60)/24)+DATE(1970,1,1)</f>
        <v>41887.18304398148</v>
      </c>
      <c r="K3729">
        <v>1407299015</v>
      </c>
      <c r="L3729" s="10">
        <f>(((K3729/60)/60)/24)+DATE(1970,1,1)</f>
        <v>41857.18304398148</v>
      </c>
      <c r="M3729" t="b">
        <v>0</v>
      </c>
      <c r="N3729">
        <v>0</v>
      </c>
      <c r="O3729" t="b">
        <v>0</v>
      </c>
      <c r="P3729" t="s">
        <v>8268</v>
      </c>
      <c r="Q3729" s="5">
        <f>(E3729/D3729)</f>
        <v>0</v>
      </c>
      <c r="R3729" s="12" t="s">
        <v>8380</v>
      </c>
      <c r="S3729" t="str">
        <f>LEFT(P3729,FIND("/",P3729)-1)</f>
        <v>film &amp; video</v>
      </c>
      <c r="T3729" t="str">
        <f>RIGHT(P3729,LEN(P3729)-FIND("/",P3729))</f>
        <v>drama</v>
      </c>
    </row>
    <row r="3730" spans="1:20" ht="42.75" x14ac:dyDescent="0.4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 s="9">
        <f>(((I3730/60)/60)/24)+DATE(1970,1,1)</f>
        <v>41971.976458333331</v>
      </c>
      <c r="K3730">
        <v>1412029566</v>
      </c>
      <c r="L3730" s="10">
        <f>(((K3730/60)/60)/24)+DATE(1970,1,1)</f>
        <v>41911.934791666667</v>
      </c>
      <c r="M3730" t="b">
        <v>0</v>
      </c>
      <c r="N3730">
        <v>0</v>
      </c>
      <c r="O3730" t="b">
        <v>0</v>
      </c>
      <c r="P3730" t="s">
        <v>8268</v>
      </c>
      <c r="Q3730" s="5">
        <f>(E3730/D3730)</f>
        <v>0</v>
      </c>
      <c r="R3730" s="12" t="s">
        <v>8380</v>
      </c>
      <c r="S3730" t="str">
        <f>LEFT(P3730,FIND("/",P3730)-1)</f>
        <v>film &amp; video</v>
      </c>
      <c r="T3730" t="str">
        <f>RIGHT(P3730,LEN(P3730)-FIND("/",P3730))</f>
        <v>drama</v>
      </c>
    </row>
    <row r="3731" spans="1:20" ht="42.75" x14ac:dyDescent="0.4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 s="9">
        <f>(((I3731/60)/60)/24)+DATE(1970,1,1)</f>
        <v>42195.67050925926</v>
      </c>
      <c r="K3731">
        <v>1431360332</v>
      </c>
      <c r="L3731" s="10">
        <f>(((K3731/60)/60)/24)+DATE(1970,1,1)</f>
        <v>42135.67050925926</v>
      </c>
      <c r="M3731" t="b">
        <v>0</v>
      </c>
      <c r="N3731">
        <v>0</v>
      </c>
      <c r="O3731" t="b">
        <v>0</v>
      </c>
      <c r="P3731" t="s">
        <v>8268</v>
      </c>
      <c r="Q3731" s="5">
        <f>(E3731/D3731)</f>
        <v>0</v>
      </c>
      <c r="R3731" s="12" t="s">
        <v>8380</v>
      </c>
      <c r="S3731" t="str">
        <f>LEFT(P3731,FIND("/",P3731)-1)</f>
        <v>film &amp; video</v>
      </c>
      <c r="T3731" t="str">
        <f>RIGHT(P3731,LEN(P3731)-FIND("/",P3731))</f>
        <v>drama</v>
      </c>
    </row>
    <row r="3732" spans="1:20" ht="42.75" x14ac:dyDescent="0.4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 s="9">
        <f>(((I3732/60)/60)/24)+DATE(1970,1,1)</f>
        <v>42614.123865740738</v>
      </c>
      <c r="K3732">
        <v>1470106702</v>
      </c>
      <c r="L3732" s="10">
        <f>(((K3732/60)/60)/24)+DATE(1970,1,1)</f>
        <v>42584.123865740738</v>
      </c>
      <c r="M3732" t="b">
        <v>0</v>
      </c>
      <c r="N3732">
        <v>0</v>
      </c>
      <c r="O3732" t="b">
        <v>0</v>
      </c>
      <c r="P3732" t="s">
        <v>8268</v>
      </c>
      <c r="Q3732" s="5">
        <f>(E3732/D3732)</f>
        <v>0</v>
      </c>
      <c r="R3732" s="12" t="s">
        <v>8380</v>
      </c>
      <c r="S3732" t="str">
        <f>LEFT(P3732,FIND("/",P3732)-1)</f>
        <v>film &amp; video</v>
      </c>
      <c r="T3732" t="str">
        <f>RIGHT(P3732,LEN(P3732)-FIND("/",P3732))</f>
        <v>drama</v>
      </c>
    </row>
    <row r="3733" spans="1:20" x14ac:dyDescent="0.4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 s="9">
        <f>(((I3733/60)/60)/24)+DATE(1970,1,1)</f>
        <v>42285.874305555553</v>
      </c>
      <c r="K3733">
        <v>1441750564</v>
      </c>
      <c r="L3733" s="10">
        <f>(((K3733/60)/60)/24)+DATE(1970,1,1)</f>
        <v>42255.927824074075</v>
      </c>
      <c r="M3733" t="b">
        <v>0</v>
      </c>
      <c r="N3733">
        <v>0</v>
      </c>
      <c r="O3733" t="b">
        <v>0</v>
      </c>
      <c r="P3733" t="s">
        <v>8268</v>
      </c>
      <c r="Q3733" s="5">
        <f>(E3733/D3733)</f>
        <v>0</v>
      </c>
      <c r="R3733" s="12" t="s">
        <v>8380</v>
      </c>
      <c r="S3733" t="str">
        <f>LEFT(P3733,FIND("/",P3733)-1)</f>
        <v>film &amp; video</v>
      </c>
      <c r="T3733" t="str">
        <f>RIGHT(P3733,LEN(P3733)-FIND("/",P3733))</f>
        <v>drama</v>
      </c>
    </row>
    <row r="3734" spans="1:20" ht="42.75" x14ac:dyDescent="0.4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 s="9">
        <f>(((I3734/60)/60)/24)+DATE(1970,1,1)</f>
        <v>42588.004432870366</v>
      </c>
      <c r="K3734">
        <v>1468627583</v>
      </c>
      <c r="L3734" s="10">
        <f>(((K3734/60)/60)/24)+DATE(1970,1,1)</f>
        <v>42567.004432870366</v>
      </c>
      <c r="M3734" t="b">
        <v>0</v>
      </c>
      <c r="N3734">
        <v>0</v>
      </c>
      <c r="O3734" t="b">
        <v>0</v>
      </c>
      <c r="P3734" t="s">
        <v>8268</v>
      </c>
      <c r="Q3734" s="5">
        <f>(E3734/D3734)</f>
        <v>0</v>
      </c>
      <c r="R3734" s="12" t="s">
        <v>8380</v>
      </c>
      <c r="S3734" t="str">
        <f>LEFT(P3734,FIND("/",P3734)-1)</f>
        <v>film &amp; video</v>
      </c>
      <c r="T3734" t="str">
        <f>RIGHT(P3734,LEN(P3734)-FIND("/",P3734))</f>
        <v>drama</v>
      </c>
    </row>
    <row r="3735" spans="1:20" ht="42.75" x14ac:dyDescent="0.4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 s="9">
        <f>(((I3735/60)/60)/24)+DATE(1970,1,1)</f>
        <v>41989.369988425926</v>
      </c>
      <c r="K3735">
        <v>1416127967</v>
      </c>
      <c r="L3735" s="10">
        <f>(((K3735/60)/60)/24)+DATE(1970,1,1)</f>
        <v>41959.369988425926</v>
      </c>
      <c r="M3735" t="b">
        <v>0</v>
      </c>
      <c r="N3735">
        <v>0</v>
      </c>
      <c r="O3735" t="b">
        <v>0</v>
      </c>
      <c r="P3735" t="s">
        <v>8268</v>
      </c>
      <c r="Q3735" s="5">
        <f>(E3735/D3735)</f>
        <v>0</v>
      </c>
      <c r="R3735" s="12" t="s">
        <v>8380</v>
      </c>
      <c r="S3735" t="str">
        <f>LEFT(P3735,FIND("/",P3735)-1)</f>
        <v>film &amp; video</v>
      </c>
      <c r="T3735" t="str">
        <f>RIGHT(P3735,LEN(P3735)-FIND("/",P3735))</f>
        <v>drama</v>
      </c>
    </row>
    <row r="3736" spans="1:20" ht="42.75" x14ac:dyDescent="0.4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 s="9">
        <f>(((I3736/60)/60)/24)+DATE(1970,1,1)</f>
        <v>42195.922858796301</v>
      </c>
      <c r="K3736">
        <v>1433974135</v>
      </c>
      <c r="L3736" s="10">
        <f>(((K3736/60)/60)/24)+DATE(1970,1,1)</f>
        <v>42165.922858796301</v>
      </c>
      <c r="M3736" t="b">
        <v>0</v>
      </c>
      <c r="N3736">
        <v>0</v>
      </c>
      <c r="O3736" t="b">
        <v>0</v>
      </c>
      <c r="P3736" t="s">
        <v>8268</v>
      </c>
      <c r="Q3736" s="5">
        <f>(E3736/D3736)</f>
        <v>0</v>
      </c>
      <c r="R3736" s="12" t="s">
        <v>8380</v>
      </c>
      <c r="S3736" t="str">
        <f>LEFT(P3736,FIND("/",P3736)-1)</f>
        <v>film &amp; video</v>
      </c>
      <c r="T3736" t="str">
        <f>RIGHT(P3736,LEN(P3736)-FIND("/",P3736))</f>
        <v>drama</v>
      </c>
    </row>
    <row r="3737" spans="1:20" x14ac:dyDescent="0.4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 s="9">
        <f>(((I3737/60)/60)/24)+DATE(1970,1,1)</f>
        <v>42091.79587962963</v>
      </c>
      <c r="K3737">
        <v>1422389164</v>
      </c>
      <c r="L3737" s="10">
        <f>(((K3737/60)/60)/24)+DATE(1970,1,1)</f>
        <v>42031.837546296301</v>
      </c>
      <c r="M3737" t="b">
        <v>0</v>
      </c>
      <c r="N3737">
        <v>0</v>
      </c>
      <c r="O3737" t="b">
        <v>0</v>
      </c>
      <c r="P3737" t="s">
        <v>8268</v>
      </c>
      <c r="Q3737" s="5">
        <f>(E3737/D3737)</f>
        <v>0</v>
      </c>
      <c r="R3737" s="12" t="s">
        <v>8380</v>
      </c>
      <c r="S3737" t="str">
        <f>LEFT(P3737,FIND("/",P3737)-1)</f>
        <v>film &amp; video</v>
      </c>
      <c r="T3737" t="str">
        <f>RIGHT(P3737,LEN(P3737)-FIND("/",P3737))</f>
        <v>drama</v>
      </c>
    </row>
    <row r="3738" spans="1:20" ht="42.75" x14ac:dyDescent="0.4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 s="9">
        <f>(((I3738/60)/60)/24)+DATE(1970,1,1)</f>
        <v>42512.045138888891</v>
      </c>
      <c r="K3738">
        <v>1461287350</v>
      </c>
      <c r="L3738" s="10">
        <f>(((K3738/60)/60)/24)+DATE(1970,1,1)</f>
        <v>42482.048032407409</v>
      </c>
      <c r="M3738" t="b">
        <v>0</v>
      </c>
      <c r="N3738">
        <v>0</v>
      </c>
      <c r="O3738" t="b">
        <v>0</v>
      </c>
      <c r="P3738" t="s">
        <v>8268</v>
      </c>
      <c r="Q3738" s="5">
        <f>(E3738/D3738)</f>
        <v>0</v>
      </c>
      <c r="R3738" s="12" t="s">
        <v>8380</v>
      </c>
      <c r="S3738" t="str">
        <f>LEFT(P3738,FIND("/",P3738)-1)</f>
        <v>film &amp; video</v>
      </c>
      <c r="T3738" t="str">
        <f>RIGHT(P3738,LEN(P3738)-FIND("/",P3738))</f>
        <v>drama</v>
      </c>
    </row>
    <row r="3739" spans="1:20" ht="42.75" x14ac:dyDescent="0.4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 s="9">
        <f>(((I3739/60)/60)/24)+DATE(1970,1,1)</f>
        <v>42195.235254629632</v>
      </c>
      <c r="K3739">
        <v>1431322726</v>
      </c>
      <c r="L3739" s="10">
        <f>(((K3739/60)/60)/24)+DATE(1970,1,1)</f>
        <v>42135.235254629632</v>
      </c>
      <c r="M3739" t="b">
        <v>0</v>
      </c>
      <c r="N3739">
        <v>0</v>
      </c>
      <c r="O3739" t="b">
        <v>0</v>
      </c>
      <c r="P3739" t="s">
        <v>8268</v>
      </c>
      <c r="Q3739" s="5">
        <f>(E3739/D3739)</f>
        <v>0</v>
      </c>
      <c r="R3739" s="12" t="s">
        <v>8380</v>
      </c>
      <c r="S3739" t="str">
        <f>LEFT(P3739,FIND("/",P3739)-1)</f>
        <v>film &amp; video</v>
      </c>
      <c r="T3739" t="str">
        <f>RIGHT(P3739,LEN(P3739)-FIND("/",P3739))</f>
        <v>drama</v>
      </c>
    </row>
    <row r="3740" spans="1:20" ht="42.75" x14ac:dyDescent="0.4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 s="9">
        <f>(((I3740/60)/60)/24)+DATE(1970,1,1)</f>
        <v>42468.919606481482</v>
      </c>
      <c r="K3740">
        <v>1457564654</v>
      </c>
      <c r="L3740" s="10">
        <f>(((K3740/60)/60)/24)+DATE(1970,1,1)</f>
        <v>42438.961273148147</v>
      </c>
      <c r="M3740" t="b">
        <v>0</v>
      </c>
      <c r="N3740">
        <v>0</v>
      </c>
      <c r="O3740" t="b">
        <v>0</v>
      </c>
      <c r="P3740" t="s">
        <v>8268</v>
      </c>
      <c r="Q3740" s="5">
        <f>(E3740/D3740)</f>
        <v>0</v>
      </c>
      <c r="R3740" s="12" t="s">
        <v>8380</v>
      </c>
      <c r="S3740" t="str">
        <f>LEFT(P3740,FIND("/",P3740)-1)</f>
        <v>film &amp; video</v>
      </c>
      <c r="T3740" t="str">
        <f>RIGHT(P3740,LEN(P3740)-FIND("/",P3740))</f>
        <v>drama</v>
      </c>
    </row>
    <row r="3741" spans="1:20" ht="42.75" x14ac:dyDescent="0.4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 s="9">
        <f>(((I3741/60)/60)/24)+DATE(1970,1,1)</f>
        <v>42194.893993055557</v>
      </c>
      <c r="K3741">
        <v>1433885241</v>
      </c>
      <c r="L3741" s="10">
        <f>(((K3741/60)/60)/24)+DATE(1970,1,1)</f>
        <v>42164.893993055557</v>
      </c>
      <c r="M3741" t="b">
        <v>0</v>
      </c>
      <c r="N3741">
        <v>0</v>
      </c>
      <c r="O3741" t="b">
        <v>0</v>
      </c>
      <c r="P3741" t="s">
        <v>8268</v>
      </c>
      <c r="Q3741" s="5">
        <f>(E3741/D3741)</f>
        <v>0</v>
      </c>
      <c r="R3741" s="12" t="s">
        <v>8380</v>
      </c>
      <c r="S3741" t="str">
        <f>LEFT(P3741,FIND("/",P3741)-1)</f>
        <v>film &amp; video</v>
      </c>
      <c r="T3741" t="str">
        <f>RIGHT(P3741,LEN(P3741)-FIND("/",P3741))</f>
        <v>drama</v>
      </c>
    </row>
    <row r="3742" spans="1:20" ht="28.5" x14ac:dyDescent="0.4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 s="9">
        <f>(((I3742/60)/60)/24)+DATE(1970,1,1)</f>
        <v>42156.686400462961</v>
      </c>
      <c r="K3742">
        <v>1427992105</v>
      </c>
      <c r="L3742" s="10">
        <f>(((K3742/60)/60)/24)+DATE(1970,1,1)</f>
        <v>42096.686400462961</v>
      </c>
      <c r="M3742" t="b">
        <v>0</v>
      </c>
      <c r="N3742">
        <v>0</v>
      </c>
      <c r="O3742" t="b">
        <v>0</v>
      </c>
      <c r="P3742" t="s">
        <v>8268</v>
      </c>
      <c r="Q3742" s="5">
        <f>(E3742/D3742)</f>
        <v>0</v>
      </c>
      <c r="R3742" s="12" t="s">
        <v>8380</v>
      </c>
      <c r="S3742" t="str">
        <f>LEFT(P3742,FIND("/",P3742)-1)</f>
        <v>film &amp; video</v>
      </c>
      <c r="T3742" t="str">
        <f>RIGHT(P3742,LEN(P3742)-FIND("/",P3742))</f>
        <v>drama</v>
      </c>
    </row>
    <row r="3743" spans="1:20" ht="42.75" x14ac:dyDescent="0.4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 s="9">
        <f>(((I3743/60)/60)/24)+DATE(1970,1,1)</f>
        <v>42413.933993055558</v>
      </c>
      <c r="K3743">
        <v>1452810297</v>
      </c>
      <c r="L3743" s="10">
        <f>(((K3743/60)/60)/24)+DATE(1970,1,1)</f>
        <v>42383.933993055558</v>
      </c>
      <c r="M3743" t="b">
        <v>0</v>
      </c>
      <c r="N3743">
        <v>0</v>
      </c>
      <c r="O3743" t="b">
        <v>0</v>
      </c>
      <c r="P3743" t="s">
        <v>8268</v>
      </c>
      <c r="Q3743" s="5">
        <f>(E3743/D3743)</f>
        <v>0</v>
      </c>
      <c r="R3743" s="12" t="s">
        <v>8380</v>
      </c>
      <c r="S3743" t="str">
        <f>LEFT(P3743,FIND("/",P3743)-1)</f>
        <v>film &amp; video</v>
      </c>
      <c r="T3743" t="str">
        <f>RIGHT(P3743,LEN(P3743)-FIND("/",P3743))</f>
        <v>drama</v>
      </c>
    </row>
    <row r="3744" spans="1:20" ht="42.75" x14ac:dyDescent="0.4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 s="9">
        <f>(((I3744/60)/60)/24)+DATE(1970,1,1)</f>
        <v>42371.958923611113</v>
      </c>
      <c r="K3744">
        <v>1449183651</v>
      </c>
      <c r="L3744" s="10">
        <f>(((K3744/60)/60)/24)+DATE(1970,1,1)</f>
        <v>42341.958923611113</v>
      </c>
      <c r="M3744" t="b">
        <v>0</v>
      </c>
      <c r="N3744">
        <v>0</v>
      </c>
      <c r="O3744" t="b">
        <v>0</v>
      </c>
      <c r="P3744" t="s">
        <v>8268</v>
      </c>
      <c r="Q3744" s="5">
        <f>(E3744/D3744)</f>
        <v>0</v>
      </c>
      <c r="R3744" s="12" t="s">
        <v>8380</v>
      </c>
      <c r="S3744" t="str">
        <f>LEFT(P3744,FIND("/",P3744)-1)</f>
        <v>film &amp; video</v>
      </c>
      <c r="T3744" t="str">
        <f>RIGHT(P3744,LEN(P3744)-FIND("/",P3744))</f>
        <v>drama</v>
      </c>
    </row>
    <row r="3745" spans="1:20" ht="42.75" x14ac:dyDescent="0.4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 s="9">
        <f>(((I3745/60)/60)/24)+DATE(1970,1,1)</f>
        <v>42642.911712962959</v>
      </c>
      <c r="K3745">
        <v>1472593972</v>
      </c>
      <c r="L3745" s="10">
        <f>(((K3745/60)/60)/24)+DATE(1970,1,1)</f>
        <v>42612.911712962959</v>
      </c>
      <c r="M3745" t="b">
        <v>0</v>
      </c>
      <c r="N3745">
        <v>0</v>
      </c>
      <c r="O3745" t="b">
        <v>0</v>
      </c>
      <c r="P3745" t="s">
        <v>8268</v>
      </c>
      <c r="Q3745" s="5">
        <f>(E3745/D3745)</f>
        <v>0</v>
      </c>
      <c r="R3745" s="12" t="s">
        <v>8380</v>
      </c>
      <c r="S3745" t="str">
        <f>LEFT(P3745,FIND("/",P3745)-1)</f>
        <v>film &amp; video</v>
      </c>
      <c r="T3745" t="str">
        <f>RIGHT(P3745,LEN(P3745)-FIND("/",P3745))</f>
        <v>drama</v>
      </c>
    </row>
    <row r="3746" spans="1:20" ht="42.75" x14ac:dyDescent="0.4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 s="9">
        <f>(((I3746/60)/60)/24)+DATE(1970,1,1)</f>
        <v>42194.908530092594</v>
      </c>
      <c r="K3746">
        <v>1433886497</v>
      </c>
      <c r="L3746" s="10">
        <f>(((K3746/60)/60)/24)+DATE(1970,1,1)</f>
        <v>42164.908530092594</v>
      </c>
      <c r="M3746" t="b">
        <v>0</v>
      </c>
      <c r="N3746">
        <v>0</v>
      </c>
      <c r="O3746" t="b">
        <v>0</v>
      </c>
      <c r="P3746" t="s">
        <v>8268</v>
      </c>
      <c r="Q3746" s="5">
        <f>(E3746/D3746)</f>
        <v>0</v>
      </c>
      <c r="R3746" s="12" t="s">
        <v>8380</v>
      </c>
      <c r="S3746" t="str">
        <f>LEFT(P3746,FIND("/",P3746)-1)</f>
        <v>film &amp; video</v>
      </c>
      <c r="T3746" t="str">
        <f>RIGHT(P3746,LEN(P3746)-FIND("/",P3746))</f>
        <v>drama</v>
      </c>
    </row>
    <row r="3747" spans="1:20" ht="42.75" x14ac:dyDescent="0.4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 s="9">
        <f>(((I3747/60)/60)/24)+DATE(1970,1,1)</f>
        <v>42374</v>
      </c>
      <c r="K3747">
        <v>1447380099</v>
      </c>
      <c r="L3747" s="10">
        <f>(((K3747/60)/60)/24)+DATE(1970,1,1)</f>
        <v>42321.08447916666</v>
      </c>
      <c r="M3747" t="b">
        <v>0</v>
      </c>
      <c r="N3747">
        <v>0</v>
      </c>
      <c r="O3747" t="b">
        <v>0</v>
      </c>
      <c r="P3747" t="s">
        <v>8268</v>
      </c>
      <c r="Q3747" s="5">
        <f>(E3747/D3747)</f>
        <v>0</v>
      </c>
      <c r="R3747" s="12" t="s">
        <v>8380</v>
      </c>
      <c r="S3747" t="str">
        <f>LEFT(P3747,FIND("/",P3747)-1)</f>
        <v>film &amp; video</v>
      </c>
      <c r="T3747" t="str">
        <f>RIGHT(P3747,LEN(P3747)-FIND("/",P3747))</f>
        <v>drama</v>
      </c>
    </row>
    <row r="3748" spans="1:20" ht="42.75" x14ac:dyDescent="0.4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 s="9">
        <f>(((I3748/60)/60)/24)+DATE(1970,1,1)</f>
        <v>42734.375</v>
      </c>
      <c r="K3748">
        <v>1481324760</v>
      </c>
      <c r="L3748" s="10">
        <f>(((K3748/60)/60)/24)+DATE(1970,1,1)</f>
        <v>42713.962499999994</v>
      </c>
      <c r="M3748" t="b">
        <v>0</v>
      </c>
      <c r="N3748">
        <v>0</v>
      </c>
      <c r="O3748" t="b">
        <v>0</v>
      </c>
      <c r="P3748" t="s">
        <v>8268</v>
      </c>
      <c r="Q3748" s="5">
        <f>(E3748/D3748)</f>
        <v>0</v>
      </c>
      <c r="R3748" s="12" t="s">
        <v>8380</v>
      </c>
      <c r="S3748" t="str">
        <f>LEFT(P3748,FIND("/",P3748)-1)</f>
        <v>film &amp; video</v>
      </c>
      <c r="T3748" t="str">
        <f>RIGHT(P3748,LEN(P3748)-FIND("/",P3748))</f>
        <v>drama</v>
      </c>
    </row>
    <row r="3749" spans="1:20" ht="42.75" x14ac:dyDescent="0.4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 s="9">
        <f>(((I3749/60)/60)/24)+DATE(1970,1,1)</f>
        <v>42299.790972222225</v>
      </c>
      <c r="K3749">
        <v>1444340940</v>
      </c>
      <c r="L3749" s="10">
        <f>(((K3749/60)/60)/24)+DATE(1970,1,1)</f>
        <v>42285.909027777772</v>
      </c>
      <c r="M3749" t="b">
        <v>0</v>
      </c>
      <c r="N3749">
        <v>0</v>
      </c>
      <c r="O3749" t="b">
        <v>0</v>
      </c>
      <c r="P3749" t="s">
        <v>8270</v>
      </c>
      <c r="Q3749" s="5">
        <f>(E3749/D3749)</f>
        <v>0</v>
      </c>
      <c r="R3749" s="12" t="s">
        <v>8380</v>
      </c>
      <c r="S3749" t="str">
        <f>LEFT(P3749,FIND("/",P3749)-1)</f>
        <v>film &amp; video</v>
      </c>
      <c r="T3749" t="str">
        <f>RIGHT(P3749,LEN(P3749)-FIND("/",P3749))</f>
        <v>animation</v>
      </c>
    </row>
    <row r="3750" spans="1:20" ht="57" x14ac:dyDescent="0.4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 s="9">
        <f>(((I3750/60)/60)/24)+DATE(1970,1,1)</f>
        <v>40144.207638888889</v>
      </c>
      <c r="K3750">
        <v>1252964282</v>
      </c>
      <c r="L3750" s="10">
        <f>(((K3750/60)/60)/24)+DATE(1970,1,1)</f>
        <v>40070.901412037041</v>
      </c>
      <c r="M3750" t="b">
        <v>0</v>
      </c>
      <c r="N3750">
        <v>0</v>
      </c>
      <c r="O3750" t="b">
        <v>0</v>
      </c>
      <c r="P3750" t="s">
        <v>8270</v>
      </c>
      <c r="Q3750" s="5">
        <f>(E3750/D3750)</f>
        <v>0</v>
      </c>
      <c r="R3750" s="12" t="s">
        <v>8380</v>
      </c>
      <c r="S3750" t="str">
        <f>LEFT(P3750,FIND("/",P3750)-1)</f>
        <v>film &amp; video</v>
      </c>
      <c r="T3750" t="str">
        <f>RIGHT(P3750,LEN(P3750)-FIND("/",P3750))</f>
        <v>animation</v>
      </c>
    </row>
    <row r="3751" spans="1:20" ht="57" x14ac:dyDescent="0.4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 s="9">
        <f>(((I3751/60)/60)/24)+DATE(1970,1,1)</f>
        <v>42288.629884259266</v>
      </c>
      <c r="K3751">
        <v>1439392022</v>
      </c>
      <c r="L3751" s="10">
        <f>(((K3751/60)/60)/24)+DATE(1970,1,1)</f>
        <v>42228.629884259266</v>
      </c>
      <c r="M3751" t="b">
        <v>0</v>
      </c>
      <c r="N3751">
        <v>0</v>
      </c>
      <c r="O3751" t="b">
        <v>0</v>
      </c>
      <c r="P3751" t="s">
        <v>8270</v>
      </c>
      <c r="Q3751" s="5">
        <f>(E3751/D3751)</f>
        <v>0</v>
      </c>
      <c r="R3751" s="12" t="s">
        <v>8380</v>
      </c>
      <c r="S3751" t="str">
        <f>LEFT(P3751,FIND("/",P3751)-1)</f>
        <v>film &amp; video</v>
      </c>
      <c r="T3751" t="str">
        <f>RIGHT(P3751,LEN(P3751)-FIND("/",P3751))</f>
        <v>animation</v>
      </c>
    </row>
    <row r="3752" spans="1:20" ht="42.75" x14ac:dyDescent="0.4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 s="9">
        <f>(((I3752/60)/60)/24)+DATE(1970,1,1)</f>
        <v>41486.36241898148</v>
      </c>
      <c r="K3752">
        <v>1372668113</v>
      </c>
      <c r="L3752" s="10">
        <f>(((K3752/60)/60)/24)+DATE(1970,1,1)</f>
        <v>41456.36241898148</v>
      </c>
      <c r="M3752" t="b">
        <v>0</v>
      </c>
      <c r="N3752">
        <v>0</v>
      </c>
      <c r="O3752" t="b">
        <v>0</v>
      </c>
      <c r="P3752" t="s">
        <v>8270</v>
      </c>
      <c r="Q3752" s="5">
        <f>(E3752/D3752)</f>
        <v>0</v>
      </c>
      <c r="R3752" s="12" t="s">
        <v>8380</v>
      </c>
      <c r="S3752" t="str">
        <f>LEFT(P3752,FIND("/",P3752)-1)</f>
        <v>film &amp; video</v>
      </c>
      <c r="T3752" t="str">
        <f>RIGHT(P3752,LEN(P3752)-FIND("/",P3752))</f>
        <v>animation</v>
      </c>
    </row>
    <row r="3753" spans="1:20" ht="42.75" x14ac:dyDescent="0.4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 s="9">
        <f>(((I3753/60)/60)/24)+DATE(1970,1,1)</f>
        <v>42651.31858796296</v>
      </c>
      <c r="K3753">
        <v>1470728326</v>
      </c>
      <c r="L3753" s="10">
        <f>(((K3753/60)/60)/24)+DATE(1970,1,1)</f>
        <v>42591.31858796296</v>
      </c>
      <c r="M3753" t="b">
        <v>0</v>
      </c>
      <c r="N3753">
        <v>0</v>
      </c>
      <c r="O3753" t="b">
        <v>0</v>
      </c>
      <c r="P3753" t="s">
        <v>8270</v>
      </c>
      <c r="Q3753" s="5">
        <f>(E3753/D3753)</f>
        <v>0</v>
      </c>
      <c r="R3753" s="12" t="s">
        <v>8380</v>
      </c>
      <c r="S3753" t="str">
        <f>LEFT(P3753,FIND("/",P3753)-1)</f>
        <v>film &amp; video</v>
      </c>
      <c r="T3753" t="str">
        <f>RIGHT(P3753,LEN(P3753)-FIND("/",P3753))</f>
        <v>animation</v>
      </c>
    </row>
    <row r="3754" spans="1:20" ht="42.75" x14ac:dyDescent="0.4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 s="9">
        <f>(((I3754/60)/60)/24)+DATE(1970,1,1)</f>
        <v>41929.761782407404</v>
      </c>
      <c r="K3754">
        <v>1412705818</v>
      </c>
      <c r="L3754" s="10">
        <f>(((K3754/60)/60)/24)+DATE(1970,1,1)</f>
        <v>41919.761782407404</v>
      </c>
      <c r="M3754" t="b">
        <v>0</v>
      </c>
      <c r="N3754">
        <v>0</v>
      </c>
      <c r="O3754" t="b">
        <v>0</v>
      </c>
      <c r="P3754" t="s">
        <v>8270</v>
      </c>
      <c r="Q3754" s="5">
        <f>(E3754/D3754)</f>
        <v>0</v>
      </c>
      <c r="R3754" s="12" t="s">
        <v>8380</v>
      </c>
      <c r="S3754" t="str">
        <f>LEFT(P3754,FIND("/",P3754)-1)</f>
        <v>film &amp; video</v>
      </c>
      <c r="T3754" t="str">
        <f>RIGHT(P3754,LEN(P3754)-FIND("/",P3754))</f>
        <v>animation</v>
      </c>
    </row>
    <row r="3755" spans="1:20" ht="42.75" x14ac:dyDescent="0.4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 s="9">
        <f>(((I3755/60)/60)/24)+DATE(1970,1,1)</f>
        <v>41580.793935185182</v>
      </c>
      <c r="K3755">
        <v>1380826996</v>
      </c>
      <c r="L3755" s="10">
        <f>(((K3755/60)/60)/24)+DATE(1970,1,1)</f>
        <v>41550.793935185182</v>
      </c>
      <c r="M3755" t="b">
        <v>0</v>
      </c>
      <c r="N3755">
        <v>0</v>
      </c>
      <c r="O3755" t="b">
        <v>0</v>
      </c>
      <c r="P3755" t="s">
        <v>8270</v>
      </c>
      <c r="Q3755" s="5">
        <f>(E3755/D3755)</f>
        <v>0</v>
      </c>
      <c r="R3755" s="12" t="s">
        <v>8380</v>
      </c>
      <c r="S3755" t="str">
        <f>LEFT(P3755,FIND("/",P3755)-1)</f>
        <v>film &amp; video</v>
      </c>
      <c r="T3755" t="str">
        <f>RIGHT(P3755,LEN(P3755)-FIND("/",P3755))</f>
        <v>animation</v>
      </c>
    </row>
    <row r="3756" spans="1:20" ht="42.75" x14ac:dyDescent="0.4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 s="9">
        <f>(((I3756/60)/60)/24)+DATE(1970,1,1)</f>
        <v>41664.715173611112</v>
      </c>
      <c r="K3756">
        <v>1388077791</v>
      </c>
      <c r="L3756" s="10">
        <f>(((K3756/60)/60)/24)+DATE(1970,1,1)</f>
        <v>41634.715173611112</v>
      </c>
      <c r="M3756" t="b">
        <v>0</v>
      </c>
      <c r="N3756">
        <v>0</v>
      </c>
      <c r="O3756" t="b">
        <v>0</v>
      </c>
      <c r="P3756" t="s">
        <v>8270</v>
      </c>
      <c r="Q3756" s="5">
        <f>(E3756/D3756)</f>
        <v>0</v>
      </c>
      <c r="R3756" s="12" t="s">
        <v>8380</v>
      </c>
      <c r="S3756" t="str">
        <f>LEFT(P3756,FIND("/",P3756)-1)</f>
        <v>film &amp; video</v>
      </c>
      <c r="T3756" t="str">
        <f>RIGHT(P3756,LEN(P3756)-FIND("/",P3756))</f>
        <v>animation</v>
      </c>
    </row>
    <row r="3757" spans="1:20" ht="42.75" x14ac:dyDescent="0.4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 s="9">
        <f>(((I3757/60)/60)/24)+DATE(1970,1,1)</f>
        <v>41867.767500000002</v>
      </c>
      <c r="K3757">
        <v>1405621512</v>
      </c>
      <c r="L3757" s="10">
        <f>(((K3757/60)/60)/24)+DATE(1970,1,1)</f>
        <v>41837.767500000002</v>
      </c>
      <c r="M3757" t="b">
        <v>0</v>
      </c>
      <c r="N3757">
        <v>0</v>
      </c>
      <c r="O3757" t="b">
        <v>0</v>
      </c>
      <c r="P3757" t="s">
        <v>8270</v>
      </c>
      <c r="Q3757" s="5">
        <f>(E3757/D3757)</f>
        <v>0</v>
      </c>
      <c r="R3757" s="12" t="s">
        <v>8380</v>
      </c>
      <c r="S3757" t="str">
        <f>LEFT(P3757,FIND("/",P3757)-1)</f>
        <v>film &amp; video</v>
      </c>
      <c r="T3757" t="str">
        <f>RIGHT(P3757,LEN(P3757)-FIND("/",P3757))</f>
        <v>animation</v>
      </c>
    </row>
    <row r="3758" spans="1:20" ht="42.75" x14ac:dyDescent="0.4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 s="9">
        <f>(((I3758/60)/60)/24)+DATE(1970,1,1)</f>
        <v>41427.84684027778</v>
      </c>
      <c r="K3758">
        <v>1368476367</v>
      </c>
      <c r="L3758" s="10">
        <f>(((K3758/60)/60)/24)+DATE(1970,1,1)</f>
        <v>41407.84684027778</v>
      </c>
      <c r="M3758" t="b">
        <v>0</v>
      </c>
      <c r="N3758">
        <v>0</v>
      </c>
      <c r="O3758" t="b">
        <v>0</v>
      </c>
      <c r="P3758" t="s">
        <v>8270</v>
      </c>
      <c r="Q3758" s="5">
        <f>(E3758/D3758)</f>
        <v>0</v>
      </c>
      <c r="R3758" s="12" t="s">
        <v>8380</v>
      </c>
      <c r="S3758" t="str">
        <f>LEFT(P3758,FIND("/",P3758)-1)</f>
        <v>film &amp; video</v>
      </c>
      <c r="T3758" t="str">
        <f>RIGHT(P3758,LEN(P3758)-FIND("/",P3758))</f>
        <v>animation</v>
      </c>
    </row>
    <row r="3759" spans="1:20" ht="42.75" x14ac:dyDescent="0.4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 s="9">
        <f>(((I3759/60)/60)/24)+DATE(1970,1,1)</f>
        <v>40765.126631944448</v>
      </c>
      <c r="K3759">
        <v>1307761341</v>
      </c>
      <c r="L3759" s="10">
        <f>(((K3759/60)/60)/24)+DATE(1970,1,1)</f>
        <v>40705.126631944448</v>
      </c>
      <c r="M3759" t="b">
        <v>0</v>
      </c>
      <c r="N3759">
        <v>0</v>
      </c>
      <c r="O3759" t="b">
        <v>0</v>
      </c>
      <c r="P3759" t="s">
        <v>8270</v>
      </c>
      <c r="Q3759" s="5">
        <f>(E3759/D3759)</f>
        <v>0</v>
      </c>
      <c r="R3759" s="12" t="s">
        <v>8380</v>
      </c>
      <c r="S3759" t="str">
        <f>LEFT(P3759,FIND("/",P3759)-1)</f>
        <v>film &amp; video</v>
      </c>
      <c r="T3759" t="str">
        <f>RIGHT(P3759,LEN(P3759)-FIND("/",P3759))</f>
        <v>animation</v>
      </c>
    </row>
    <row r="3760" spans="1:20" ht="42.75" x14ac:dyDescent="0.4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 s="9">
        <f>(((I3760/60)/60)/24)+DATE(1970,1,1)</f>
        <v>41101.160474537035</v>
      </c>
      <c r="K3760">
        <v>1336795283</v>
      </c>
      <c r="L3760" s="10">
        <f>(((K3760/60)/60)/24)+DATE(1970,1,1)</f>
        <v>41041.167627314811</v>
      </c>
      <c r="M3760" t="b">
        <v>0</v>
      </c>
      <c r="N3760">
        <v>0</v>
      </c>
      <c r="O3760" t="b">
        <v>0</v>
      </c>
      <c r="P3760" t="s">
        <v>8270</v>
      </c>
      <c r="Q3760" s="5">
        <f>(E3760/D3760)</f>
        <v>0</v>
      </c>
      <c r="R3760" s="12" t="s">
        <v>8380</v>
      </c>
      <c r="S3760" t="str">
        <f>LEFT(P3760,FIND("/",P3760)-1)</f>
        <v>film &amp; video</v>
      </c>
      <c r="T3760" t="str">
        <f>RIGHT(P3760,LEN(P3760)-FIND("/",P3760))</f>
        <v>animation</v>
      </c>
    </row>
    <row r="3761" spans="1:20" ht="28.5" x14ac:dyDescent="0.4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 s="9">
        <f>(((I3761/60)/60)/24)+DATE(1970,1,1)</f>
        <v>41887.989861111113</v>
      </c>
      <c r="K3761">
        <v>1404776724</v>
      </c>
      <c r="L3761" s="10">
        <f>(((K3761/60)/60)/24)+DATE(1970,1,1)</f>
        <v>41827.989861111113</v>
      </c>
      <c r="M3761" t="b">
        <v>0</v>
      </c>
      <c r="N3761">
        <v>0</v>
      </c>
      <c r="O3761" t="b">
        <v>0</v>
      </c>
      <c r="P3761" t="s">
        <v>8270</v>
      </c>
      <c r="Q3761" s="5">
        <f>(E3761/D3761)</f>
        <v>0</v>
      </c>
      <c r="R3761" s="12" t="s">
        <v>8380</v>
      </c>
      <c r="S3761" t="str">
        <f>LEFT(P3761,FIND("/",P3761)-1)</f>
        <v>film &amp; video</v>
      </c>
      <c r="T3761" t="str">
        <f>RIGHT(P3761,LEN(P3761)-FIND("/",P3761))</f>
        <v>animation</v>
      </c>
    </row>
    <row r="3762" spans="1:20" ht="42.75" x14ac:dyDescent="0.4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 s="9">
        <f>(((I3762/60)/60)/24)+DATE(1970,1,1)</f>
        <v>42130.086145833338</v>
      </c>
      <c r="K3762">
        <v>1428285843</v>
      </c>
      <c r="L3762" s="10">
        <f>(((K3762/60)/60)/24)+DATE(1970,1,1)</f>
        <v>42100.086145833338</v>
      </c>
      <c r="M3762" t="b">
        <v>0</v>
      </c>
      <c r="N3762">
        <v>0</v>
      </c>
      <c r="O3762" t="b">
        <v>0</v>
      </c>
      <c r="P3762" t="s">
        <v>8270</v>
      </c>
      <c r="Q3762" s="5">
        <f>(E3762/D3762)</f>
        <v>0</v>
      </c>
      <c r="R3762" s="12" t="s">
        <v>8380</v>
      </c>
      <c r="S3762" t="str">
        <f>LEFT(P3762,FIND("/",P3762)-1)</f>
        <v>film &amp; video</v>
      </c>
      <c r="T3762" t="str">
        <f>RIGHT(P3762,LEN(P3762)-FIND("/",P3762))</f>
        <v>animation</v>
      </c>
    </row>
    <row r="3763" spans="1:20" ht="42.75" x14ac:dyDescent="0.4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 s="9">
        <f>(((I3763/60)/60)/24)+DATE(1970,1,1)</f>
        <v>41047.83488425926</v>
      </c>
      <c r="K3763">
        <v>1332187334</v>
      </c>
      <c r="L3763" s="10">
        <f>(((K3763/60)/60)/24)+DATE(1970,1,1)</f>
        <v>40987.83488425926</v>
      </c>
      <c r="M3763" t="b">
        <v>0</v>
      </c>
      <c r="N3763">
        <v>0</v>
      </c>
      <c r="O3763" t="b">
        <v>0</v>
      </c>
      <c r="P3763" t="s">
        <v>8270</v>
      </c>
      <c r="Q3763" s="5">
        <f>(E3763/D3763)</f>
        <v>0</v>
      </c>
      <c r="R3763" s="12" t="s">
        <v>8380</v>
      </c>
      <c r="S3763" t="str">
        <f>LEFT(P3763,FIND("/",P3763)-1)</f>
        <v>film &amp; video</v>
      </c>
      <c r="T3763" t="str">
        <f>RIGHT(P3763,LEN(P3763)-FIND("/",P3763))</f>
        <v>animation</v>
      </c>
    </row>
    <row r="3764" spans="1:20" ht="42.75" x14ac:dyDescent="0.4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 s="9">
        <f>(((I3764/60)/60)/24)+DATE(1970,1,1)</f>
        <v>42095.869317129633</v>
      </c>
      <c r="K3764">
        <v>1425333109</v>
      </c>
      <c r="L3764" s="10">
        <f>(((K3764/60)/60)/24)+DATE(1970,1,1)</f>
        <v>42065.910983796297</v>
      </c>
      <c r="M3764" t="b">
        <v>0</v>
      </c>
      <c r="N3764">
        <v>0</v>
      </c>
      <c r="O3764" t="b">
        <v>0</v>
      </c>
      <c r="P3764" t="s">
        <v>8270</v>
      </c>
      <c r="Q3764" s="5">
        <f>(E3764/D3764)</f>
        <v>0</v>
      </c>
      <c r="R3764" s="12" t="s">
        <v>8380</v>
      </c>
      <c r="S3764" t="str">
        <f>LEFT(P3764,FIND("/",P3764)-1)</f>
        <v>film &amp; video</v>
      </c>
      <c r="T3764" t="str">
        <f>RIGHT(P3764,LEN(P3764)-FIND("/",P3764))</f>
        <v>animation</v>
      </c>
    </row>
    <row r="3765" spans="1:20" ht="42.75" x14ac:dyDescent="0.4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 s="9">
        <f>(((I3765/60)/60)/24)+DATE(1970,1,1)</f>
        <v>42729.636504629627</v>
      </c>
      <c r="K3765">
        <v>1477491394</v>
      </c>
      <c r="L3765" s="10">
        <f>(((K3765/60)/60)/24)+DATE(1970,1,1)</f>
        <v>42669.594837962963</v>
      </c>
      <c r="M3765" t="b">
        <v>0</v>
      </c>
      <c r="N3765">
        <v>0</v>
      </c>
      <c r="O3765" t="b">
        <v>0</v>
      </c>
      <c r="P3765" t="s">
        <v>8270</v>
      </c>
      <c r="Q3765" s="5">
        <f>(E3765/D3765)</f>
        <v>0</v>
      </c>
      <c r="R3765" s="12" t="s">
        <v>8380</v>
      </c>
      <c r="S3765" t="str">
        <f>LEFT(P3765,FIND("/",P3765)-1)</f>
        <v>film &amp; video</v>
      </c>
      <c r="T3765" t="str">
        <f>RIGHT(P3765,LEN(P3765)-FIND("/",P3765))</f>
        <v>animation</v>
      </c>
    </row>
    <row r="3766" spans="1:20" ht="42.75" x14ac:dyDescent="0.4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 s="9">
        <f>(((I3766/60)/60)/24)+DATE(1970,1,1)</f>
        <v>42744.054398148146</v>
      </c>
      <c r="K3766">
        <v>1481332700</v>
      </c>
      <c r="L3766" s="10">
        <f>(((K3766/60)/60)/24)+DATE(1970,1,1)</f>
        <v>42714.054398148146</v>
      </c>
      <c r="M3766" t="b">
        <v>0</v>
      </c>
      <c r="N3766">
        <v>0</v>
      </c>
      <c r="O3766" t="b">
        <v>0</v>
      </c>
      <c r="P3766" t="s">
        <v>8270</v>
      </c>
      <c r="Q3766" s="5">
        <f>(E3766/D3766)</f>
        <v>0</v>
      </c>
      <c r="R3766" s="12" t="s">
        <v>8380</v>
      </c>
      <c r="S3766" t="str">
        <f>LEFT(P3766,FIND("/",P3766)-1)</f>
        <v>film &amp; video</v>
      </c>
      <c r="T3766" t="str">
        <f>RIGHT(P3766,LEN(P3766)-FIND("/",P3766))</f>
        <v>animation</v>
      </c>
    </row>
    <row r="3767" spans="1:20" x14ac:dyDescent="0.4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 s="9">
        <f>(((I3767/60)/60)/24)+DATE(1970,1,1)</f>
        <v>41143.968576388892</v>
      </c>
      <c r="K3767">
        <v>1343085285</v>
      </c>
      <c r="L3767" s="10">
        <f>(((K3767/60)/60)/24)+DATE(1970,1,1)</f>
        <v>41113.968576388892</v>
      </c>
      <c r="M3767" t="b">
        <v>0</v>
      </c>
      <c r="N3767">
        <v>0</v>
      </c>
      <c r="O3767" t="b">
        <v>0</v>
      </c>
      <c r="P3767" t="s">
        <v>8270</v>
      </c>
      <c r="Q3767" s="5">
        <f>(E3767/D3767)</f>
        <v>0</v>
      </c>
      <c r="R3767" s="12" t="s">
        <v>8380</v>
      </c>
      <c r="S3767" t="str">
        <f>LEFT(P3767,FIND("/",P3767)-1)</f>
        <v>film &amp; video</v>
      </c>
      <c r="T3767" t="str">
        <f>RIGHT(P3767,LEN(P3767)-FIND("/",P3767))</f>
        <v>animation</v>
      </c>
    </row>
    <row r="3768" spans="1:20" ht="42.75" x14ac:dyDescent="0.4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 s="9">
        <f>(((I3768/60)/60)/24)+DATE(1970,1,1)</f>
        <v>42396.982627314821</v>
      </c>
      <c r="K3768">
        <v>1451345699</v>
      </c>
      <c r="L3768" s="10">
        <f>(((K3768/60)/60)/24)+DATE(1970,1,1)</f>
        <v>42366.982627314821</v>
      </c>
      <c r="M3768" t="b">
        <v>0</v>
      </c>
      <c r="N3768">
        <v>0</v>
      </c>
      <c r="O3768" t="b">
        <v>0</v>
      </c>
      <c r="P3768" t="s">
        <v>8270</v>
      </c>
      <c r="Q3768" s="5">
        <f>(E3768/D3768)</f>
        <v>0</v>
      </c>
      <c r="R3768" s="12" t="s">
        <v>8380</v>
      </c>
      <c r="S3768" t="str">
        <f>LEFT(P3768,FIND("/",P3768)-1)</f>
        <v>film &amp; video</v>
      </c>
      <c r="T3768" t="str">
        <f>RIGHT(P3768,LEN(P3768)-FIND("/",P3768))</f>
        <v>animation</v>
      </c>
    </row>
    <row r="3769" spans="1:20" ht="42.75" x14ac:dyDescent="0.4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 s="9">
        <f>(((I3769/60)/60)/24)+DATE(1970,1,1)</f>
        <v>42656.03506944445</v>
      </c>
      <c r="K3769">
        <v>1471135830</v>
      </c>
      <c r="L3769" s="10">
        <f>(((K3769/60)/60)/24)+DATE(1970,1,1)</f>
        <v>42596.03506944445</v>
      </c>
      <c r="M3769" t="b">
        <v>0</v>
      </c>
      <c r="N3769">
        <v>0</v>
      </c>
      <c r="O3769" t="b">
        <v>0</v>
      </c>
      <c r="P3769" t="s">
        <v>8270</v>
      </c>
      <c r="Q3769" s="5">
        <f>(E3769/D3769)</f>
        <v>0</v>
      </c>
      <c r="R3769" s="12" t="s">
        <v>8380</v>
      </c>
      <c r="S3769" t="str">
        <f>LEFT(P3769,FIND("/",P3769)-1)</f>
        <v>film &amp; video</v>
      </c>
      <c r="T3769" t="str">
        <f>RIGHT(P3769,LEN(P3769)-FIND("/",P3769))</f>
        <v>animation</v>
      </c>
    </row>
    <row r="3770" spans="1:20" ht="42.75" x14ac:dyDescent="0.4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 s="9">
        <f>(((I3770/60)/60)/24)+DATE(1970,1,1)</f>
        <v>42144.726134259254</v>
      </c>
      <c r="K3770">
        <v>1429550738</v>
      </c>
      <c r="L3770" s="10">
        <f>(((K3770/60)/60)/24)+DATE(1970,1,1)</f>
        <v>42114.726134259254</v>
      </c>
      <c r="M3770" t="b">
        <v>0</v>
      </c>
      <c r="N3770">
        <v>0</v>
      </c>
      <c r="O3770" t="b">
        <v>0</v>
      </c>
      <c r="P3770" t="s">
        <v>8270</v>
      </c>
      <c r="Q3770" s="5">
        <f>(E3770/D3770)</f>
        <v>0</v>
      </c>
      <c r="R3770" s="12" t="s">
        <v>8380</v>
      </c>
      <c r="S3770" t="str">
        <f>LEFT(P3770,FIND("/",P3770)-1)</f>
        <v>film &amp; video</v>
      </c>
      <c r="T3770" t="str">
        <f>RIGHT(P3770,LEN(P3770)-FIND("/",P3770))</f>
        <v>animation</v>
      </c>
    </row>
    <row r="3771" spans="1:20" ht="42.75" x14ac:dyDescent="0.4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 s="9">
        <f>(((I3771/60)/60)/24)+DATE(1970,1,1)</f>
        <v>42201.827604166669</v>
      </c>
      <c r="K3771">
        <v>1434484305</v>
      </c>
      <c r="L3771" s="10">
        <f>(((K3771/60)/60)/24)+DATE(1970,1,1)</f>
        <v>42171.827604166669</v>
      </c>
      <c r="M3771" t="b">
        <v>0</v>
      </c>
      <c r="N3771">
        <v>0</v>
      </c>
      <c r="O3771" t="b">
        <v>0</v>
      </c>
      <c r="P3771" t="s">
        <v>8270</v>
      </c>
      <c r="Q3771" s="5">
        <f>(E3771/D3771)</f>
        <v>0</v>
      </c>
      <c r="R3771" s="12" t="s">
        <v>8380</v>
      </c>
      <c r="S3771" t="str">
        <f>LEFT(P3771,FIND("/",P3771)-1)</f>
        <v>film &amp; video</v>
      </c>
      <c r="T3771" t="str">
        <f>RIGHT(P3771,LEN(P3771)-FIND("/",P3771))</f>
        <v>animation</v>
      </c>
    </row>
    <row r="3772" spans="1:20" ht="42.75" x14ac:dyDescent="0.4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 s="9">
        <f>(((I3772/60)/60)/24)+DATE(1970,1,1)</f>
        <v>40733.234386574077</v>
      </c>
      <c r="K3772">
        <v>1307597851</v>
      </c>
      <c r="L3772" s="10">
        <f>(((K3772/60)/60)/24)+DATE(1970,1,1)</f>
        <v>40703.234386574077</v>
      </c>
      <c r="M3772" t="b">
        <v>0</v>
      </c>
      <c r="N3772">
        <v>0</v>
      </c>
      <c r="O3772" t="b">
        <v>0</v>
      </c>
      <c r="P3772" t="s">
        <v>8270</v>
      </c>
      <c r="Q3772" s="5">
        <f>(E3772/D3772)</f>
        <v>0</v>
      </c>
      <c r="R3772" s="12" t="s">
        <v>8380</v>
      </c>
      <c r="S3772" t="str">
        <f>LEFT(P3772,FIND("/",P3772)-1)</f>
        <v>film &amp; video</v>
      </c>
      <c r="T3772" t="str">
        <f>RIGHT(P3772,LEN(P3772)-FIND("/",P3772))</f>
        <v>animation</v>
      </c>
    </row>
    <row r="3773" spans="1:20" ht="42.75" x14ac:dyDescent="0.4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 s="9">
        <f>(((I3773/60)/60)/24)+DATE(1970,1,1)</f>
        <v>42430.176377314812</v>
      </c>
      <c r="K3773">
        <v>1454213639</v>
      </c>
      <c r="L3773" s="10">
        <f>(((K3773/60)/60)/24)+DATE(1970,1,1)</f>
        <v>42400.176377314812</v>
      </c>
      <c r="M3773" t="b">
        <v>0</v>
      </c>
      <c r="N3773">
        <v>0</v>
      </c>
      <c r="O3773" t="b">
        <v>0</v>
      </c>
      <c r="P3773" t="s">
        <v>8270</v>
      </c>
      <c r="Q3773" s="5">
        <f>(E3773/D3773)</f>
        <v>0</v>
      </c>
      <c r="R3773" s="12" t="s">
        <v>8380</v>
      </c>
      <c r="S3773" t="str">
        <f>LEFT(P3773,FIND("/",P3773)-1)</f>
        <v>film &amp; video</v>
      </c>
      <c r="T3773" t="str">
        <f>RIGHT(P3773,LEN(P3773)-FIND("/",P3773))</f>
        <v>animation</v>
      </c>
    </row>
    <row r="3774" spans="1:20" ht="28.5" x14ac:dyDescent="0.4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 s="9">
        <f>(((I3774/60)/60)/24)+DATE(1970,1,1)</f>
        <v>42151.778703703705</v>
      </c>
      <c r="K3774">
        <v>1427568080</v>
      </c>
      <c r="L3774" s="10">
        <f>(((K3774/60)/60)/24)+DATE(1970,1,1)</f>
        <v>42091.778703703705</v>
      </c>
      <c r="M3774" t="b">
        <v>0</v>
      </c>
      <c r="N3774">
        <v>0</v>
      </c>
      <c r="O3774" t="b">
        <v>0</v>
      </c>
      <c r="P3774" t="s">
        <v>8270</v>
      </c>
      <c r="Q3774" s="5">
        <f>(E3774/D3774)</f>
        <v>0</v>
      </c>
      <c r="R3774" s="12" t="s">
        <v>8380</v>
      </c>
      <c r="S3774" t="str">
        <f>LEFT(P3774,FIND("/",P3774)-1)</f>
        <v>film &amp; video</v>
      </c>
      <c r="T3774" t="str">
        <f>RIGHT(P3774,LEN(P3774)-FIND("/",P3774))</f>
        <v>animation</v>
      </c>
    </row>
    <row r="3775" spans="1:20" ht="42.75" x14ac:dyDescent="0.4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 s="9">
        <f>(((I3775/60)/60)/24)+DATE(1970,1,1)</f>
        <v>42253.615277777775</v>
      </c>
      <c r="K3775">
        <v>1438958824</v>
      </c>
      <c r="L3775" s="10">
        <f>(((K3775/60)/60)/24)+DATE(1970,1,1)</f>
        <v>42223.616018518514</v>
      </c>
      <c r="M3775" t="b">
        <v>0</v>
      </c>
      <c r="N3775">
        <v>0</v>
      </c>
      <c r="O3775" t="b">
        <v>0</v>
      </c>
      <c r="P3775" t="s">
        <v>8270</v>
      </c>
      <c r="Q3775" s="5">
        <f>(E3775/D3775)</f>
        <v>0</v>
      </c>
      <c r="R3775" s="12" t="s">
        <v>8380</v>
      </c>
      <c r="S3775" t="str">
        <f>LEFT(P3775,FIND("/",P3775)-1)</f>
        <v>film &amp; video</v>
      </c>
      <c r="T3775" t="str">
        <f>RIGHT(P3775,LEN(P3775)-FIND("/",P3775))</f>
        <v>animation</v>
      </c>
    </row>
    <row r="3776" spans="1:20" ht="42.75" x14ac:dyDescent="0.4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 s="9">
        <f>(((I3776/60)/60)/24)+DATE(1970,1,1)</f>
        <v>42410.696342592593</v>
      </c>
      <c r="K3776">
        <v>1452530564</v>
      </c>
      <c r="L3776" s="10">
        <f>(((K3776/60)/60)/24)+DATE(1970,1,1)</f>
        <v>42380.696342592593</v>
      </c>
      <c r="M3776" t="b">
        <v>0</v>
      </c>
      <c r="N3776">
        <v>0</v>
      </c>
      <c r="O3776" t="b">
        <v>0</v>
      </c>
      <c r="P3776" t="s">
        <v>8272</v>
      </c>
      <c r="Q3776" s="5">
        <f>(E3776/D3776)</f>
        <v>0</v>
      </c>
      <c r="R3776" s="12" t="s">
        <v>8380</v>
      </c>
      <c r="S3776" t="str">
        <f>LEFT(P3776,FIND("/",P3776)-1)</f>
        <v>technology</v>
      </c>
      <c r="T3776" t="str">
        <f>RIGHT(P3776,LEN(P3776)-FIND("/",P3776))</f>
        <v>web</v>
      </c>
    </row>
    <row r="3777" spans="1:20" ht="42.75" x14ac:dyDescent="0.4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 s="9">
        <f>(((I3777/60)/60)/24)+DATE(1970,1,1)</f>
        <v>42378.616851851853</v>
      </c>
      <c r="K3777">
        <v>1447166896</v>
      </c>
      <c r="L3777" s="10">
        <f>(((K3777/60)/60)/24)+DATE(1970,1,1)</f>
        <v>42318.616851851853</v>
      </c>
      <c r="M3777" t="b">
        <v>0</v>
      </c>
      <c r="N3777">
        <v>0</v>
      </c>
      <c r="O3777" t="b">
        <v>0</v>
      </c>
      <c r="P3777" t="s">
        <v>8272</v>
      </c>
      <c r="Q3777" s="5">
        <f>(E3777/D3777)</f>
        <v>0</v>
      </c>
      <c r="R3777" s="12" t="s">
        <v>8380</v>
      </c>
      <c r="S3777" t="str">
        <f>LEFT(P3777,FIND("/",P3777)-1)</f>
        <v>technology</v>
      </c>
      <c r="T3777" t="str">
        <f>RIGHT(P3777,LEN(P3777)-FIND("/",P3777))</f>
        <v>web</v>
      </c>
    </row>
    <row r="3778" spans="1:20" ht="42.75" x14ac:dyDescent="0.4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 s="9">
        <f>(((I3778/60)/60)/24)+DATE(1970,1,1)</f>
        <v>42533.353506944448</v>
      </c>
      <c r="K3778">
        <v>1463128143</v>
      </c>
      <c r="L3778" s="10">
        <f>(((K3778/60)/60)/24)+DATE(1970,1,1)</f>
        <v>42503.353506944448</v>
      </c>
      <c r="M3778" t="b">
        <v>0</v>
      </c>
      <c r="N3778">
        <v>0</v>
      </c>
      <c r="O3778" t="b">
        <v>0</v>
      </c>
      <c r="P3778" t="s">
        <v>8272</v>
      </c>
      <c r="Q3778" s="5">
        <f>(E3778/D3778)</f>
        <v>0</v>
      </c>
      <c r="R3778" s="12" t="s">
        <v>8380</v>
      </c>
      <c r="S3778" t="str">
        <f>LEFT(P3778,FIND("/",P3778)-1)</f>
        <v>technology</v>
      </c>
      <c r="T3778" t="str">
        <f>RIGHT(P3778,LEN(P3778)-FIND("/",P3778))</f>
        <v>web</v>
      </c>
    </row>
    <row r="3779" spans="1:20" ht="42.75" x14ac:dyDescent="0.4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 s="9">
        <f>(((I3779/60)/60)/24)+DATE(1970,1,1)</f>
        <v>42087.841493055559</v>
      </c>
      <c r="K3779">
        <v>1424639505</v>
      </c>
      <c r="L3779" s="10">
        <f>(((K3779/60)/60)/24)+DATE(1970,1,1)</f>
        <v>42057.883159722223</v>
      </c>
      <c r="M3779" t="b">
        <v>0</v>
      </c>
      <c r="N3779">
        <v>0</v>
      </c>
      <c r="O3779" t="b">
        <v>0</v>
      </c>
      <c r="P3779" t="s">
        <v>8272</v>
      </c>
      <c r="Q3779" s="5">
        <f>(E3779/D3779)</f>
        <v>0</v>
      </c>
      <c r="R3779" s="12" t="s">
        <v>8380</v>
      </c>
      <c r="S3779" t="str">
        <f>LEFT(P3779,FIND("/",P3779)-1)</f>
        <v>technology</v>
      </c>
      <c r="T3779" t="str">
        <f>RIGHT(P3779,LEN(P3779)-FIND("/",P3779))</f>
        <v>web</v>
      </c>
    </row>
    <row r="3780" spans="1:20" ht="42.75" x14ac:dyDescent="0.4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 s="9">
        <f>(((I3780/60)/60)/24)+DATE(1970,1,1)</f>
        <v>42722.389062500006</v>
      </c>
      <c r="K3780">
        <v>1479460815</v>
      </c>
      <c r="L3780" s="10">
        <f>(((K3780/60)/60)/24)+DATE(1970,1,1)</f>
        <v>42692.389062500006</v>
      </c>
      <c r="M3780" t="b">
        <v>0</v>
      </c>
      <c r="N3780">
        <v>0</v>
      </c>
      <c r="O3780" t="b">
        <v>0</v>
      </c>
      <c r="P3780" t="s">
        <v>8272</v>
      </c>
      <c r="Q3780" s="5">
        <f>(E3780/D3780)</f>
        <v>0</v>
      </c>
      <c r="R3780" s="12" t="s">
        <v>8380</v>
      </c>
      <c r="S3780" t="str">
        <f>LEFT(P3780,FIND("/",P3780)-1)</f>
        <v>technology</v>
      </c>
      <c r="T3780" t="str">
        <f>RIGHT(P3780,LEN(P3780)-FIND("/",P3780))</f>
        <v>web</v>
      </c>
    </row>
    <row r="3781" spans="1:20" ht="42.75" x14ac:dyDescent="0.4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 s="9">
        <f>(((I3781/60)/60)/24)+DATE(1970,1,1)</f>
        <v>42195.785289351858</v>
      </c>
      <c r="K3781">
        <v>1433962249</v>
      </c>
      <c r="L3781" s="10">
        <f>(((K3781/60)/60)/24)+DATE(1970,1,1)</f>
        <v>42165.785289351858</v>
      </c>
      <c r="M3781" t="b">
        <v>0</v>
      </c>
      <c r="N3781">
        <v>0</v>
      </c>
      <c r="O3781" t="b">
        <v>0</v>
      </c>
      <c r="P3781" t="s">
        <v>8272</v>
      </c>
      <c r="Q3781" s="5">
        <f>(E3781/D3781)</f>
        <v>0</v>
      </c>
      <c r="R3781" s="12" t="s">
        <v>8380</v>
      </c>
      <c r="S3781" t="str">
        <f>LEFT(P3781,FIND("/",P3781)-1)</f>
        <v>technology</v>
      </c>
      <c r="T3781" t="str">
        <f>RIGHT(P3781,LEN(P3781)-FIND("/",P3781))</f>
        <v>web</v>
      </c>
    </row>
    <row r="3782" spans="1:20" ht="42.75" x14ac:dyDescent="0.4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 s="9">
        <f>(((I3782/60)/60)/24)+DATE(1970,1,1)</f>
        <v>42005.842523148152</v>
      </c>
      <c r="K3782">
        <v>1417551194</v>
      </c>
      <c r="L3782" s="10">
        <f>(((K3782/60)/60)/24)+DATE(1970,1,1)</f>
        <v>41975.842523148152</v>
      </c>
      <c r="M3782" t="b">
        <v>0</v>
      </c>
      <c r="N3782">
        <v>0</v>
      </c>
      <c r="O3782" t="b">
        <v>0</v>
      </c>
      <c r="P3782" t="s">
        <v>8272</v>
      </c>
      <c r="Q3782" s="5">
        <f>(E3782/D3782)</f>
        <v>0</v>
      </c>
      <c r="R3782" s="12" t="s">
        <v>8380</v>
      </c>
      <c r="S3782" t="str">
        <f>LEFT(P3782,FIND("/",P3782)-1)</f>
        <v>technology</v>
      </c>
      <c r="T3782" t="str">
        <f>RIGHT(P3782,LEN(P3782)-FIND("/",P3782))</f>
        <v>web</v>
      </c>
    </row>
    <row r="3783" spans="1:20" ht="42.75" x14ac:dyDescent="0.4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 s="9">
        <f>(((I3783/60)/60)/24)+DATE(1970,1,1)</f>
        <v>42312.757962962962</v>
      </c>
      <c r="K3783">
        <v>1444065088</v>
      </c>
      <c r="L3783" s="10">
        <f>(((K3783/60)/60)/24)+DATE(1970,1,1)</f>
        <v>42282.71629629629</v>
      </c>
      <c r="M3783" t="b">
        <v>0</v>
      </c>
      <c r="N3783">
        <v>0</v>
      </c>
      <c r="O3783" t="b">
        <v>0</v>
      </c>
      <c r="P3783" t="s">
        <v>8272</v>
      </c>
      <c r="Q3783" s="5">
        <f>(E3783/D3783)</f>
        <v>0</v>
      </c>
      <c r="R3783" s="12" t="s">
        <v>8380</v>
      </c>
      <c r="S3783" t="str">
        <f>LEFT(P3783,FIND("/",P3783)-1)</f>
        <v>technology</v>
      </c>
      <c r="T3783" t="str">
        <f>RIGHT(P3783,LEN(P3783)-FIND("/",P3783))</f>
        <v>web</v>
      </c>
    </row>
    <row r="3784" spans="1:20" ht="42.75" x14ac:dyDescent="0.4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 s="9">
        <f>(((I3784/60)/60)/24)+DATE(1970,1,1)</f>
        <v>42218.012777777782</v>
      </c>
      <c r="K3784">
        <v>1435882704</v>
      </c>
      <c r="L3784" s="10">
        <f>(((K3784/60)/60)/24)+DATE(1970,1,1)</f>
        <v>42188.012777777782</v>
      </c>
      <c r="M3784" t="b">
        <v>0</v>
      </c>
      <c r="N3784">
        <v>0</v>
      </c>
      <c r="O3784" t="b">
        <v>0</v>
      </c>
      <c r="P3784" t="s">
        <v>8272</v>
      </c>
      <c r="Q3784" s="5">
        <f>(E3784/D3784)</f>
        <v>0</v>
      </c>
      <c r="R3784" s="12" t="s">
        <v>8380</v>
      </c>
      <c r="S3784" t="str">
        <f>LEFT(P3784,FIND("/",P3784)-1)</f>
        <v>technology</v>
      </c>
      <c r="T3784" t="str">
        <f>RIGHT(P3784,LEN(P3784)-FIND("/",P3784))</f>
        <v>web</v>
      </c>
    </row>
    <row r="3785" spans="1:20" ht="42.75" x14ac:dyDescent="0.4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 s="9">
        <f>(((I3785/60)/60)/24)+DATE(1970,1,1)</f>
        <v>42078.75</v>
      </c>
      <c r="K3785">
        <v>1424454319</v>
      </c>
      <c r="L3785" s="10">
        <f>(((K3785/60)/60)/24)+DATE(1970,1,1)</f>
        <v>42055.739803240736</v>
      </c>
      <c r="M3785" t="b">
        <v>0</v>
      </c>
      <c r="N3785">
        <v>0</v>
      </c>
      <c r="O3785" t="b">
        <v>0</v>
      </c>
      <c r="P3785" t="s">
        <v>8272</v>
      </c>
      <c r="Q3785" s="5">
        <f>(E3785/D3785)</f>
        <v>0</v>
      </c>
      <c r="R3785" s="12" t="s">
        <v>8380</v>
      </c>
      <c r="S3785" t="str">
        <f>LEFT(P3785,FIND("/",P3785)-1)</f>
        <v>technology</v>
      </c>
      <c r="T3785" t="str">
        <f>RIGHT(P3785,LEN(P3785)-FIND("/",P3785))</f>
        <v>web</v>
      </c>
    </row>
    <row r="3786" spans="1:20" ht="42.75" x14ac:dyDescent="0.4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 s="9">
        <f>(((I3786/60)/60)/24)+DATE(1970,1,1)</f>
        <v>42339</v>
      </c>
      <c r="K3786">
        <v>1444123377</v>
      </c>
      <c r="L3786" s="10">
        <f>(((K3786/60)/60)/24)+DATE(1970,1,1)</f>
        <v>42283.3909375</v>
      </c>
      <c r="M3786" t="b">
        <v>0</v>
      </c>
      <c r="N3786">
        <v>0</v>
      </c>
      <c r="O3786" t="b">
        <v>0</v>
      </c>
      <c r="P3786" t="s">
        <v>8272</v>
      </c>
      <c r="Q3786" s="5">
        <f>(E3786/D3786)</f>
        <v>0</v>
      </c>
      <c r="R3786" s="12" t="s">
        <v>8380</v>
      </c>
      <c r="S3786" t="str">
        <f>LEFT(P3786,FIND("/",P3786)-1)</f>
        <v>technology</v>
      </c>
      <c r="T3786" t="str">
        <f>RIGHT(P3786,LEN(P3786)-FIND("/",P3786))</f>
        <v>web</v>
      </c>
    </row>
    <row r="3787" spans="1:20" ht="42.75" x14ac:dyDescent="0.4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 s="9">
        <f>(((I3787/60)/60)/24)+DATE(1970,1,1)</f>
        <v>42173.79415509259</v>
      </c>
      <c r="K3787">
        <v>1432062215</v>
      </c>
      <c r="L3787" s="10">
        <f>(((K3787/60)/60)/24)+DATE(1970,1,1)</f>
        <v>42143.79415509259</v>
      </c>
      <c r="M3787" t="b">
        <v>0</v>
      </c>
      <c r="N3787">
        <v>0</v>
      </c>
      <c r="O3787" t="b">
        <v>0</v>
      </c>
      <c r="P3787" t="s">
        <v>8272</v>
      </c>
      <c r="Q3787" s="5">
        <f>(E3787/D3787)</f>
        <v>0</v>
      </c>
      <c r="R3787" s="12" t="s">
        <v>8380</v>
      </c>
      <c r="S3787" t="str">
        <f>LEFT(P3787,FIND("/",P3787)-1)</f>
        <v>technology</v>
      </c>
      <c r="T3787" t="str">
        <f>RIGHT(P3787,LEN(P3787)-FIND("/",P3787))</f>
        <v>web</v>
      </c>
    </row>
    <row r="3788" spans="1:20" ht="42.75" x14ac:dyDescent="0.4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 s="9">
        <f>(((I3788/60)/60)/24)+DATE(1970,1,1)</f>
        <v>41879.035370370373</v>
      </c>
      <c r="K3788">
        <v>1406595056</v>
      </c>
      <c r="L3788" s="10">
        <f>(((K3788/60)/60)/24)+DATE(1970,1,1)</f>
        <v>41849.035370370373</v>
      </c>
      <c r="M3788" t="b">
        <v>0</v>
      </c>
      <c r="N3788">
        <v>0</v>
      </c>
      <c r="O3788" t="b">
        <v>0</v>
      </c>
      <c r="P3788" t="s">
        <v>8272</v>
      </c>
      <c r="Q3788" s="5">
        <f>(E3788/D3788)</f>
        <v>0</v>
      </c>
      <c r="R3788" s="12" t="s">
        <v>8380</v>
      </c>
      <c r="S3788" t="str">
        <f>LEFT(P3788,FIND("/",P3788)-1)</f>
        <v>technology</v>
      </c>
      <c r="T3788" t="str">
        <f>RIGHT(P3788,LEN(P3788)-FIND("/",P3788))</f>
        <v>web</v>
      </c>
    </row>
    <row r="3789" spans="1:20" ht="42.75" x14ac:dyDescent="0.4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 s="9">
        <f>(((I3789/60)/60)/24)+DATE(1970,1,1)</f>
        <v>42330.867314814815</v>
      </c>
      <c r="K3789">
        <v>1445629736</v>
      </c>
      <c r="L3789" s="10">
        <f>(((K3789/60)/60)/24)+DATE(1970,1,1)</f>
        <v>42300.825648148151</v>
      </c>
      <c r="M3789" t="b">
        <v>0</v>
      </c>
      <c r="N3789">
        <v>0</v>
      </c>
      <c r="O3789" t="b">
        <v>0</v>
      </c>
      <c r="P3789" t="s">
        <v>8272</v>
      </c>
      <c r="Q3789" s="5">
        <f>(E3789/D3789)</f>
        <v>0</v>
      </c>
      <c r="R3789" s="12" t="s">
        <v>8380</v>
      </c>
      <c r="S3789" t="str">
        <f>LEFT(P3789,FIND("/",P3789)-1)</f>
        <v>technology</v>
      </c>
      <c r="T3789" t="str">
        <f>RIGHT(P3789,LEN(P3789)-FIND("/",P3789))</f>
        <v>web</v>
      </c>
    </row>
    <row r="3790" spans="1:20" ht="42.75" x14ac:dyDescent="0.4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 s="9">
        <f>(((I3790/60)/60)/24)+DATE(1970,1,1)</f>
        <v>42116.83085648148</v>
      </c>
      <c r="K3790">
        <v>1427140586</v>
      </c>
      <c r="L3790" s="10">
        <f>(((K3790/60)/60)/24)+DATE(1970,1,1)</f>
        <v>42086.83085648148</v>
      </c>
      <c r="M3790" t="b">
        <v>0</v>
      </c>
      <c r="N3790">
        <v>0</v>
      </c>
      <c r="O3790" t="b">
        <v>0</v>
      </c>
      <c r="P3790" t="s">
        <v>8272</v>
      </c>
      <c r="Q3790" s="5">
        <f>(E3790/D3790)</f>
        <v>0</v>
      </c>
      <c r="R3790" s="12" t="s">
        <v>8380</v>
      </c>
      <c r="S3790" t="str">
        <f>LEFT(P3790,FIND("/",P3790)-1)</f>
        <v>technology</v>
      </c>
      <c r="T3790" t="str">
        <f>RIGHT(P3790,LEN(P3790)-FIND("/",P3790))</f>
        <v>web</v>
      </c>
    </row>
    <row r="3791" spans="1:20" ht="42.75" x14ac:dyDescent="0.4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 s="9">
        <f>(((I3791/60)/60)/24)+DATE(1970,1,1)</f>
        <v>42388.560613425929</v>
      </c>
      <c r="K3791">
        <v>1448026037</v>
      </c>
      <c r="L3791" s="10">
        <f>(((K3791/60)/60)/24)+DATE(1970,1,1)</f>
        <v>42328.560613425929</v>
      </c>
      <c r="M3791" t="b">
        <v>0</v>
      </c>
      <c r="N3791">
        <v>0</v>
      </c>
      <c r="O3791" t="b">
        <v>0</v>
      </c>
      <c r="P3791" t="s">
        <v>8272</v>
      </c>
      <c r="Q3791" s="5">
        <f>(E3791/D3791)</f>
        <v>0</v>
      </c>
      <c r="R3791" s="12" t="s">
        <v>8380</v>
      </c>
      <c r="S3791" t="str">
        <f>LEFT(P3791,FIND("/",P3791)-1)</f>
        <v>technology</v>
      </c>
      <c r="T3791" t="str">
        <f>RIGHT(P3791,LEN(P3791)-FIND("/",P3791))</f>
        <v>web</v>
      </c>
    </row>
    <row r="3792" spans="1:20" ht="28.5" x14ac:dyDescent="0.4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 s="9">
        <f>(((I3792/60)/60)/24)+DATE(1970,1,1)</f>
        <v>42615.031782407401</v>
      </c>
      <c r="K3792">
        <v>1470185146</v>
      </c>
      <c r="L3792" s="10">
        <f>(((K3792/60)/60)/24)+DATE(1970,1,1)</f>
        <v>42585.031782407401</v>
      </c>
      <c r="M3792" t="b">
        <v>0</v>
      </c>
      <c r="N3792">
        <v>0</v>
      </c>
      <c r="O3792" t="b">
        <v>0</v>
      </c>
      <c r="P3792" t="s">
        <v>8272</v>
      </c>
      <c r="Q3792" s="5">
        <f>(E3792/D3792)</f>
        <v>0</v>
      </c>
      <c r="R3792" s="12" t="s">
        <v>8380</v>
      </c>
      <c r="S3792" t="str">
        <f>LEFT(P3792,FIND("/",P3792)-1)</f>
        <v>technology</v>
      </c>
      <c r="T3792" t="str">
        <f>RIGHT(P3792,LEN(P3792)-FIND("/",P3792))</f>
        <v>web</v>
      </c>
    </row>
    <row r="3793" spans="1:20" ht="42.75" x14ac:dyDescent="0.4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 s="9">
        <f>(((I3793/60)/60)/24)+DATE(1970,1,1)</f>
        <v>42545.061805555553</v>
      </c>
      <c r="K3793">
        <v>1464139740</v>
      </c>
      <c r="L3793" s="10">
        <f>(((K3793/60)/60)/24)+DATE(1970,1,1)</f>
        <v>42515.061805555553</v>
      </c>
      <c r="M3793" t="b">
        <v>0</v>
      </c>
      <c r="N3793">
        <v>0</v>
      </c>
      <c r="O3793" t="b">
        <v>0</v>
      </c>
      <c r="P3793" t="s">
        <v>8272</v>
      </c>
      <c r="Q3793" s="5">
        <f>(E3793/D3793)</f>
        <v>0</v>
      </c>
      <c r="R3793" s="12" t="s">
        <v>8380</v>
      </c>
      <c r="S3793" t="str">
        <f>LEFT(P3793,FIND("/",P3793)-1)</f>
        <v>technology</v>
      </c>
      <c r="T3793" t="str">
        <f>RIGHT(P3793,LEN(P3793)-FIND("/",P3793))</f>
        <v>web</v>
      </c>
    </row>
    <row r="3794" spans="1:20" ht="42.75" x14ac:dyDescent="0.4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 s="9">
        <f>(((I3794/60)/60)/24)+DATE(1970,1,1)</f>
        <v>42272.122210648144</v>
      </c>
      <c r="K3794">
        <v>1440557759</v>
      </c>
      <c r="L3794" s="10">
        <f>(((K3794/60)/60)/24)+DATE(1970,1,1)</f>
        <v>42242.122210648144</v>
      </c>
      <c r="M3794" t="b">
        <v>0</v>
      </c>
      <c r="N3794">
        <v>0</v>
      </c>
      <c r="O3794" t="b">
        <v>0</v>
      </c>
      <c r="P3794" t="s">
        <v>8272</v>
      </c>
      <c r="Q3794" s="5">
        <f>(E3794/D3794)</f>
        <v>0</v>
      </c>
      <c r="R3794" s="12" t="s">
        <v>8380</v>
      </c>
      <c r="S3794" t="str">
        <f>LEFT(P3794,FIND("/",P3794)-1)</f>
        <v>technology</v>
      </c>
      <c r="T3794" t="str">
        <f>RIGHT(P3794,LEN(P3794)-FIND("/",P3794))</f>
        <v>web</v>
      </c>
    </row>
    <row r="3795" spans="1:20" ht="42.75" x14ac:dyDescent="0.4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 s="9">
        <f>(((I3795/60)/60)/24)+DATE(1970,1,1)</f>
        <v>42791.376238425932</v>
      </c>
      <c r="K3795">
        <v>1485421307</v>
      </c>
      <c r="L3795" s="10">
        <f>(((K3795/60)/60)/24)+DATE(1970,1,1)</f>
        <v>42761.376238425932</v>
      </c>
      <c r="M3795" t="b">
        <v>0</v>
      </c>
      <c r="N3795">
        <v>0</v>
      </c>
      <c r="O3795" t="b">
        <v>0</v>
      </c>
      <c r="P3795" t="s">
        <v>8272</v>
      </c>
      <c r="Q3795" s="5">
        <f>(E3795/D3795)</f>
        <v>0</v>
      </c>
      <c r="R3795" s="12" t="s">
        <v>8380</v>
      </c>
      <c r="S3795" t="str">
        <f>LEFT(P3795,FIND("/",P3795)-1)</f>
        <v>technology</v>
      </c>
      <c r="T3795" t="str">
        <f>RIGHT(P3795,LEN(P3795)-FIND("/",P3795))</f>
        <v>web</v>
      </c>
    </row>
    <row r="3796" spans="1:20" ht="42.75" x14ac:dyDescent="0.4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 s="9">
        <f>(((I3796/60)/60)/24)+DATE(1970,1,1)</f>
        <v>42347.810219907406</v>
      </c>
      <c r="K3796">
        <v>1447097203</v>
      </c>
      <c r="L3796" s="10">
        <f>(((K3796/60)/60)/24)+DATE(1970,1,1)</f>
        <v>42317.810219907406</v>
      </c>
      <c r="M3796" t="b">
        <v>0</v>
      </c>
      <c r="N3796">
        <v>0</v>
      </c>
      <c r="O3796" t="b">
        <v>0</v>
      </c>
      <c r="P3796" t="s">
        <v>8272</v>
      </c>
      <c r="Q3796" s="5">
        <f>(E3796/D3796)</f>
        <v>0</v>
      </c>
      <c r="R3796" s="12" t="s">
        <v>8380</v>
      </c>
      <c r="S3796" t="str">
        <f>LEFT(P3796,FIND("/",P3796)-1)</f>
        <v>technology</v>
      </c>
      <c r="T3796" t="str">
        <f>RIGHT(P3796,LEN(P3796)-FIND("/",P3796))</f>
        <v>web</v>
      </c>
    </row>
    <row r="3797" spans="1:20" ht="57" x14ac:dyDescent="0.4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 s="9">
        <f>(((I3797/60)/60)/24)+DATE(1970,1,1)</f>
        <v>42152.009224537032</v>
      </c>
      <c r="K3797">
        <v>1430179997</v>
      </c>
      <c r="L3797" s="10">
        <f>(((K3797/60)/60)/24)+DATE(1970,1,1)</f>
        <v>42122.009224537032</v>
      </c>
      <c r="M3797" t="b">
        <v>0</v>
      </c>
      <c r="N3797">
        <v>0</v>
      </c>
      <c r="O3797" t="b">
        <v>0</v>
      </c>
      <c r="P3797" t="s">
        <v>8272</v>
      </c>
      <c r="Q3797" s="5">
        <f>(E3797/D3797)</f>
        <v>0</v>
      </c>
      <c r="R3797" s="12" t="s">
        <v>8380</v>
      </c>
      <c r="S3797" t="str">
        <f>LEFT(P3797,FIND("/",P3797)-1)</f>
        <v>technology</v>
      </c>
      <c r="T3797" t="str">
        <f>RIGHT(P3797,LEN(P3797)-FIND("/",P3797))</f>
        <v>web</v>
      </c>
    </row>
    <row r="3798" spans="1:20" ht="42.75" x14ac:dyDescent="0.4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 s="9">
        <f>(((I3798/60)/60)/24)+DATE(1970,1,1)</f>
        <v>42138.988900462966</v>
      </c>
      <c r="K3798">
        <v>1429055041</v>
      </c>
      <c r="L3798" s="10">
        <f>(((K3798/60)/60)/24)+DATE(1970,1,1)</f>
        <v>42108.988900462966</v>
      </c>
      <c r="M3798" t="b">
        <v>0</v>
      </c>
      <c r="N3798">
        <v>0</v>
      </c>
      <c r="O3798" t="b">
        <v>0</v>
      </c>
      <c r="P3798" t="s">
        <v>8272</v>
      </c>
      <c r="Q3798" s="5">
        <f>(E3798/D3798)</f>
        <v>0</v>
      </c>
      <c r="R3798" s="12" t="s">
        <v>8380</v>
      </c>
      <c r="S3798" t="str">
        <f>LEFT(P3798,FIND("/",P3798)-1)</f>
        <v>technology</v>
      </c>
      <c r="T3798" t="str">
        <f>RIGHT(P3798,LEN(P3798)-FIND("/",P3798))</f>
        <v>web</v>
      </c>
    </row>
    <row r="3799" spans="1:20" ht="42.75" x14ac:dyDescent="0.4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 s="9">
        <f>(((I3799/60)/60)/24)+DATE(1970,1,1)</f>
        <v>42820.853900462964</v>
      </c>
      <c r="K3799">
        <v>1487971777</v>
      </c>
      <c r="L3799" s="10">
        <f>(((K3799/60)/60)/24)+DATE(1970,1,1)</f>
        <v>42790.895567129628</v>
      </c>
      <c r="M3799" t="b">
        <v>0</v>
      </c>
      <c r="N3799">
        <v>0</v>
      </c>
      <c r="O3799" t="b">
        <v>0</v>
      </c>
      <c r="P3799" t="s">
        <v>8272</v>
      </c>
      <c r="Q3799" s="5">
        <f>(E3799/D3799)</f>
        <v>0</v>
      </c>
      <c r="R3799" s="12" t="s">
        <v>8380</v>
      </c>
      <c r="S3799" t="str">
        <f>LEFT(P3799,FIND("/",P3799)-1)</f>
        <v>technology</v>
      </c>
      <c r="T3799" t="str">
        <f>RIGHT(P3799,LEN(P3799)-FIND("/",P3799))</f>
        <v>web</v>
      </c>
    </row>
    <row r="3800" spans="1:20" ht="42.75" x14ac:dyDescent="0.4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 s="9">
        <f>(((I3800/60)/60)/24)+DATE(1970,1,1)</f>
        <v>41833.692789351851</v>
      </c>
      <c r="K3800">
        <v>1402677457</v>
      </c>
      <c r="L3800" s="10">
        <f>(((K3800/60)/60)/24)+DATE(1970,1,1)</f>
        <v>41803.692789351851</v>
      </c>
      <c r="M3800" t="b">
        <v>0</v>
      </c>
      <c r="N3800">
        <v>0</v>
      </c>
      <c r="O3800" t="b">
        <v>0</v>
      </c>
      <c r="P3800" t="s">
        <v>8272</v>
      </c>
      <c r="Q3800" s="5">
        <f>(E3800/D3800)</f>
        <v>0</v>
      </c>
      <c r="R3800" s="12" t="s">
        <v>8380</v>
      </c>
      <c r="S3800" t="str">
        <f>LEFT(P3800,FIND("/",P3800)-1)</f>
        <v>technology</v>
      </c>
      <c r="T3800" t="str">
        <f>RIGHT(P3800,LEN(P3800)-FIND("/",P3800))</f>
        <v>web</v>
      </c>
    </row>
    <row r="3801" spans="1:20" ht="28.5" x14ac:dyDescent="0.4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 s="9">
        <f>(((I3801/60)/60)/24)+DATE(1970,1,1)</f>
        <v>42333.700983796298</v>
      </c>
      <c r="K3801">
        <v>1445874565</v>
      </c>
      <c r="L3801" s="10">
        <f>(((K3801/60)/60)/24)+DATE(1970,1,1)</f>
        <v>42303.659317129626</v>
      </c>
      <c r="M3801" t="b">
        <v>0</v>
      </c>
      <c r="N3801">
        <v>0</v>
      </c>
      <c r="O3801" t="b">
        <v>0</v>
      </c>
      <c r="P3801" t="s">
        <v>8272</v>
      </c>
      <c r="Q3801" s="5">
        <f>(E3801/D3801)</f>
        <v>0</v>
      </c>
      <c r="R3801" s="12" t="s">
        <v>8380</v>
      </c>
      <c r="S3801" t="str">
        <f>LEFT(P3801,FIND("/",P3801)-1)</f>
        <v>technology</v>
      </c>
      <c r="T3801" t="str">
        <f>RIGHT(P3801,LEN(P3801)-FIND("/",P3801))</f>
        <v>web</v>
      </c>
    </row>
    <row r="3802" spans="1:20" ht="42.75" x14ac:dyDescent="0.4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 s="9">
        <f>(((I3802/60)/60)/24)+DATE(1970,1,1)</f>
        <v>42791.961111111115</v>
      </c>
      <c r="K3802">
        <v>1485558318</v>
      </c>
      <c r="L3802" s="10">
        <f>(((K3802/60)/60)/24)+DATE(1970,1,1)</f>
        <v>42762.962013888886</v>
      </c>
      <c r="M3802" t="b">
        <v>0</v>
      </c>
      <c r="N3802">
        <v>0</v>
      </c>
      <c r="O3802" t="b">
        <v>0</v>
      </c>
      <c r="P3802" t="s">
        <v>8272</v>
      </c>
      <c r="Q3802" s="5">
        <f>(E3802/D3802)</f>
        <v>0</v>
      </c>
      <c r="R3802" s="12" t="s">
        <v>8380</v>
      </c>
      <c r="S3802" t="str">
        <f>LEFT(P3802,FIND("/",P3802)-1)</f>
        <v>technology</v>
      </c>
      <c r="T3802" t="str">
        <f>RIGHT(P3802,LEN(P3802)-FIND("/",P3802))</f>
        <v>web</v>
      </c>
    </row>
    <row r="3803" spans="1:20" ht="57" x14ac:dyDescent="0.4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 s="9">
        <f>(((I3803/60)/60)/24)+DATE(1970,1,1)</f>
        <v>42219.673263888893</v>
      </c>
      <c r="K3803">
        <v>1436026170</v>
      </c>
      <c r="L3803" s="10">
        <f>(((K3803/60)/60)/24)+DATE(1970,1,1)</f>
        <v>42189.673263888893</v>
      </c>
      <c r="M3803" t="b">
        <v>0</v>
      </c>
      <c r="N3803">
        <v>0</v>
      </c>
      <c r="O3803" t="b">
        <v>0</v>
      </c>
      <c r="P3803" t="s">
        <v>8273</v>
      </c>
      <c r="Q3803" s="5">
        <f>(E3803/D3803)</f>
        <v>0</v>
      </c>
      <c r="R3803" s="12" t="s">
        <v>8380</v>
      </c>
      <c r="S3803" t="str">
        <f>LEFT(P3803,FIND("/",P3803)-1)</f>
        <v>technology</v>
      </c>
      <c r="T3803" t="str">
        <f>RIGHT(P3803,LEN(P3803)-FIND("/",P3803))</f>
        <v>wearables</v>
      </c>
    </row>
    <row r="3804" spans="1:20" ht="42.75" x14ac:dyDescent="0.4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 s="9">
        <f>(((I3804/60)/60)/24)+DATE(1970,1,1)</f>
        <v>42718.777083333334</v>
      </c>
      <c r="K3804">
        <v>1478130783</v>
      </c>
      <c r="L3804" s="10">
        <f>(((K3804/60)/60)/24)+DATE(1970,1,1)</f>
        <v>42676.995173611111</v>
      </c>
      <c r="M3804" t="b">
        <v>0</v>
      </c>
      <c r="N3804">
        <v>0</v>
      </c>
      <c r="O3804" t="b">
        <v>0</v>
      </c>
      <c r="P3804" t="s">
        <v>8273</v>
      </c>
      <c r="Q3804" s="5">
        <f>(E3804/D3804)</f>
        <v>0</v>
      </c>
      <c r="R3804" s="12" t="s">
        <v>8380</v>
      </c>
      <c r="S3804" t="str">
        <f>LEFT(P3804,FIND("/",P3804)-1)</f>
        <v>technology</v>
      </c>
      <c r="T3804" t="str">
        <f>RIGHT(P3804,LEN(P3804)-FIND("/",P3804))</f>
        <v>wearables</v>
      </c>
    </row>
    <row r="3805" spans="1:20" ht="28.5" x14ac:dyDescent="0.4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 s="9">
        <f>(((I3805/60)/60)/24)+DATE(1970,1,1)</f>
        <v>41871.030555555553</v>
      </c>
      <c r="K3805">
        <v>1405640302</v>
      </c>
      <c r="L3805" s="10">
        <f>(((K3805/60)/60)/24)+DATE(1970,1,1)</f>
        <v>41837.984976851854</v>
      </c>
      <c r="M3805" t="b">
        <v>0</v>
      </c>
      <c r="N3805">
        <v>0</v>
      </c>
      <c r="O3805" t="b">
        <v>0</v>
      </c>
      <c r="P3805" t="s">
        <v>8273</v>
      </c>
      <c r="Q3805" s="5">
        <f>(E3805/D3805)</f>
        <v>0</v>
      </c>
      <c r="R3805" s="12" t="s">
        <v>8380</v>
      </c>
      <c r="S3805" t="str">
        <f>LEFT(P3805,FIND("/",P3805)-1)</f>
        <v>technology</v>
      </c>
      <c r="T3805" t="str">
        <f>RIGHT(P3805,LEN(P3805)-FIND("/",P3805))</f>
        <v>wearables</v>
      </c>
    </row>
    <row r="3806" spans="1:20" ht="42.75" x14ac:dyDescent="0.4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 s="9">
        <f>(((I3806/60)/60)/24)+DATE(1970,1,1)</f>
        <v>42700.805706018517</v>
      </c>
      <c r="K3806">
        <v>1477592413</v>
      </c>
      <c r="L3806" s="10">
        <f>(((K3806/60)/60)/24)+DATE(1970,1,1)</f>
        <v>42670.764039351852</v>
      </c>
      <c r="M3806" t="b">
        <v>0</v>
      </c>
      <c r="N3806">
        <v>0</v>
      </c>
      <c r="O3806" t="b">
        <v>0</v>
      </c>
      <c r="P3806" t="s">
        <v>8275</v>
      </c>
      <c r="Q3806" s="5">
        <f>(E3806/D3806)</f>
        <v>0</v>
      </c>
      <c r="R3806" s="12" t="s">
        <v>8380</v>
      </c>
      <c r="S3806" t="str">
        <f>LEFT(P3806,FIND("/",P3806)-1)</f>
        <v>publishing</v>
      </c>
      <c r="T3806" t="str">
        <f>RIGHT(P3806,LEN(P3806)-FIND("/",P3806))</f>
        <v>fiction</v>
      </c>
    </row>
    <row r="3807" spans="1:20" ht="42.75" x14ac:dyDescent="0.4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 s="9">
        <f>(((I3807/60)/60)/24)+DATE(1970,1,1)</f>
        <v>42708.25</v>
      </c>
      <c r="K3807">
        <v>1479328570</v>
      </c>
      <c r="L3807" s="10">
        <f>(((K3807/60)/60)/24)+DATE(1970,1,1)</f>
        <v>42690.858449074076</v>
      </c>
      <c r="M3807" t="b">
        <v>0</v>
      </c>
      <c r="N3807">
        <v>0</v>
      </c>
      <c r="O3807" t="b">
        <v>0</v>
      </c>
      <c r="P3807" t="s">
        <v>8275</v>
      </c>
      <c r="Q3807" s="5">
        <f>(E3807/D3807)</f>
        <v>0</v>
      </c>
      <c r="R3807" s="12" t="s">
        <v>8380</v>
      </c>
      <c r="S3807" t="str">
        <f>LEFT(P3807,FIND("/",P3807)-1)</f>
        <v>publishing</v>
      </c>
      <c r="T3807" t="str">
        <f>RIGHT(P3807,LEN(P3807)-FIND("/",P3807))</f>
        <v>fiction</v>
      </c>
    </row>
    <row r="3808" spans="1:20" ht="42.75" x14ac:dyDescent="0.4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 s="9">
        <f>(((I3808/60)/60)/24)+DATE(1970,1,1)</f>
        <v>42257.173159722224</v>
      </c>
      <c r="K3808">
        <v>1439266161</v>
      </c>
      <c r="L3808" s="10">
        <f>(((K3808/60)/60)/24)+DATE(1970,1,1)</f>
        <v>42227.173159722224</v>
      </c>
      <c r="M3808" t="b">
        <v>0</v>
      </c>
      <c r="N3808">
        <v>0</v>
      </c>
      <c r="O3808" t="b">
        <v>0</v>
      </c>
      <c r="P3808" t="s">
        <v>8275</v>
      </c>
      <c r="Q3808" s="5">
        <f>(E3808/D3808)</f>
        <v>0</v>
      </c>
      <c r="R3808" s="12" t="s">
        <v>8380</v>
      </c>
      <c r="S3808" t="str">
        <f>LEFT(P3808,FIND("/",P3808)-1)</f>
        <v>publishing</v>
      </c>
      <c r="T3808" t="str">
        <f>RIGHT(P3808,LEN(P3808)-FIND("/",P3808))</f>
        <v>fiction</v>
      </c>
    </row>
    <row r="3809" spans="1:20" ht="42.75" x14ac:dyDescent="0.4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 s="9">
        <f>(((I3809/60)/60)/24)+DATE(1970,1,1)</f>
        <v>42051.783368055556</v>
      </c>
      <c r="K3809">
        <v>1421520483</v>
      </c>
      <c r="L3809" s="10">
        <f>(((K3809/60)/60)/24)+DATE(1970,1,1)</f>
        <v>42021.783368055556</v>
      </c>
      <c r="M3809" t="b">
        <v>0</v>
      </c>
      <c r="N3809">
        <v>0</v>
      </c>
      <c r="O3809" t="b">
        <v>0</v>
      </c>
      <c r="P3809" t="s">
        <v>8275</v>
      </c>
      <c r="Q3809" s="5">
        <f>(E3809/D3809)</f>
        <v>0</v>
      </c>
      <c r="R3809" s="12" t="s">
        <v>8380</v>
      </c>
      <c r="S3809" t="str">
        <f>LEFT(P3809,FIND("/",P3809)-1)</f>
        <v>publishing</v>
      </c>
      <c r="T3809" t="str">
        <f>RIGHT(P3809,LEN(P3809)-FIND("/",P3809))</f>
        <v>fiction</v>
      </c>
    </row>
    <row r="3810" spans="1:20" ht="42.75" x14ac:dyDescent="0.4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 s="9">
        <f>(((I3810/60)/60)/24)+DATE(1970,1,1)</f>
        <v>41624.207060185188</v>
      </c>
      <c r="K3810">
        <v>1384577890</v>
      </c>
      <c r="L3810" s="10">
        <f>(((K3810/60)/60)/24)+DATE(1970,1,1)</f>
        <v>41594.207060185188</v>
      </c>
      <c r="M3810" t="b">
        <v>0</v>
      </c>
      <c r="N3810">
        <v>0</v>
      </c>
      <c r="O3810" t="b">
        <v>0</v>
      </c>
      <c r="P3810" t="s">
        <v>8275</v>
      </c>
      <c r="Q3810" s="5">
        <f>(E3810/D3810)</f>
        <v>0</v>
      </c>
      <c r="R3810" s="12" t="s">
        <v>8380</v>
      </c>
      <c r="S3810" t="str">
        <f>LEFT(P3810,FIND("/",P3810)-1)</f>
        <v>publishing</v>
      </c>
      <c r="T3810" t="str">
        <f>RIGHT(P3810,LEN(P3810)-FIND("/",P3810))</f>
        <v>fiction</v>
      </c>
    </row>
    <row r="3811" spans="1:20" ht="42.75" x14ac:dyDescent="0.4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 s="9">
        <f>(((I3811/60)/60)/24)+DATE(1970,1,1)</f>
        <v>41329.999641203707</v>
      </c>
      <c r="K3811">
        <v>1358294369</v>
      </c>
      <c r="L3811" s="10">
        <f>(((K3811/60)/60)/24)+DATE(1970,1,1)</f>
        <v>41289.999641203707</v>
      </c>
      <c r="M3811" t="b">
        <v>0</v>
      </c>
      <c r="N3811">
        <v>0</v>
      </c>
      <c r="O3811" t="b">
        <v>0</v>
      </c>
      <c r="P3811" t="s">
        <v>8275</v>
      </c>
      <c r="Q3811" s="5">
        <f>(E3811/D3811)</f>
        <v>0</v>
      </c>
      <c r="R3811" s="12" t="s">
        <v>8380</v>
      </c>
      <c r="S3811" t="str">
        <f>LEFT(P3811,FIND("/",P3811)-1)</f>
        <v>publishing</v>
      </c>
      <c r="T3811" t="str">
        <f>RIGHT(P3811,LEN(P3811)-FIND("/",P3811))</f>
        <v>fiction</v>
      </c>
    </row>
    <row r="3812" spans="1:20" ht="57" x14ac:dyDescent="0.4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 s="9">
        <f>(((I3812/60)/60)/24)+DATE(1970,1,1)</f>
        <v>42268.723738425921</v>
      </c>
      <c r="K3812">
        <v>1441128131</v>
      </c>
      <c r="L3812" s="10">
        <f>(((K3812/60)/60)/24)+DATE(1970,1,1)</f>
        <v>42248.723738425921</v>
      </c>
      <c r="M3812" t="b">
        <v>0</v>
      </c>
      <c r="N3812">
        <v>0</v>
      </c>
      <c r="O3812" t="b">
        <v>0</v>
      </c>
      <c r="P3812" t="s">
        <v>8278</v>
      </c>
      <c r="Q3812" s="5">
        <f>(E3812/D3812)</f>
        <v>0</v>
      </c>
      <c r="R3812" s="12" t="s">
        <v>8380</v>
      </c>
      <c r="S3812" t="str">
        <f>LEFT(P3812,FIND("/",P3812)-1)</f>
        <v>music</v>
      </c>
      <c r="T3812" t="str">
        <f>RIGHT(P3812,LEN(P3812)-FIND("/",P3812))</f>
        <v>jazz</v>
      </c>
    </row>
    <row r="3813" spans="1:20" ht="42.75" x14ac:dyDescent="0.4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 s="9">
        <f>(((I3813/60)/60)/24)+DATE(1970,1,1)</f>
        <v>41056.958969907406</v>
      </c>
      <c r="K3813">
        <v>1335567655</v>
      </c>
      <c r="L3813" s="10">
        <f>(((K3813/60)/60)/24)+DATE(1970,1,1)</f>
        <v>41026.958969907406</v>
      </c>
      <c r="M3813" t="b">
        <v>0</v>
      </c>
      <c r="N3813">
        <v>0</v>
      </c>
      <c r="O3813" t="b">
        <v>0</v>
      </c>
      <c r="P3813" t="s">
        <v>8279</v>
      </c>
      <c r="Q3813" s="5">
        <f>(E3813/D3813)</f>
        <v>0</v>
      </c>
      <c r="R3813" s="12" t="s">
        <v>8380</v>
      </c>
      <c r="S3813" t="str">
        <f>LEFT(P3813,FIND("/",P3813)-1)</f>
        <v>music</v>
      </c>
      <c r="T3813" t="str">
        <f>RIGHT(P3813,LEN(P3813)-FIND("/",P3813))</f>
        <v>indie rock</v>
      </c>
    </row>
    <row r="3814" spans="1:20" ht="42.75" x14ac:dyDescent="0.4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 s="9">
        <f>(((I3814/60)/60)/24)+DATE(1970,1,1)</f>
        <v>41241.730416666665</v>
      </c>
      <c r="K3814">
        <v>1351528308</v>
      </c>
      <c r="L3814" s="10">
        <f>(((K3814/60)/60)/24)+DATE(1970,1,1)</f>
        <v>41211.688750000001</v>
      </c>
      <c r="M3814" t="b">
        <v>0</v>
      </c>
      <c r="N3814">
        <v>0</v>
      </c>
      <c r="O3814" t="b">
        <v>0</v>
      </c>
      <c r="P3814" t="s">
        <v>8279</v>
      </c>
      <c r="Q3814" s="5">
        <f>(E3814/D3814)</f>
        <v>0</v>
      </c>
      <c r="R3814" s="12" t="s">
        <v>8380</v>
      </c>
      <c r="S3814" t="str">
        <f>LEFT(P3814,FIND("/",P3814)-1)</f>
        <v>music</v>
      </c>
      <c r="T3814" t="str">
        <f>RIGHT(P3814,LEN(P3814)-FIND("/",P3814))</f>
        <v>indie rock</v>
      </c>
    </row>
    <row r="3815" spans="1:20" ht="57" x14ac:dyDescent="0.4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 s="9">
        <f>(((I3815/60)/60)/24)+DATE(1970,1,1)</f>
        <v>40337.799305555556</v>
      </c>
      <c r="K3815">
        <v>1272050914</v>
      </c>
      <c r="L3815" s="10">
        <f>(((K3815/60)/60)/24)+DATE(1970,1,1)</f>
        <v>40291.81150462963</v>
      </c>
      <c r="M3815" t="b">
        <v>0</v>
      </c>
      <c r="N3815">
        <v>0</v>
      </c>
      <c r="O3815" t="b">
        <v>0</v>
      </c>
      <c r="P3815" t="s">
        <v>8278</v>
      </c>
      <c r="Q3815" s="5">
        <f>(E3815/D3815)</f>
        <v>0</v>
      </c>
      <c r="R3815" s="12" t="s">
        <v>8380</v>
      </c>
      <c r="S3815" t="str">
        <f>LEFT(P3815,FIND("/",P3815)-1)</f>
        <v>music</v>
      </c>
      <c r="T3815" t="str">
        <f>RIGHT(P3815,LEN(P3815)-FIND("/",P3815))</f>
        <v>jazz</v>
      </c>
    </row>
    <row r="3816" spans="1:20" ht="28.5" x14ac:dyDescent="0.4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 s="9">
        <f>(((I3816/60)/60)/24)+DATE(1970,1,1)</f>
        <v>41711.148032407407</v>
      </c>
      <c r="K3816">
        <v>1392093190</v>
      </c>
      <c r="L3816" s="10">
        <f>(((K3816/60)/60)/24)+DATE(1970,1,1)</f>
        <v>41681.189699074072</v>
      </c>
      <c r="M3816" t="b">
        <v>0</v>
      </c>
      <c r="N3816">
        <v>0</v>
      </c>
      <c r="O3816" t="b">
        <v>0</v>
      </c>
      <c r="P3816" t="s">
        <v>8278</v>
      </c>
      <c r="Q3816" s="5">
        <f>(E3816/D3816)</f>
        <v>0</v>
      </c>
      <c r="R3816" s="12" t="s">
        <v>8380</v>
      </c>
      <c r="S3816" t="str">
        <f>LEFT(P3816,FIND("/",P3816)-1)</f>
        <v>music</v>
      </c>
      <c r="T3816" t="str">
        <f>RIGHT(P3816,LEN(P3816)-FIND("/",P3816))</f>
        <v>jazz</v>
      </c>
    </row>
    <row r="3817" spans="1:20" ht="28.5" x14ac:dyDescent="0.4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 s="9">
        <f>(((I3817/60)/60)/24)+DATE(1970,1,1)</f>
        <v>40797.192395833335</v>
      </c>
      <c r="K3817">
        <v>1313123823</v>
      </c>
      <c r="L3817" s="10">
        <f>(((K3817/60)/60)/24)+DATE(1970,1,1)</f>
        <v>40767.192395833335</v>
      </c>
      <c r="M3817" t="b">
        <v>0</v>
      </c>
      <c r="N3817">
        <v>0</v>
      </c>
      <c r="O3817" t="b">
        <v>0</v>
      </c>
      <c r="P3817" t="s">
        <v>8278</v>
      </c>
      <c r="Q3817" s="5">
        <f>(E3817/D3817)</f>
        <v>0</v>
      </c>
      <c r="R3817" s="12" t="s">
        <v>8380</v>
      </c>
      <c r="S3817" t="str">
        <f>LEFT(P3817,FIND("/",P3817)-1)</f>
        <v>music</v>
      </c>
      <c r="T3817" t="str">
        <f>RIGHT(P3817,LEN(P3817)-FIND("/",P3817))</f>
        <v>jazz</v>
      </c>
    </row>
    <row r="3818" spans="1:20" ht="42.75" x14ac:dyDescent="0.4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 s="9">
        <f>(((I3818/60)/60)/24)+DATE(1970,1,1)</f>
        <v>40386.207638888889</v>
      </c>
      <c r="K3818">
        <v>1276283655</v>
      </c>
      <c r="L3818" s="10">
        <f>(((K3818/60)/60)/24)+DATE(1970,1,1)</f>
        <v>40340.801562499997</v>
      </c>
      <c r="M3818" t="b">
        <v>0</v>
      </c>
      <c r="N3818">
        <v>0</v>
      </c>
      <c r="O3818" t="b">
        <v>0</v>
      </c>
      <c r="P3818" t="s">
        <v>8278</v>
      </c>
      <c r="Q3818" s="5">
        <f>(E3818/D3818)</f>
        <v>0</v>
      </c>
      <c r="R3818" s="12" t="s">
        <v>8380</v>
      </c>
      <c r="S3818" t="str">
        <f>LEFT(P3818,FIND("/",P3818)-1)</f>
        <v>music</v>
      </c>
      <c r="T3818" t="str">
        <f>RIGHT(P3818,LEN(P3818)-FIND("/",P3818))</f>
        <v>jazz</v>
      </c>
    </row>
    <row r="3819" spans="1:20" ht="42.75" x14ac:dyDescent="0.4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 s="9">
        <f>(((I3819/60)/60)/24)+DATE(1970,1,1)</f>
        <v>41663.005150462966</v>
      </c>
      <c r="K3819">
        <v>1388707645</v>
      </c>
      <c r="L3819" s="10">
        <f>(((K3819/60)/60)/24)+DATE(1970,1,1)</f>
        <v>41642.005150462966</v>
      </c>
      <c r="M3819" t="b">
        <v>0</v>
      </c>
      <c r="N3819">
        <v>0</v>
      </c>
      <c r="O3819" t="b">
        <v>0</v>
      </c>
      <c r="P3819" t="s">
        <v>8278</v>
      </c>
      <c r="Q3819" s="5">
        <f>(E3819/D3819)</f>
        <v>0</v>
      </c>
      <c r="R3819" s="12" t="s">
        <v>8380</v>
      </c>
      <c r="S3819" t="str">
        <f>LEFT(P3819,FIND("/",P3819)-1)</f>
        <v>music</v>
      </c>
      <c r="T3819" t="str">
        <f>RIGHT(P3819,LEN(P3819)-FIND("/",P3819))</f>
        <v>jazz</v>
      </c>
    </row>
    <row r="3820" spans="1:20" ht="42.75" x14ac:dyDescent="0.4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 s="9">
        <f>(((I3820/60)/60)/24)+DATE(1970,1,1)</f>
        <v>41146.763275462967</v>
      </c>
      <c r="K3820">
        <v>1343326747</v>
      </c>
      <c r="L3820" s="10">
        <f>(((K3820/60)/60)/24)+DATE(1970,1,1)</f>
        <v>41116.763275462967</v>
      </c>
      <c r="M3820" t="b">
        <v>0</v>
      </c>
      <c r="N3820">
        <v>0</v>
      </c>
      <c r="O3820" t="b">
        <v>0</v>
      </c>
      <c r="P3820" t="s">
        <v>8278</v>
      </c>
      <c r="Q3820" s="5">
        <f>(E3820/D3820)</f>
        <v>0</v>
      </c>
      <c r="R3820" s="12" t="s">
        <v>8380</v>
      </c>
      <c r="S3820" t="str">
        <f>LEFT(P3820,FIND("/",P3820)-1)</f>
        <v>music</v>
      </c>
      <c r="T3820" t="str">
        <f>RIGHT(P3820,LEN(P3820)-FIND("/",P3820))</f>
        <v>jazz</v>
      </c>
    </row>
    <row r="3821" spans="1:20" ht="42.75" x14ac:dyDescent="0.4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 s="9">
        <f>(((I3821/60)/60)/24)+DATE(1970,1,1)</f>
        <v>40473.208333333336</v>
      </c>
      <c r="K3821">
        <v>1284409734</v>
      </c>
      <c r="L3821" s="10">
        <f>(((K3821/60)/60)/24)+DATE(1970,1,1)</f>
        <v>40434.853402777779</v>
      </c>
      <c r="M3821" t="b">
        <v>0</v>
      </c>
      <c r="N3821">
        <v>0</v>
      </c>
      <c r="O3821" t="b">
        <v>0</v>
      </c>
      <c r="P3821" t="s">
        <v>8278</v>
      </c>
      <c r="Q3821" s="5">
        <f>(E3821/D3821)</f>
        <v>0</v>
      </c>
      <c r="R3821" s="12" t="s">
        <v>8380</v>
      </c>
      <c r="S3821" t="str">
        <f>LEFT(P3821,FIND("/",P3821)-1)</f>
        <v>music</v>
      </c>
      <c r="T3821" t="str">
        <f>RIGHT(P3821,LEN(P3821)-FIND("/",P3821))</f>
        <v>jazz</v>
      </c>
    </row>
    <row r="3822" spans="1:20" ht="42.75" x14ac:dyDescent="0.4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 s="9">
        <f>(((I3822/60)/60)/24)+DATE(1970,1,1)</f>
        <v>41592.713217592594</v>
      </c>
      <c r="K3822">
        <v>1381853222</v>
      </c>
      <c r="L3822" s="10">
        <f>(((K3822/60)/60)/24)+DATE(1970,1,1)</f>
        <v>41562.67155092593</v>
      </c>
      <c r="M3822" t="b">
        <v>0</v>
      </c>
      <c r="N3822">
        <v>0</v>
      </c>
      <c r="O3822" t="b">
        <v>0</v>
      </c>
      <c r="P3822" t="s">
        <v>8278</v>
      </c>
      <c r="Q3822" s="5">
        <f>(E3822/D3822)</f>
        <v>0</v>
      </c>
      <c r="R3822" s="12" t="s">
        <v>8380</v>
      </c>
      <c r="S3822" t="str">
        <f>LEFT(P3822,FIND("/",P3822)-1)</f>
        <v>music</v>
      </c>
      <c r="T3822" t="str">
        <f>RIGHT(P3822,LEN(P3822)-FIND("/",P3822))</f>
        <v>jazz</v>
      </c>
    </row>
    <row r="3823" spans="1:20" ht="57" x14ac:dyDescent="0.4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 s="9">
        <f>(((I3823/60)/60)/24)+DATE(1970,1,1)</f>
        <v>40367.944444444445</v>
      </c>
      <c r="K3823">
        <v>1276043330</v>
      </c>
      <c r="L3823" s="10">
        <f>(((K3823/60)/60)/24)+DATE(1970,1,1)</f>
        <v>40338.02002314815</v>
      </c>
      <c r="M3823" t="b">
        <v>0</v>
      </c>
      <c r="N3823">
        <v>0</v>
      </c>
      <c r="O3823" t="b">
        <v>0</v>
      </c>
      <c r="P3823" t="s">
        <v>8278</v>
      </c>
      <c r="Q3823" s="5">
        <f>(E3823/D3823)</f>
        <v>0</v>
      </c>
      <c r="R3823" s="12" t="s">
        <v>8380</v>
      </c>
      <c r="S3823" t="str">
        <f>LEFT(P3823,FIND("/",P3823)-1)</f>
        <v>music</v>
      </c>
      <c r="T3823" t="str">
        <f>RIGHT(P3823,LEN(P3823)-FIND("/",P3823))</f>
        <v>jazz</v>
      </c>
    </row>
    <row r="3824" spans="1:20" ht="28.5" x14ac:dyDescent="0.4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 s="9">
        <f>(((I3824/60)/60)/24)+DATE(1970,1,1)</f>
        <v>41043.822858796295</v>
      </c>
      <c r="K3824">
        <v>1334432695</v>
      </c>
      <c r="L3824" s="10">
        <f>(((K3824/60)/60)/24)+DATE(1970,1,1)</f>
        <v>41013.822858796295</v>
      </c>
      <c r="M3824" t="b">
        <v>0</v>
      </c>
      <c r="N3824">
        <v>0</v>
      </c>
      <c r="O3824" t="b">
        <v>0</v>
      </c>
      <c r="P3824" t="s">
        <v>8278</v>
      </c>
      <c r="Q3824" s="5">
        <f>(E3824/D3824)</f>
        <v>0</v>
      </c>
      <c r="R3824" s="12" t="s">
        <v>8380</v>
      </c>
      <c r="S3824" t="str">
        <f>LEFT(P3824,FIND("/",P3824)-1)</f>
        <v>music</v>
      </c>
      <c r="T3824" t="str">
        <f>RIGHT(P3824,LEN(P3824)-FIND("/",P3824))</f>
        <v>jazz</v>
      </c>
    </row>
    <row r="3825" spans="1:20" ht="42.75" x14ac:dyDescent="0.4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 s="9">
        <f>(((I3825/60)/60)/24)+DATE(1970,1,1)</f>
        <v>41008.196400462963</v>
      </c>
      <c r="K3825">
        <v>1331358169</v>
      </c>
      <c r="L3825" s="10">
        <f>(((K3825/60)/60)/24)+DATE(1970,1,1)</f>
        <v>40978.238067129627</v>
      </c>
      <c r="M3825" t="b">
        <v>0</v>
      </c>
      <c r="N3825">
        <v>0</v>
      </c>
      <c r="O3825" t="b">
        <v>0</v>
      </c>
      <c r="P3825" t="s">
        <v>8278</v>
      </c>
      <c r="Q3825" s="5">
        <f>(E3825/D3825)</f>
        <v>0</v>
      </c>
      <c r="R3825" s="12" t="s">
        <v>8380</v>
      </c>
      <c r="S3825" t="str">
        <f>LEFT(P3825,FIND("/",P3825)-1)</f>
        <v>music</v>
      </c>
      <c r="T3825" t="str">
        <f>RIGHT(P3825,LEN(P3825)-FIND("/",P3825))</f>
        <v>jazz</v>
      </c>
    </row>
    <row r="3826" spans="1:20" ht="42.75" x14ac:dyDescent="0.4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 s="9">
        <f>(((I3826/60)/60)/24)+DATE(1970,1,1)</f>
        <v>40926.833333333336</v>
      </c>
      <c r="K3826">
        <v>1323131689</v>
      </c>
      <c r="L3826" s="10">
        <f>(((K3826/60)/60)/24)+DATE(1970,1,1)</f>
        <v>40883.024178240739</v>
      </c>
      <c r="M3826" t="b">
        <v>0</v>
      </c>
      <c r="N3826">
        <v>0</v>
      </c>
      <c r="O3826" t="b">
        <v>0</v>
      </c>
      <c r="P3826" t="s">
        <v>8278</v>
      </c>
      <c r="Q3826" s="5">
        <f>(E3826/D3826)</f>
        <v>0</v>
      </c>
      <c r="R3826" s="12" t="s">
        <v>8380</v>
      </c>
      <c r="S3826" t="str">
        <f>LEFT(P3826,FIND("/",P3826)-1)</f>
        <v>music</v>
      </c>
      <c r="T3826" t="str">
        <f>RIGHT(P3826,LEN(P3826)-FIND("/",P3826))</f>
        <v>jazz</v>
      </c>
    </row>
    <row r="3827" spans="1:20" ht="42.75" x14ac:dyDescent="0.4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 s="9">
        <f>(((I3827/60)/60)/24)+DATE(1970,1,1)</f>
        <v>42551.781319444446</v>
      </c>
      <c r="K3827">
        <v>1462128306</v>
      </c>
      <c r="L3827" s="10">
        <f>(((K3827/60)/60)/24)+DATE(1970,1,1)</f>
        <v>42491.781319444446</v>
      </c>
      <c r="M3827" t="b">
        <v>0</v>
      </c>
      <c r="N3827">
        <v>0</v>
      </c>
      <c r="O3827" t="b">
        <v>0</v>
      </c>
      <c r="P3827" t="s">
        <v>8273</v>
      </c>
      <c r="Q3827" s="5">
        <f>(E3827/D3827)</f>
        <v>0</v>
      </c>
      <c r="R3827" s="12" t="s">
        <v>8380</v>
      </c>
      <c r="S3827" t="str">
        <f>LEFT(P3827,FIND("/",P3827)-1)</f>
        <v>technology</v>
      </c>
      <c r="T3827" t="str">
        <f>RIGHT(P3827,LEN(P3827)-FIND("/",P3827))</f>
        <v>wearables</v>
      </c>
    </row>
    <row r="3828" spans="1:20" ht="57" x14ac:dyDescent="0.4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 s="9">
        <f>(((I3828/60)/60)/24)+DATE(1970,1,1)</f>
        <v>42644.356770833328</v>
      </c>
      <c r="K3828">
        <v>1472718825</v>
      </c>
      <c r="L3828" s="10">
        <f>(((K3828/60)/60)/24)+DATE(1970,1,1)</f>
        <v>42614.356770833328</v>
      </c>
      <c r="M3828" t="b">
        <v>0</v>
      </c>
      <c r="N3828">
        <v>0</v>
      </c>
      <c r="O3828" t="b">
        <v>0</v>
      </c>
      <c r="P3828" t="s">
        <v>8273</v>
      </c>
      <c r="Q3828" s="5">
        <f>(E3828/D3828)</f>
        <v>0</v>
      </c>
      <c r="R3828" s="12" t="s">
        <v>8380</v>
      </c>
      <c r="S3828" t="str">
        <f>LEFT(P3828,FIND("/",P3828)-1)</f>
        <v>technology</v>
      </c>
      <c r="T3828" t="str">
        <f>RIGHT(P3828,LEN(P3828)-FIND("/",P3828))</f>
        <v>wearables</v>
      </c>
    </row>
    <row r="3829" spans="1:20" ht="42.75" x14ac:dyDescent="0.4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 s="9">
        <f>(((I3829/60)/60)/24)+DATE(1970,1,1)</f>
        <v>41851.060092592597</v>
      </c>
      <c r="K3829">
        <v>1405041992</v>
      </c>
      <c r="L3829" s="10">
        <f>(((K3829/60)/60)/24)+DATE(1970,1,1)</f>
        <v>41831.060092592597</v>
      </c>
      <c r="M3829" t="b">
        <v>0</v>
      </c>
      <c r="N3829">
        <v>0</v>
      </c>
      <c r="O3829" t="b">
        <v>0</v>
      </c>
      <c r="P3829" t="s">
        <v>8281</v>
      </c>
      <c r="Q3829" s="5">
        <f>(E3829/D3829)</f>
        <v>0</v>
      </c>
      <c r="R3829" s="12" t="s">
        <v>8380</v>
      </c>
      <c r="S3829" t="str">
        <f>LEFT(P3829,FIND("/",P3829)-1)</f>
        <v>journalism</v>
      </c>
      <c r="T3829" t="str">
        <f>RIGHT(P3829,LEN(P3829)-FIND("/",P3829))</f>
        <v>audio</v>
      </c>
    </row>
    <row r="3830" spans="1:20" ht="42.75" x14ac:dyDescent="0.4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 s="9">
        <f>(((I3830/60)/60)/24)+DATE(1970,1,1)</f>
        <v>42364.851388888885</v>
      </c>
      <c r="K3830">
        <v>1447273560</v>
      </c>
      <c r="L3830" s="10">
        <f>(((K3830/60)/60)/24)+DATE(1970,1,1)</f>
        <v>42319.851388888885</v>
      </c>
      <c r="M3830" t="b">
        <v>0</v>
      </c>
      <c r="N3830">
        <v>0</v>
      </c>
      <c r="O3830" t="b">
        <v>0</v>
      </c>
      <c r="P3830" t="s">
        <v>8281</v>
      </c>
      <c r="Q3830" s="5">
        <f>(E3830/D3830)</f>
        <v>0</v>
      </c>
      <c r="R3830" s="12" t="s">
        <v>8380</v>
      </c>
      <c r="S3830" t="str">
        <f>LEFT(P3830,FIND("/",P3830)-1)</f>
        <v>journalism</v>
      </c>
      <c r="T3830" t="str">
        <f>RIGHT(P3830,LEN(P3830)-FIND("/",P3830))</f>
        <v>audio</v>
      </c>
    </row>
    <row r="3831" spans="1:20" x14ac:dyDescent="0.4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 s="9">
        <f>(((I3831/60)/60)/24)+DATE(1970,1,1)</f>
        <v>42412.431076388893</v>
      </c>
      <c r="K3831">
        <v>1452680445</v>
      </c>
      <c r="L3831" s="10">
        <f>(((K3831/60)/60)/24)+DATE(1970,1,1)</f>
        <v>42382.431076388893</v>
      </c>
      <c r="M3831" t="b">
        <v>0</v>
      </c>
      <c r="N3831">
        <v>0</v>
      </c>
      <c r="O3831" t="b">
        <v>0</v>
      </c>
      <c r="P3831" t="s">
        <v>8281</v>
      </c>
      <c r="Q3831" s="5">
        <f>(E3831/D3831)</f>
        <v>0</v>
      </c>
      <c r="R3831" s="12" t="s">
        <v>8380</v>
      </c>
      <c r="S3831" t="str">
        <f>LEFT(P3831,FIND("/",P3831)-1)</f>
        <v>journalism</v>
      </c>
      <c r="T3831" t="str">
        <f>RIGHT(P3831,LEN(P3831)-FIND("/",P3831))</f>
        <v>audio</v>
      </c>
    </row>
    <row r="3832" spans="1:20" ht="28.5" x14ac:dyDescent="0.4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 s="9">
        <f>(((I3832/60)/60)/24)+DATE(1970,1,1)</f>
        <v>42261.7971875</v>
      </c>
      <c r="K3832">
        <v>1439665677</v>
      </c>
      <c r="L3832" s="10">
        <f>(((K3832/60)/60)/24)+DATE(1970,1,1)</f>
        <v>42231.7971875</v>
      </c>
      <c r="M3832" t="b">
        <v>0</v>
      </c>
      <c r="N3832">
        <v>0</v>
      </c>
      <c r="O3832" t="b">
        <v>0</v>
      </c>
      <c r="P3832" t="s">
        <v>8281</v>
      </c>
      <c r="Q3832" s="5">
        <f>(E3832/D3832)</f>
        <v>0</v>
      </c>
      <c r="R3832" s="12" t="s">
        <v>8380</v>
      </c>
      <c r="S3832" t="str">
        <f>LEFT(P3832,FIND("/",P3832)-1)</f>
        <v>journalism</v>
      </c>
      <c r="T3832" t="str">
        <f>RIGHT(P3832,LEN(P3832)-FIND("/",P3832))</f>
        <v>audio</v>
      </c>
    </row>
    <row r="3833" spans="1:20" ht="42.75" x14ac:dyDescent="0.4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 s="9">
        <f>(((I3833/60)/60)/24)+DATE(1970,1,1)</f>
        <v>41878.014178240745</v>
      </c>
      <c r="K3833">
        <v>1406679625</v>
      </c>
      <c r="L3833" s="10">
        <f>(((K3833/60)/60)/24)+DATE(1970,1,1)</f>
        <v>41850.014178240745</v>
      </c>
      <c r="M3833" t="b">
        <v>0</v>
      </c>
      <c r="N3833">
        <v>0</v>
      </c>
      <c r="O3833" t="b">
        <v>0</v>
      </c>
      <c r="P3833" t="s">
        <v>8281</v>
      </c>
      <c r="Q3833" s="5">
        <f>(E3833/D3833)</f>
        <v>0</v>
      </c>
      <c r="R3833" s="12" t="s">
        <v>8380</v>
      </c>
      <c r="S3833" t="str">
        <f>LEFT(P3833,FIND("/",P3833)-1)</f>
        <v>journalism</v>
      </c>
      <c r="T3833" t="str">
        <f>RIGHT(P3833,LEN(P3833)-FIND("/",P3833))</f>
        <v>audio</v>
      </c>
    </row>
    <row r="3834" spans="1:20" ht="57" x14ac:dyDescent="0.4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 s="9">
        <f>(((I3834/60)/60)/24)+DATE(1970,1,1)</f>
        <v>42527.839583333334</v>
      </c>
      <c r="K3834">
        <v>1461438495</v>
      </c>
      <c r="L3834" s="10">
        <f>(((K3834/60)/60)/24)+DATE(1970,1,1)</f>
        <v>42483.797395833331</v>
      </c>
      <c r="M3834" t="b">
        <v>0</v>
      </c>
      <c r="N3834">
        <v>0</v>
      </c>
      <c r="O3834" t="b">
        <v>0</v>
      </c>
      <c r="P3834" t="s">
        <v>8281</v>
      </c>
      <c r="Q3834" s="5">
        <f>(E3834/D3834)</f>
        <v>0</v>
      </c>
      <c r="R3834" s="12" t="s">
        <v>8380</v>
      </c>
      <c r="S3834" t="str">
        <f>LEFT(P3834,FIND("/",P3834)-1)</f>
        <v>journalism</v>
      </c>
      <c r="T3834" t="str">
        <f>RIGHT(P3834,LEN(P3834)-FIND("/",P3834))</f>
        <v>audio</v>
      </c>
    </row>
    <row r="3835" spans="1:20" ht="42.75" x14ac:dyDescent="0.4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 s="9">
        <f>(((I3835/60)/60)/24)+DATE(1970,1,1)</f>
        <v>41861.916666666664</v>
      </c>
      <c r="K3835">
        <v>1405110399</v>
      </c>
      <c r="L3835" s="10">
        <f>(((K3835/60)/60)/24)+DATE(1970,1,1)</f>
        <v>41831.851840277777</v>
      </c>
      <c r="M3835" t="b">
        <v>0</v>
      </c>
      <c r="N3835">
        <v>0</v>
      </c>
      <c r="O3835" t="b">
        <v>0</v>
      </c>
      <c r="P3835" t="s">
        <v>8281</v>
      </c>
      <c r="Q3835" s="5">
        <f>(E3835/D3835)</f>
        <v>0</v>
      </c>
      <c r="R3835" s="12" t="s">
        <v>8380</v>
      </c>
      <c r="S3835" t="str">
        <f>LEFT(P3835,FIND("/",P3835)-1)</f>
        <v>journalism</v>
      </c>
      <c r="T3835" t="str">
        <f>RIGHT(P3835,LEN(P3835)-FIND("/",P3835))</f>
        <v>audio</v>
      </c>
    </row>
    <row r="3836" spans="1:20" ht="42.75" x14ac:dyDescent="0.4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 s="9">
        <f>(((I3836/60)/60)/24)+DATE(1970,1,1)</f>
        <v>42436.992418981477</v>
      </c>
      <c r="K3836">
        <v>1454802545</v>
      </c>
      <c r="L3836" s="10">
        <f>(((K3836/60)/60)/24)+DATE(1970,1,1)</f>
        <v>42406.992418981477</v>
      </c>
      <c r="M3836" t="b">
        <v>0</v>
      </c>
      <c r="N3836">
        <v>0</v>
      </c>
      <c r="O3836" t="b">
        <v>0</v>
      </c>
      <c r="P3836" t="s">
        <v>8281</v>
      </c>
      <c r="Q3836" s="5">
        <f>(E3836/D3836)</f>
        <v>0</v>
      </c>
      <c r="R3836" s="12" t="s">
        <v>8380</v>
      </c>
      <c r="S3836" t="str">
        <f>LEFT(P3836,FIND("/",P3836)-1)</f>
        <v>journalism</v>
      </c>
      <c r="T3836" t="str">
        <f>RIGHT(P3836,LEN(P3836)-FIND("/",P3836))</f>
        <v>audio</v>
      </c>
    </row>
    <row r="3837" spans="1:20" ht="42.75" x14ac:dyDescent="0.4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 s="9">
        <f>(((I3837/60)/60)/24)+DATE(1970,1,1)</f>
        <v>42118.677974537044</v>
      </c>
      <c r="K3837">
        <v>1424711777</v>
      </c>
      <c r="L3837" s="10">
        <f>(((K3837/60)/60)/24)+DATE(1970,1,1)</f>
        <v>42058.719641203701</v>
      </c>
      <c r="M3837" t="b">
        <v>0</v>
      </c>
      <c r="N3837">
        <v>0</v>
      </c>
      <c r="O3837" t="b">
        <v>0</v>
      </c>
      <c r="P3837" t="s">
        <v>8281</v>
      </c>
      <c r="Q3837" s="5">
        <f>(E3837/D3837)</f>
        <v>0</v>
      </c>
      <c r="R3837" s="12" t="s">
        <v>8380</v>
      </c>
      <c r="S3837" t="str">
        <f>LEFT(P3837,FIND("/",P3837)-1)</f>
        <v>journalism</v>
      </c>
      <c r="T3837" t="str">
        <f>RIGHT(P3837,LEN(P3837)-FIND("/",P3837))</f>
        <v>audio</v>
      </c>
    </row>
    <row r="3838" spans="1:20" ht="42.75" x14ac:dyDescent="0.4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 s="9">
        <f>(((I3838/60)/60)/24)+DATE(1970,1,1)</f>
        <v>42708.912997685184</v>
      </c>
      <c r="K3838">
        <v>1478292883</v>
      </c>
      <c r="L3838" s="10">
        <f>(((K3838/60)/60)/24)+DATE(1970,1,1)</f>
        <v>42678.871331018512</v>
      </c>
      <c r="M3838" t="b">
        <v>0</v>
      </c>
      <c r="N3838">
        <v>0</v>
      </c>
      <c r="O3838" t="b">
        <v>0</v>
      </c>
      <c r="P3838" t="s">
        <v>8281</v>
      </c>
      <c r="Q3838" s="5">
        <f>(E3838/D3838)</f>
        <v>0</v>
      </c>
      <c r="R3838" s="12" t="s">
        <v>8380</v>
      </c>
      <c r="S3838" t="str">
        <f>LEFT(P3838,FIND("/",P3838)-1)</f>
        <v>journalism</v>
      </c>
      <c r="T3838" t="str">
        <f>RIGHT(P3838,LEN(P3838)-FIND("/",P3838))</f>
        <v>audio</v>
      </c>
    </row>
    <row r="3839" spans="1:20" ht="42.75" x14ac:dyDescent="0.4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 s="9">
        <f>(((I3839/60)/60)/24)+DATE(1970,1,1)</f>
        <v>42089</v>
      </c>
      <c r="K3839">
        <v>1423777043</v>
      </c>
      <c r="L3839" s="10">
        <f>(((K3839/60)/60)/24)+DATE(1970,1,1)</f>
        <v>42047.900960648149</v>
      </c>
      <c r="M3839" t="b">
        <v>0</v>
      </c>
      <c r="N3839">
        <v>0</v>
      </c>
      <c r="O3839" t="b">
        <v>0</v>
      </c>
      <c r="P3839" t="s">
        <v>8281</v>
      </c>
      <c r="Q3839" s="5">
        <f>(E3839/D3839)</f>
        <v>0</v>
      </c>
      <c r="R3839" s="12" t="s">
        <v>8380</v>
      </c>
      <c r="S3839" t="str">
        <f>LEFT(P3839,FIND("/",P3839)-1)</f>
        <v>journalism</v>
      </c>
      <c r="T3839" t="str">
        <f>RIGHT(P3839,LEN(P3839)-FIND("/",P3839))</f>
        <v>audio</v>
      </c>
    </row>
    <row r="3840" spans="1:20" x14ac:dyDescent="0.4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 s="9">
        <f>(((I3840/60)/60)/24)+DATE(1970,1,1)</f>
        <v>42076.748333333337</v>
      </c>
      <c r="K3840">
        <v>1423681056</v>
      </c>
      <c r="L3840" s="10">
        <f>(((K3840/60)/60)/24)+DATE(1970,1,1)</f>
        <v>42046.79</v>
      </c>
      <c r="M3840" t="b">
        <v>0</v>
      </c>
      <c r="N3840">
        <v>0</v>
      </c>
      <c r="O3840" t="b">
        <v>0</v>
      </c>
      <c r="P3840" t="s">
        <v>8281</v>
      </c>
      <c r="Q3840" s="5">
        <f>(E3840/D3840)</f>
        <v>0</v>
      </c>
      <c r="R3840" s="12" t="s">
        <v>8380</v>
      </c>
      <c r="S3840" t="str">
        <f>LEFT(P3840,FIND("/",P3840)-1)</f>
        <v>journalism</v>
      </c>
      <c r="T3840" t="str">
        <f>RIGHT(P3840,LEN(P3840)-FIND("/",P3840))</f>
        <v>audio</v>
      </c>
    </row>
    <row r="3841" spans="1:20" ht="28.5" x14ac:dyDescent="0.4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 s="9">
        <f>(((I3841/60)/60)/24)+DATE(1970,1,1)</f>
        <v>42492.041666666672</v>
      </c>
      <c r="K3841">
        <v>1456987108</v>
      </c>
      <c r="L3841" s="10">
        <f>(((K3841/60)/60)/24)+DATE(1970,1,1)</f>
        <v>42432.276712962965</v>
      </c>
      <c r="M3841" t="b">
        <v>0</v>
      </c>
      <c r="N3841">
        <v>0</v>
      </c>
      <c r="O3841" t="b">
        <v>0</v>
      </c>
      <c r="P3841" t="s">
        <v>8281</v>
      </c>
      <c r="Q3841" s="5">
        <f>(E3841/D3841)</f>
        <v>0</v>
      </c>
      <c r="R3841" s="12" t="s">
        <v>8380</v>
      </c>
      <c r="S3841" t="str">
        <f>LEFT(P3841,FIND("/",P3841)-1)</f>
        <v>journalism</v>
      </c>
      <c r="T3841" t="str">
        <f>RIGHT(P3841,LEN(P3841)-FIND("/",P3841))</f>
        <v>audio</v>
      </c>
    </row>
    <row r="3842" spans="1:20" ht="42.75" x14ac:dyDescent="0.4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 s="9">
        <f>(((I3842/60)/60)/24)+DATE(1970,1,1)</f>
        <v>42613.030810185184</v>
      </c>
      <c r="K3842">
        <v>1470012262</v>
      </c>
      <c r="L3842" s="10">
        <f>(((K3842/60)/60)/24)+DATE(1970,1,1)</f>
        <v>42583.030810185184</v>
      </c>
      <c r="M3842" t="b">
        <v>0</v>
      </c>
      <c r="N3842">
        <v>0</v>
      </c>
      <c r="O3842" t="b">
        <v>0</v>
      </c>
      <c r="P3842" t="s">
        <v>8281</v>
      </c>
      <c r="Q3842" s="5">
        <f>(E3842/D3842)</f>
        <v>0</v>
      </c>
      <c r="R3842" s="12" t="s">
        <v>8380</v>
      </c>
      <c r="S3842" t="str">
        <f>LEFT(P3842,FIND("/",P3842)-1)</f>
        <v>journalism</v>
      </c>
      <c r="T3842" t="str">
        <f>RIGHT(P3842,LEN(P3842)-FIND("/",P3842))</f>
        <v>audio</v>
      </c>
    </row>
    <row r="3843" spans="1:20" ht="42.75" x14ac:dyDescent="0.4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 s="9">
        <f>(((I3843/60)/60)/24)+DATE(1970,1,1)</f>
        <v>42325.795057870375</v>
      </c>
      <c r="K3843">
        <v>1445191493</v>
      </c>
      <c r="L3843" s="10">
        <f>(((K3843/60)/60)/24)+DATE(1970,1,1)</f>
        <v>42295.753391203703</v>
      </c>
      <c r="M3843" t="b">
        <v>0</v>
      </c>
      <c r="N3843">
        <v>0</v>
      </c>
      <c r="O3843" t="b">
        <v>0</v>
      </c>
      <c r="P3843" t="s">
        <v>8282</v>
      </c>
      <c r="Q3843" s="5">
        <f>(E3843/D3843)</f>
        <v>0</v>
      </c>
      <c r="R3843" s="12" t="s">
        <v>8380</v>
      </c>
      <c r="S3843" t="str">
        <f>LEFT(P3843,FIND("/",P3843)-1)</f>
        <v>games</v>
      </c>
      <c r="T3843" t="str">
        <f>RIGHT(P3843,LEN(P3843)-FIND("/",P3843))</f>
        <v>video games</v>
      </c>
    </row>
    <row r="3844" spans="1:20" x14ac:dyDescent="0.4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 s="9">
        <f>(((I3844/60)/60)/24)+DATE(1970,1,1)</f>
        <v>41859.912083333329</v>
      </c>
      <c r="K3844">
        <v>1404942804</v>
      </c>
      <c r="L3844" s="10">
        <f>(((K3844/60)/60)/24)+DATE(1970,1,1)</f>
        <v>41829.912083333329</v>
      </c>
      <c r="M3844" t="b">
        <v>0</v>
      </c>
      <c r="N3844">
        <v>0</v>
      </c>
      <c r="O3844" t="b">
        <v>0</v>
      </c>
      <c r="P3844" t="s">
        <v>8282</v>
      </c>
      <c r="Q3844" s="5">
        <f>(E3844/D3844)</f>
        <v>0</v>
      </c>
      <c r="R3844" s="12" t="s">
        <v>8380</v>
      </c>
      <c r="S3844" t="str">
        <f>LEFT(P3844,FIND("/",P3844)-1)</f>
        <v>games</v>
      </c>
      <c r="T3844" t="str">
        <f>RIGHT(P3844,LEN(P3844)-FIND("/",P3844))</f>
        <v>video games</v>
      </c>
    </row>
    <row r="3845" spans="1:20" ht="42.75" x14ac:dyDescent="0.4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 s="9">
        <f>(((I3845/60)/60)/24)+DATE(1970,1,1)</f>
        <v>41805.713969907411</v>
      </c>
      <c r="K3845">
        <v>1400260087</v>
      </c>
      <c r="L3845" s="10">
        <f>(((K3845/60)/60)/24)+DATE(1970,1,1)</f>
        <v>41775.713969907411</v>
      </c>
      <c r="M3845" t="b">
        <v>0</v>
      </c>
      <c r="N3845">
        <v>0</v>
      </c>
      <c r="O3845" t="b">
        <v>0</v>
      </c>
      <c r="P3845" t="s">
        <v>8282</v>
      </c>
      <c r="Q3845" s="5">
        <f>(E3845/D3845)</f>
        <v>0</v>
      </c>
      <c r="R3845" s="12" t="s">
        <v>8380</v>
      </c>
      <c r="S3845" t="str">
        <f>LEFT(P3845,FIND("/",P3845)-1)</f>
        <v>games</v>
      </c>
      <c r="T3845" t="str">
        <f>RIGHT(P3845,LEN(P3845)-FIND("/",P3845))</f>
        <v>video games</v>
      </c>
    </row>
    <row r="3846" spans="1:20" ht="57" x14ac:dyDescent="0.4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 s="9">
        <f>(((I3846/60)/60)/24)+DATE(1970,1,1)</f>
        <v>41843.861388888887</v>
      </c>
      <c r="K3846">
        <v>1403556024</v>
      </c>
      <c r="L3846" s="10">
        <f>(((K3846/60)/60)/24)+DATE(1970,1,1)</f>
        <v>41813.861388888887</v>
      </c>
      <c r="M3846" t="b">
        <v>0</v>
      </c>
      <c r="N3846">
        <v>0</v>
      </c>
      <c r="O3846" t="b">
        <v>0</v>
      </c>
      <c r="P3846" t="s">
        <v>8282</v>
      </c>
      <c r="Q3846" s="5">
        <f>(E3846/D3846)</f>
        <v>0</v>
      </c>
      <c r="R3846" s="12" t="s">
        <v>8380</v>
      </c>
      <c r="S3846" t="str">
        <f>LEFT(P3846,FIND("/",P3846)-1)</f>
        <v>games</v>
      </c>
      <c r="T3846" t="str">
        <f>RIGHT(P3846,LEN(P3846)-FIND("/",P3846))</f>
        <v>video games</v>
      </c>
    </row>
    <row r="3847" spans="1:20" ht="42.75" x14ac:dyDescent="0.4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 s="9">
        <f>(((I3847/60)/60)/24)+DATE(1970,1,1)</f>
        <v>40844.872685185182</v>
      </c>
      <c r="K3847">
        <v>1315947400</v>
      </c>
      <c r="L3847" s="10">
        <f>(((K3847/60)/60)/24)+DATE(1970,1,1)</f>
        <v>40799.872685185182</v>
      </c>
      <c r="M3847" t="b">
        <v>0</v>
      </c>
      <c r="N3847">
        <v>0</v>
      </c>
      <c r="O3847" t="b">
        <v>0</v>
      </c>
      <c r="P3847" t="s">
        <v>8282</v>
      </c>
      <c r="Q3847" s="5">
        <f>(E3847/D3847)</f>
        <v>0</v>
      </c>
      <c r="R3847" s="12" t="s">
        <v>8380</v>
      </c>
      <c r="S3847" t="str">
        <f>LEFT(P3847,FIND("/",P3847)-1)</f>
        <v>games</v>
      </c>
      <c r="T3847" t="str">
        <f>RIGHT(P3847,LEN(P3847)-FIND("/",P3847))</f>
        <v>video games</v>
      </c>
    </row>
    <row r="3848" spans="1:20" ht="42.75" x14ac:dyDescent="0.4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 s="9">
        <f>(((I3848/60)/60)/24)+DATE(1970,1,1)</f>
        <v>41424.703993055555</v>
      </c>
      <c r="K3848">
        <v>1368723225</v>
      </c>
      <c r="L3848" s="10">
        <f>(((K3848/60)/60)/24)+DATE(1970,1,1)</f>
        <v>41410.703993055555</v>
      </c>
      <c r="M3848" t="b">
        <v>0</v>
      </c>
      <c r="N3848">
        <v>0</v>
      </c>
      <c r="O3848" t="b">
        <v>0</v>
      </c>
      <c r="P3848" t="s">
        <v>8282</v>
      </c>
      <c r="Q3848" s="5">
        <f>(E3848/D3848)</f>
        <v>0</v>
      </c>
      <c r="R3848" s="12" t="s">
        <v>8380</v>
      </c>
      <c r="S3848" t="str">
        <f>LEFT(P3848,FIND("/",P3848)-1)</f>
        <v>games</v>
      </c>
      <c r="T3848" t="str">
        <f>RIGHT(P3848,LEN(P3848)-FIND("/",P3848))</f>
        <v>video games</v>
      </c>
    </row>
    <row r="3849" spans="1:20" ht="42.75" x14ac:dyDescent="0.4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 s="9">
        <f>(((I3849/60)/60)/24)+DATE(1970,1,1)</f>
        <v>42272.624189814815</v>
      </c>
      <c r="K3849">
        <v>1438009130</v>
      </c>
      <c r="L3849" s="10">
        <f>(((K3849/60)/60)/24)+DATE(1970,1,1)</f>
        <v>42212.624189814815</v>
      </c>
      <c r="M3849" t="b">
        <v>0</v>
      </c>
      <c r="N3849">
        <v>0</v>
      </c>
      <c r="O3849" t="b">
        <v>0</v>
      </c>
      <c r="P3849" t="s">
        <v>8283</v>
      </c>
      <c r="Q3849" s="5">
        <f>(E3849/D3849)</f>
        <v>0</v>
      </c>
      <c r="R3849" s="12" t="s">
        <v>8380</v>
      </c>
      <c r="S3849" t="str">
        <f>LEFT(P3849,FIND("/",P3849)-1)</f>
        <v>games</v>
      </c>
      <c r="T3849" t="str">
        <f>RIGHT(P3849,LEN(P3849)-FIND("/",P3849))</f>
        <v>mobile games</v>
      </c>
    </row>
    <row r="3850" spans="1:20" ht="42.75" x14ac:dyDescent="0.4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 s="9">
        <f>(((I3850/60)/60)/24)+DATE(1970,1,1)</f>
        <v>42362.908194444448</v>
      </c>
      <c r="K3850">
        <v>1448401668</v>
      </c>
      <c r="L3850" s="10">
        <f>(((K3850/60)/60)/24)+DATE(1970,1,1)</f>
        <v>42332.908194444448</v>
      </c>
      <c r="M3850" t="b">
        <v>0</v>
      </c>
      <c r="N3850">
        <v>0</v>
      </c>
      <c r="O3850" t="b">
        <v>0</v>
      </c>
      <c r="P3850" t="s">
        <v>8283</v>
      </c>
      <c r="Q3850" s="5">
        <f>(E3850/D3850)</f>
        <v>0</v>
      </c>
      <c r="R3850" s="12" t="s">
        <v>8380</v>
      </c>
      <c r="S3850" t="str">
        <f>LEFT(P3850,FIND("/",P3850)-1)</f>
        <v>games</v>
      </c>
      <c r="T3850" t="str">
        <f>RIGHT(P3850,LEN(P3850)-FIND("/",P3850))</f>
        <v>mobile games</v>
      </c>
    </row>
    <row r="3851" spans="1:20" ht="42.75" x14ac:dyDescent="0.4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 s="9">
        <f>(((I3851/60)/60)/24)+DATE(1970,1,1)</f>
        <v>42222.462048611109</v>
      </c>
      <c r="K3851">
        <v>1436267121</v>
      </c>
      <c r="L3851" s="10">
        <f>(((K3851/60)/60)/24)+DATE(1970,1,1)</f>
        <v>42192.462048611109</v>
      </c>
      <c r="M3851" t="b">
        <v>0</v>
      </c>
      <c r="N3851">
        <v>0</v>
      </c>
      <c r="O3851" t="b">
        <v>0</v>
      </c>
      <c r="P3851" t="s">
        <v>8283</v>
      </c>
      <c r="Q3851" s="5">
        <f>(E3851/D3851)</f>
        <v>0</v>
      </c>
      <c r="R3851" s="12" t="s">
        <v>8380</v>
      </c>
      <c r="S3851" t="str">
        <f>LEFT(P3851,FIND("/",P3851)-1)</f>
        <v>games</v>
      </c>
      <c r="T3851" t="str">
        <f>RIGHT(P3851,LEN(P3851)-FIND("/",P3851))</f>
        <v>mobile games</v>
      </c>
    </row>
    <row r="3852" spans="1:20" x14ac:dyDescent="0.4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 s="9">
        <f>(((I3852/60)/60)/24)+DATE(1970,1,1)</f>
        <v>42194.699652777781</v>
      </c>
      <c r="K3852">
        <v>1433868450</v>
      </c>
      <c r="L3852" s="10">
        <f>(((K3852/60)/60)/24)+DATE(1970,1,1)</f>
        <v>42164.699652777781</v>
      </c>
      <c r="M3852" t="b">
        <v>0</v>
      </c>
      <c r="N3852">
        <v>0</v>
      </c>
      <c r="O3852" t="b">
        <v>0</v>
      </c>
      <c r="P3852" t="s">
        <v>8283</v>
      </c>
      <c r="Q3852" s="5">
        <f>(E3852/D3852)</f>
        <v>0</v>
      </c>
      <c r="R3852" s="12" t="s">
        <v>8380</v>
      </c>
      <c r="S3852" t="str">
        <f>LEFT(P3852,FIND("/",P3852)-1)</f>
        <v>games</v>
      </c>
      <c r="T3852" t="str">
        <f>RIGHT(P3852,LEN(P3852)-FIND("/",P3852))</f>
        <v>mobile games</v>
      </c>
    </row>
    <row r="3853" spans="1:20" ht="42.75" x14ac:dyDescent="0.4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 s="9">
        <f>(((I3853/60)/60)/24)+DATE(1970,1,1)</f>
        <v>42052.006099537044</v>
      </c>
      <c r="K3853">
        <v>1421539727</v>
      </c>
      <c r="L3853" s="10">
        <f>(((K3853/60)/60)/24)+DATE(1970,1,1)</f>
        <v>42022.006099537044</v>
      </c>
      <c r="M3853" t="b">
        <v>0</v>
      </c>
      <c r="N3853">
        <v>0</v>
      </c>
      <c r="O3853" t="b">
        <v>0</v>
      </c>
      <c r="P3853" t="s">
        <v>8283</v>
      </c>
      <c r="Q3853" s="5">
        <f>(E3853/D3853)</f>
        <v>0</v>
      </c>
      <c r="R3853" s="12" t="s">
        <v>8380</v>
      </c>
      <c r="S3853" t="str">
        <f>LEFT(P3853,FIND("/",P3853)-1)</f>
        <v>games</v>
      </c>
      <c r="T3853" t="str">
        <f>RIGHT(P3853,LEN(P3853)-FIND("/",P3853))</f>
        <v>mobile games</v>
      </c>
    </row>
    <row r="3854" spans="1:20" ht="42.75" x14ac:dyDescent="0.4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 s="9">
        <f>(((I3854/60)/60)/24)+DATE(1970,1,1)</f>
        <v>42123.181944444441</v>
      </c>
      <c r="K3854">
        <v>1427689320</v>
      </c>
      <c r="L3854" s="10">
        <f>(((K3854/60)/60)/24)+DATE(1970,1,1)</f>
        <v>42093.181944444441</v>
      </c>
      <c r="M3854" t="b">
        <v>0</v>
      </c>
      <c r="N3854">
        <v>0</v>
      </c>
      <c r="O3854" t="b">
        <v>0</v>
      </c>
      <c r="P3854" t="s">
        <v>8284</v>
      </c>
      <c r="Q3854" s="5">
        <f>(E3854/D3854)</f>
        <v>0</v>
      </c>
      <c r="R3854" s="12" t="s">
        <v>8380</v>
      </c>
      <c r="S3854" t="str">
        <f>LEFT(P3854,FIND("/",P3854)-1)</f>
        <v>food</v>
      </c>
      <c r="T3854" t="str">
        <f>RIGHT(P3854,LEN(P3854)-FIND("/",P3854))</f>
        <v>food trucks</v>
      </c>
    </row>
    <row r="3855" spans="1:20" ht="42.75" x14ac:dyDescent="0.4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 s="9">
        <f>(((I3855/60)/60)/24)+DATE(1970,1,1)</f>
        <v>41931.972025462965</v>
      </c>
      <c r="K3855">
        <v>1408576783</v>
      </c>
      <c r="L3855" s="10">
        <f>(((K3855/60)/60)/24)+DATE(1970,1,1)</f>
        <v>41871.972025462965</v>
      </c>
      <c r="M3855" t="b">
        <v>0</v>
      </c>
      <c r="N3855">
        <v>0</v>
      </c>
      <c r="O3855" t="b">
        <v>0</v>
      </c>
      <c r="P3855" t="s">
        <v>8284</v>
      </c>
      <c r="Q3855" s="5">
        <f>(E3855/D3855)</f>
        <v>0</v>
      </c>
      <c r="R3855" s="12" t="s">
        <v>8380</v>
      </c>
      <c r="S3855" t="str">
        <f>LEFT(P3855,FIND("/",P3855)-1)</f>
        <v>food</v>
      </c>
      <c r="T3855" t="str">
        <f>RIGHT(P3855,LEN(P3855)-FIND("/",P3855))</f>
        <v>food trucks</v>
      </c>
    </row>
    <row r="3856" spans="1:20" ht="42.75" x14ac:dyDescent="0.4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 s="9">
        <f>(((I3856/60)/60)/24)+DATE(1970,1,1)</f>
        <v>42254.102581018517</v>
      </c>
      <c r="K3856">
        <v>1439000863</v>
      </c>
      <c r="L3856" s="10">
        <f>(((K3856/60)/60)/24)+DATE(1970,1,1)</f>
        <v>42224.102581018517</v>
      </c>
      <c r="M3856" t="b">
        <v>0</v>
      </c>
      <c r="N3856">
        <v>0</v>
      </c>
      <c r="O3856" t="b">
        <v>0</v>
      </c>
      <c r="P3856" t="s">
        <v>8284</v>
      </c>
      <c r="Q3856" s="5">
        <f>(E3856/D3856)</f>
        <v>0</v>
      </c>
      <c r="R3856" s="12" t="s">
        <v>8380</v>
      </c>
      <c r="S3856" t="str">
        <f>LEFT(P3856,FIND("/",P3856)-1)</f>
        <v>food</v>
      </c>
      <c r="T3856" t="str">
        <f>RIGHT(P3856,LEN(P3856)-FIND("/",P3856))</f>
        <v>food trucks</v>
      </c>
    </row>
    <row r="3857" spans="1:20" ht="42.75" x14ac:dyDescent="0.4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 s="9">
        <f>(((I3857/60)/60)/24)+DATE(1970,1,1)</f>
        <v>42059.07131944444</v>
      </c>
      <c r="K3857">
        <v>1422150162</v>
      </c>
      <c r="L3857" s="10">
        <f>(((K3857/60)/60)/24)+DATE(1970,1,1)</f>
        <v>42029.07131944444</v>
      </c>
      <c r="M3857" t="b">
        <v>0</v>
      </c>
      <c r="N3857">
        <v>0</v>
      </c>
      <c r="O3857" t="b">
        <v>0</v>
      </c>
      <c r="P3857" t="s">
        <v>8284</v>
      </c>
      <c r="Q3857" s="5">
        <f>(E3857/D3857)</f>
        <v>0</v>
      </c>
      <c r="R3857" s="12" t="s">
        <v>8380</v>
      </c>
      <c r="S3857" t="str">
        <f>LEFT(P3857,FIND("/",P3857)-1)</f>
        <v>food</v>
      </c>
      <c r="T3857" t="str">
        <f>RIGHT(P3857,LEN(P3857)-FIND("/",P3857))</f>
        <v>food trucks</v>
      </c>
    </row>
    <row r="3858" spans="1:20" ht="42.75" x14ac:dyDescent="0.4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 s="9">
        <f>(((I3858/60)/60)/24)+DATE(1970,1,1)</f>
        <v>42185.65625</v>
      </c>
      <c r="K3858">
        <v>1433006765</v>
      </c>
      <c r="L3858" s="10">
        <f>(((K3858/60)/60)/24)+DATE(1970,1,1)</f>
        <v>42154.726446759261</v>
      </c>
      <c r="M3858" t="b">
        <v>0</v>
      </c>
      <c r="N3858">
        <v>0</v>
      </c>
      <c r="O3858" t="b">
        <v>0</v>
      </c>
      <c r="P3858" t="s">
        <v>8284</v>
      </c>
      <c r="Q3858" s="5">
        <f>(E3858/D3858)</f>
        <v>0</v>
      </c>
      <c r="R3858" s="12" t="s">
        <v>8380</v>
      </c>
      <c r="S3858" t="str">
        <f>LEFT(P3858,FIND("/",P3858)-1)</f>
        <v>food</v>
      </c>
      <c r="T3858" t="str">
        <f>RIGHT(P3858,LEN(P3858)-FIND("/",P3858))</f>
        <v>food trucks</v>
      </c>
    </row>
    <row r="3859" spans="1:20" ht="42.75" x14ac:dyDescent="0.4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 s="9">
        <f>(((I3859/60)/60)/24)+DATE(1970,1,1)</f>
        <v>42143.629502314812</v>
      </c>
      <c r="K3859">
        <v>1430233589</v>
      </c>
      <c r="L3859" s="10">
        <f>(((K3859/60)/60)/24)+DATE(1970,1,1)</f>
        <v>42122.629502314812</v>
      </c>
      <c r="M3859" t="b">
        <v>0</v>
      </c>
      <c r="N3859">
        <v>0</v>
      </c>
      <c r="O3859" t="b">
        <v>0</v>
      </c>
      <c r="P3859" t="s">
        <v>8284</v>
      </c>
      <c r="Q3859" s="5">
        <f>(E3859/D3859)</f>
        <v>0</v>
      </c>
      <c r="R3859" s="12" t="s">
        <v>8380</v>
      </c>
      <c r="S3859" t="str">
        <f>LEFT(P3859,FIND("/",P3859)-1)</f>
        <v>food</v>
      </c>
      <c r="T3859" t="str">
        <f>RIGHT(P3859,LEN(P3859)-FIND("/",P3859))</f>
        <v>food trucks</v>
      </c>
    </row>
    <row r="3860" spans="1:20" ht="42.75" x14ac:dyDescent="0.4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 s="9">
        <f>(((I3860/60)/60)/24)+DATE(1970,1,1)</f>
        <v>41860.723611111112</v>
      </c>
      <c r="K3860">
        <v>1405012920</v>
      </c>
      <c r="L3860" s="10">
        <f>(((K3860/60)/60)/24)+DATE(1970,1,1)</f>
        <v>41830.723611111112</v>
      </c>
      <c r="M3860" t="b">
        <v>0</v>
      </c>
      <c r="N3860">
        <v>0</v>
      </c>
      <c r="O3860" t="b">
        <v>0</v>
      </c>
      <c r="P3860" t="s">
        <v>8284</v>
      </c>
      <c r="Q3860" s="5">
        <f>(E3860/D3860)</f>
        <v>0</v>
      </c>
      <c r="R3860" s="12" t="s">
        <v>8380</v>
      </c>
      <c r="S3860" t="str">
        <f>LEFT(P3860,FIND("/",P3860)-1)</f>
        <v>food</v>
      </c>
      <c r="T3860" t="str">
        <f>RIGHT(P3860,LEN(P3860)-FIND("/",P3860))</f>
        <v>food trucks</v>
      </c>
    </row>
    <row r="3861" spans="1:20" ht="57" x14ac:dyDescent="0.4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 s="9">
        <f>(((I3861/60)/60)/24)+DATE(1970,1,1)</f>
        <v>42539.724328703705</v>
      </c>
      <c r="K3861">
        <v>1463678582</v>
      </c>
      <c r="L3861" s="10">
        <f>(((K3861/60)/60)/24)+DATE(1970,1,1)</f>
        <v>42509.724328703705</v>
      </c>
      <c r="M3861" t="b">
        <v>0</v>
      </c>
      <c r="N3861">
        <v>0</v>
      </c>
      <c r="O3861" t="b">
        <v>0</v>
      </c>
      <c r="P3861" t="s">
        <v>8284</v>
      </c>
      <c r="Q3861" s="5">
        <f>(E3861/D3861)</f>
        <v>0</v>
      </c>
      <c r="R3861" s="12" t="s">
        <v>8380</v>
      </c>
      <c r="S3861" t="str">
        <f>LEFT(P3861,FIND("/",P3861)-1)</f>
        <v>food</v>
      </c>
      <c r="T3861" t="str">
        <f>RIGHT(P3861,LEN(P3861)-FIND("/",P3861))</f>
        <v>food trucks</v>
      </c>
    </row>
    <row r="3862" spans="1:20" x14ac:dyDescent="0.4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 s="9">
        <f>(((I3862/60)/60)/24)+DATE(1970,1,1)</f>
        <v>41871.682314814818</v>
      </c>
      <c r="K3862">
        <v>1405959752</v>
      </c>
      <c r="L3862" s="10">
        <f>(((K3862/60)/60)/24)+DATE(1970,1,1)</f>
        <v>41841.682314814818</v>
      </c>
      <c r="M3862" t="b">
        <v>0</v>
      </c>
      <c r="N3862">
        <v>0</v>
      </c>
      <c r="O3862" t="b">
        <v>0</v>
      </c>
      <c r="P3862" t="s">
        <v>8284</v>
      </c>
      <c r="Q3862" s="5">
        <f>(E3862/D3862)</f>
        <v>0</v>
      </c>
      <c r="R3862" s="12" t="s">
        <v>8380</v>
      </c>
      <c r="S3862" t="str">
        <f>LEFT(P3862,FIND("/",P3862)-1)</f>
        <v>food</v>
      </c>
      <c r="T3862" t="str">
        <f>RIGHT(P3862,LEN(P3862)-FIND("/",P3862))</f>
        <v>food trucks</v>
      </c>
    </row>
    <row r="3863" spans="1:20" ht="42.75" x14ac:dyDescent="0.4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 s="9">
        <f>(((I3863/60)/60)/24)+DATE(1970,1,1)</f>
        <v>41927.660833333335</v>
      </c>
      <c r="K3863">
        <v>1410796296</v>
      </c>
      <c r="L3863" s="10">
        <f>(((K3863/60)/60)/24)+DATE(1970,1,1)</f>
        <v>41897.660833333335</v>
      </c>
      <c r="M3863" t="b">
        <v>0</v>
      </c>
      <c r="N3863">
        <v>0</v>
      </c>
      <c r="O3863" t="b">
        <v>0</v>
      </c>
      <c r="P3863" t="s">
        <v>8284</v>
      </c>
      <c r="Q3863" s="5">
        <f>(E3863/D3863)</f>
        <v>0</v>
      </c>
      <c r="R3863" s="12" t="s">
        <v>8380</v>
      </c>
      <c r="S3863" t="str">
        <f>LEFT(P3863,FIND("/",P3863)-1)</f>
        <v>food</v>
      </c>
      <c r="T3863" t="str">
        <f>RIGHT(P3863,LEN(P3863)-FIND("/",P3863))</f>
        <v>food trucks</v>
      </c>
    </row>
    <row r="3864" spans="1:20" ht="42.75" x14ac:dyDescent="0.4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 s="9">
        <f>(((I3864/60)/60)/24)+DATE(1970,1,1)</f>
        <v>41858.291666666664</v>
      </c>
      <c r="K3864">
        <v>1404770616</v>
      </c>
      <c r="L3864" s="10">
        <f>(((K3864/60)/60)/24)+DATE(1970,1,1)</f>
        <v>41827.919166666667</v>
      </c>
      <c r="M3864" t="b">
        <v>0</v>
      </c>
      <c r="N3864">
        <v>0</v>
      </c>
      <c r="O3864" t="b">
        <v>0</v>
      </c>
      <c r="P3864" t="s">
        <v>8286</v>
      </c>
      <c r="Q3864" s="5">
        <f>(E3864/D3864)</f>
        <v>0</v>
      </c>
      <c r="R3864" s="12" t="s">
        <v>8380</v>
      </c>
      <c r="S3864" t="str">
        <f>LEFT(P3864,FIND("/",P3864)-1)</f>
        <v>music</v>
      </c>
      <c r="T3864" t="str">
        <f>RIGHT(P3864,LEN(P3864)-FIND("/",P3864))</f>
        <v>world music</v>
      </c>
    </row>
    <row r="3865" spans="1:20" ht="42.75" x14ac:dyDescent="0.4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 s="9">
        <f>(((I3865/60)/60)/24)+DATE(1970,1,1)</f>
        <v>40598.972569444442</v>
      </c>
      <c r="K3865">
        <v>1295997630</v>
      </c>
      <c r="L3865" s="10">
        <f>(((K3865/60)/60)/24)+DATE(1970,1,1)</f>
        <v>40568.972569444442</v>
      </c>
      <c r="M3865" t="b">
        <v>0</v>
      </c>
      <c r="N3865">
        <v>0</v>
      </c>
      <c r="O3865" t="b">
        <v>0</v>
      </c>
      <c r="P3865" t="s">
        <v>8286</v>
      </c>
      <c r="Q3865" s="5">
        <f>(E3865/D3865)</f>
        <v>0</v>
      </c>
      <c r="R3865" s="12" t="s">
        <v>8380</v>
      </c>
      <c r="S3865" t="str">
        <f>LEFT(P3865,FIND("/",P3865)-1)</f>
        <v>music</v>
      </c>
      <c r="T3865" t="str">
        <f>RIGHT(P3865,LEN(P3865)-FIND("/",P3865))</f>
        <v>world music</v>
      </c>
    </row>
    <row r="3866" spans="1:20" ht="42.75" x14ac:dyDescent="0.4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 s="9">
        <f>(((I3866/60)/60)/24)+DATE(1970,1,1)</f>
        <v>42244.041666666672</v>
      </c>
      <c r="K3866">
        <v>1436394968</v>
      </c>
      <c r="L3866" s="10">
        <f>(((K3866/60)/60)/24)+DATE(1970,1,1)</f>
        <v>42193.941759259258</v>
      </c>
      <c r="M3866" t="b">
        <v>0</v>
      </c>
      <c r="N3866">
        <v>0</v>
      </c>
      <c r="O3866" t="b">
        <v>0</v>
      </c>
      <c r="P3866" t="s">
        <v>8286</v>
      </c>
      <c r="Q3866" s="5">
        <f>(E3866/D3866)</f>
        <v>0</v>
      </c>
      <c r="R3866" s="12" t="s">
        <v>8380</v>
      </c>
      <c r="S3866" t="str">
        <f>LEFT(P3866,FIND("/",P3866)-1)</f>
        <v>music</v>
      </c>
      <c r="T3866" t="str">
        <f>RIGHT(P3866,LEN(P3866)-FIND("/",P3866))</f>
        <v>world music</v>
      </c>
    </row>
    <row r="3867" spans="1:20" ht="42.75" x14ac:dyDescent="0.4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 s="9">
        <f>(((I3867/60)/60)/24)+DATE(1970,1,1)</f>
        <v>42037.788680555561</v>
      </c>
      <c r="K3867">
        <v>1420311342</v>
      </c>
      <c r="L3867" s="10">
        <f>(((K3867/60)/60)/24)+DATE(1970,1,1)</f>
        <v>42007.788680555561</v>
      </c>
      <c r="M3867" t="b">
        <v>0</v>
      </c>
      <c r="N3867">
        <v>0</v>
      </c>
      <c r="O3867" t="b">
        <v>0</v>
      </c>
      <c r="P3867" t="s">
        <v>8286</v>
      </c>
      <c r="Q3867" s="5">
        <f>(E3867/D3867)</f>
        <v>0</v>
      </c>
      <c r="R3867" s="12" t="s">
        <v>8380</v>
      </c>
      <c r="S3867" t="str">
        <f>LEFT(P3867,FIND("/",P3867)-1)</f>
        <v>music</v>
      </c>
      <c r="T3867" t="str">
        <f>RIGHT(P3867,LEN(P3867)-FIND("/",P3867))</f>
        <v>world music</v>
      </c>
    </row>
    <row r="3868" spans="1:20" x14ac:dyDescent="0.4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 s="9">
        <f>(((I3868/60)/60)/24)+DATE(1970,1,1)</f>
        <v>41118.666666666664</v>
      </c>
      <c r="K3868">
        <v>1342801164</v>
      </c>
      <c r="L3868" s="10">
        <f>(((K3868/60)/60)/24)+DATE(1970,1,1)</f>
        <v>41110.680138888885</v>
      </c>
      <c r="M3868" t="b">
        <v>0</v>
      </c>
      <c r="N3868">
        <v>0</v>
      </c>
      <c r="O3868" t="b">
        <v>0</v>
      </c>
      <c r="P3868" t="s">
        <v>8286</v>
      </c>
      <c r="Q3868" s="5">
        <f>(E3868/D3868)</f>
        <v>0</v>
      </c>
      <c r="R3868" s="12" t="s">
        <v>8380</v>
      </c>
      <c r="S3868" t="str">
        <f>LEFT(P3868,FIND("/",P3868)-1)</f>
        <v>music</v>
      </c>
      <c r="T3868" t="str">
        <f>RIGHT(P3868,LEN(P3868)-FIND("/",P3868))</f>
        <v>world music</v>
      </c>
    </row>
    <row r="3869" spans="1:20" ht="42.75" x14ac:dyDescent="0.4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 s="9">
        <f>(((I3869/60)/60)/24)+DATE(1970,1,1)</f>
        <v>41145.283159722225</v>
      </c>
      <c r="K3869">
        <v>1344062865</v>
      </c>
      <c r="L3869" s="10">
        <f>(((K3869/60)/60)/24)+DATE(1970,1,1)</f>
        <v>41125.283159722225</v>
      </c>
      <c r="M3869" t="b">
        <v>0</v>
      </c>
      <c r="N3869">
        <v>0</v>
      </c>
      <c r="O3869" t="b">
        <v>0</v>
      </c>
      <c r="P3869" t="s">
        <v>8286</v>
      </c>
      <c r="Q3869" s="5">
        <f>(E3869/D3869)</f>
        <v>0</v>
      </c>
      <c r="R3869" s="12" t="s">
        <v>8380</v>
      </c>
      <c r="S3869" t="str">
        <f>LEFT(P3869,FIND("/",P3869)-1)</f>
        <v>music</v>
      </c>
      <c r="T3869" t="str">
        <f>RIGHT(P3869,LEN(P3869)-FIND("/",P3869))</f>
        <v>world music</v>
      </c>
    </row>
    <row r="3870" spans="1:20" ht="28.5" x14ac:dyDescent="0.4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 s="9">
        <f>(((I3870/60)/60)/24)+DATE(1970,1,1)</f>
        <v>40913.962581018517</v>
      </c>
      <c r="K3870">
        <v>1323212767</v>
      </c>
      <c r="L3870" s="10">
        <f>(((K3870/60)/60)/24)+DATE(1970,1,1)</f>
        <v>40883.962581018517</v>
      </c>
      <c r="M3870" t="b">
        <v>0</v>
      </c>
      <c r="N3870">
        <v>0</v>
      </c>
      <c r="O3870" t="b">
        <v>0</v>
      </c>
      <c r="P3870" t="s">
        <v>8286</v>
      </c>
      <c r="Q3870" s="5">
        <f>(E3870/D3870)</f>
        <v>0</v>
      </c>
      <c r="R3870" s="12" t="s">
        <v>8380</v>
      </c>
      <c r="S3870" t="str">
        <f>LEFT(P3870,FIND("/",P3870)-1)</f>
        <v>music</v>
      </c>
      <c r="T3870" t="str">
        <f>RIGHT(P3870,LEN(P3870)-FIND("/",P3870))</f>
        <v>world music</v>
      </c>
    </row>
    <row r="3871" spans="1:20" ht="42.75" x14ac:dyDescent="0.4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 s="9">
        <f>(((I3871/60)/60)/24)+DATE(1970,1,1)</f>
        <v>42762.060277777782</v>
      </c>
      <c r="K3871">
        <v>1482888408</v>
      </c>
      <c r="L3871" s="10">
        <f>(((K3871/60)/60)/24)+DATE(1970,1,1)</f>
        <v>42732.060277777782</v>
      </c>
      <c r="M3871" t="b">
        <v>0</v>
      </c>
      <c r="N3871">
        <v>0</v>
      </c>
      <c r="O3871" t="b">
        <v>0</v>
      </c>
      <c r="P3871" t="s">
        <v>8273</v>
      </c>
      <c r="Q3871" s="5">
        <f>(E3871/D3871)</f>
        <v>0</v>
      </c>
      <c r="R3871" s="12" t="s">
        <v>8380</v>
      </c>
      <c r="S3871" t="str">
        <f>LEFT(P3871,FIND("/",P3871)-1)</f>
        <v>technology</v>
      </c>
      <c r="T3871" t="str">
        <f>RIGHT(P3871,LEN(P3871)-FIND("/",P3871))</f>
        <v>wearables</v>
      </c>
    </row>
    <row r="3872" spans="1:20" ht="42.75" x14ac:dyDescent="0.4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 s="9">
        <f>(((I3872/60)/60)/24)+DATE(1970,1,1)</f>
        <v>41836.106770833336</v>
      </c>
      <c r="K3872">
        <v>1402886025</v>
      </c>
      <c r="L3872" s="10">
        <f>(((K3872/60)/60)/24)+DATE(1970,1,1)</f>
        <v>41806.106770833336</v>
      </c>
      <c r="M3872" t="b">
        <v>0</v>
      </c>
      <c r="N3872">
        <v>0</v>
      </c>
      <c r="O3872" t="b">
        <v>0</v>
      </c>
      <c r="P3872" t="s">
        <v>8273</v>
      </c>
      <c r="Q3872" s="5">
        <f>(E3872/D3872)</f>
        <v>0</v>
      </c>
      <c r="R3872" s="12" t="s">
        <v>8380</v>
      </c>
      <c r="S3872" t="str">
        <f>LEFT(P3872,FIND("/",P3872)-1)</f>
        <v>technology</v>
      </c>
      <c r="T3872" t="str">
        <f>RIGHT(P3872,LEN(P3872)-FIND("/",P3872))</f>
        <v>wearables</v>
      </c>
    </row>
    <row r="3873" spans="1:20" ht="42.75" x14ac:dyDescent="0.4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 s="9">
        <f>(((I3873/60)/60)/24)+DATE(1970,1,1)</f>
        <v>41866.595520833333</v>
      </c>
      <c r="K3873">
        <v>1405520253</v>
      </c>
      <c r="L3873" s="10">
        <f>(((K3873/60)/60)/24)+DATE(1970,1,1)</f>
        <v>41836.595520833333</v>
      </c>
      <c r="M3873" t="b">
        <v>0</v>
      </c>
      <c r="N3873">
        <v>0</v>
      </c>
      <c r="O3873" t="b">
        <v>0</v>
      </c>
      <c r="P3873" t="s">
        <v>8273</v>
      </c>
      <c r="Q3873" s="5">
        <f>(E3873/D3873)</f>
        <v>0</v>
      </c>
      <c r="R3873" s="12" t="s">
        <v>8380</v>
      </c>
      <c r="S3873" t="str">
        <f>LEFT(P3873,FIND("/",P3873)-1)</f>
        <v>technology</v>
      </c>
      <c r="T3873" t="str">
        <f>RIGHT(P3873,LEN(P3873)-FIND("/",P3873))</f>
        <v>wearables</v>
      </c>
    </row>
    <row r="3874" spans="1:20" ht="42.75" x14ac:dyDescent="0.4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 s="9">
        <f>(((I3874/60)/60)/24)+DATE(1970,1,1)</f>
        <v>42005.175173611111</v>
      </c>
      <c r="K3874">
        <v>1414897935</v>
      </c>
      <c r="L3874" s="10">
        <f>(((K3874/60)/60)/24)+DATE(1970,1,1)</f>
        <v>41945.133506944447</v>
      </c>
      <c r="M3874" t="b">
        <v>0</v>
      </c>
      <c r="N3874">
        <v>0</v>
      </c>
      <c r="O3874" t="b">
        <v>0</v>
      </c>
      <c r="P3874" t="s">
        <v>8287</v>
      </c>
      <c r="Q3874" s="5">
        <f>(E3874/D3874)</f>
        <v>0</v>
      </c>
      <c r="R3874" s="12" t="s">
        <v>8380</v>
      </c>
      <c r="S3874" t="str">
        <f>LEFT(P3874,FIND("/",P3874)-1)</f>
        <v>publishing</v>
      </c>
      <c r="T3874" t="str">
        <f>RIGHT(P3874,LEN(P3874)-FIND("/",P3874))</f>
        <v>translations</v>
      </c>
    </row>
    <row r="3875" spans="1:20" ht="42.75" x14ac:dyDescent="0.4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 s="9">
        <f>(((I3875/60)/60)/24)+DATE(1970,1,1)</f>
        <v>42329.967812499999</v>
      </c>
      <c r="K3875">
        <v>1445552019</v>
      </c>
      <c r="L3875" s="10">
        <f>(((K3875/60)/60)/24)+DATE(1970,1,1)</f>
        <v>42299.926145833335</v>
      </c>
      <c r="M3875" t="b">
        <v>0</v>
      </c>
      <c r="N3875">
        <v>0</v>
      </c>
      <c r="O3875" t="b">
        <v>0</v>
      </c>
      <c r="P3875" t="s">
        <v>8287</v>
      </c>
      <c r="Q3875" s="5">
        <f>(E3875/D3875)</f>
        <v>0</v>
      </c>
      <c r="R3875" s="12" t="s">
        <v>8380</v>
      </c>
      <c r="S3875" t="str">
        <f>LEFT(P3875,FIND("/",P3875)-1)</f>
        <v>publishing</v>
      </c>
      <c r="T3875" t="str">
        <f>RIGHT(P3875,LEN(P3875)-FIND("/",P3875))</f>
        <v>translations</v>
      </c>
    </row>
    <row r="3876" spans="1:20" ht="42.75" x14ac:dyDescent="0.4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 s="9">
        <f>(((I3876/60)/60)/24)+DATE(1970,1,1)</f>
        <v>42123.131469907406</v>
      </c>
      <c r="K3876">
        <v>1427684959</v>
      </c>
      <c r="L3876" s="10">
        <f>(((K3876/60)/60)/24)+DATE(1970,1,1)</f>
        <v>42093.131469907406</v>
      </c>
      <c r="M3876" t="b">
        <v>0</v>
      </c>
      <c r="N3876">
        <v>0</v>
      </c>
      <c r="O3876" t="b">
        <v>0</v>
      </c>
      <c r="P3876" t="s">
        <v>8287</v>
      </c>
      <c r="Q3876" s="5">
        <f>(E3876/D3876)</f>
        <v>0</v>
      </c>
      <c r="R3876" s="12" t="s">
        <v>8380</v>
      </c>
      <c r="S3876" t="str">
        <f>LEFT(P3876,FIND("/",P3876)-1)</f>
        <v>publishing</v>
      </c>
      <c r="T3876" t="str">
        <f>RIGHT(P3876,LEN(P3876)-FIND("/",P3876))</f>
        <v>translations</v>
      </c>
    </row>
    <row r="3877" spans="1:20" ht="42.75" x14ac:dyDescent="0.4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 s="9">
        <f>(((I3877/60)/60)/24)+DATE(1970,1,1)</f>
        <v>42240.390277777777</v>
      </c>
      <c r="K3877">
        <v>1435224120</v>
      </c>
      <c r="L3877" s="10">
        <f>(((K3877/60)/60)/24)+DATE(1970,1,1)</f>
        <v>42180.390277777777</v>
      </c>
      <c r="M3877" t="b">
        <v>0</v>
      </c>
      <c r="N3877">
        <v>0</v>
      </c>
      <c r="O3877" t="b">
        <v>0</v>
      </c>
      <c r="P3877" t="s">
        <v>8287</v>
      </c>
      <c r="Q3877" s="5">
        <f>(E3877/D3877)</f>
        <v>0</v>
      </c>
      <c r="R3877" s="12" t="s">
        <v>8380</v>
      </c>
      <c r="S3877" t="str">
        <f>LEFT(P3877,FIND("/",P3877)-1)</f>
        <v>publishing</v>
      </c>
      <c r="T3877" t="str">
        <f>RIGHT(P3877,LEN(P3877)-FIND("/",P3877))</f>
        <v>translations</v>
      </c>
    </row>
    <row r="3878" spans="1:20" ht="42.75" x14ac:dyDescent="0.4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 s="9">
        <f>(((I3878/60)/60)/24)+DATE(1970,1,1)</f>
        <v>42104.060671296291</v>
      </c>
      <c r="K3878">
        <v>1426037242</v>
      </c>
      <c r="L3878" s="10">
        <f>(((K3878/60)/60)/24)+DATE(1970,1,1)</f>
        <v>42074.060671296291</v>
      </c>
      <c r="M3878" t="b">
        <v>0</v>
      </c>
      <c r="N3878">
        <v>0</v>
      </c>
      <c r="O3878" t="b">
        <v>0</v>
      </c>
      <c r="P3878" t="s">
        <v>8287</v>
      </c>
      <c r="Q3878" s="5">
        <f>(E3878/D3878)</f>
        <v>0</v>
      </c>
      <c r="R3878" s="12" t="s">
        <v>8380</v>
      </c>
      <c r="S3878" t="str">
        <f>LEFT(P3878,FIND("/",P3878)-1)</f>
        <v>publishing</v>
      </c>
      <c r="T3878" t="str">
        <f>RIGHT(P3878,LEN(P3878)-FIND("/",P3878))</f>
        <v>translations</v>
      </c>
    </row>
    <row r="3879" spans="1:20" ht="42.75" x14ac:dyDescent="0.4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 s="9">
        <f>(((I3879/60)/60)/24)+DATE(1970,1,1)</f>
        <v>42205.780416666668</v>
      </c>
      <c r="K3879">
        <v>1434825828</v>
      </c>
      <c r="L3879" s="10">
        <f>(((K3879/60)/60)/24)+DATE(1970,1,1)</f>
        <v>42175.780416666668</v>
      </c>
      <c r="M3879" t="b">
        <v>0</v>
      </c>
      <c r="N3879">
        <v>0</v>
      </c>
      <c r="O3879" t="b">
        <v>0</v>
      </c>
      <c r="P3879" t="s">
        <v>8287</v>
      </c>
      <c r="Q3879" s="5">
        <f>(E3879/D3879)</f>
        <v>0</v>
      </c>
      <c r="R3879" s="12" t="s">
        <v>8380</v>
      </c>
      <c r="S3879" t="str">
        <f>LEFT(P3879,FIND("/",P3879)-1)</f>
        <v>publishing</v>
      </c>
      <c r="T3879" t="str">
        <f>RIGHT(P3879,LEN(P3879)-FIND("/",P3879))</f>
        <v>translations</v>
      </c>
    </row>
    <row r="3880" spans="1:20" ht="42.75" x14ac:dyDescent="0.4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 s="9">
        <f>(((I3880/60)/60)/24)+DATE(1970,1,1)</f>
        <v>42515.64534722222</v>
      </c>
      <c r="K3880">
        <v>1461598158</v>
      </c>
      <c r="L3880" s="10">
        <f>(((K3880/60)/60)/24)+DATE(1970,1,1)</f>
        <v>42485.64534722222</v>
      </c>
      <c r="M3880" t="b">
        <v>0</v>
      </c>
      <c r="N3880">
        <v>0</v>
      </c>
      <c r="O3880" t="b">
        <v>0</v>
      </c>
      <c r="P3880" t="s">
        <v>8287</v>
      </c>
      <c r="Q3880" s="5">
        <f>(E3880/D3880)</f>
        <v>0</v>
      </c>
      <c r="R3880" s="12" t="s">
        <v>8380</v>
      </c>
      <c r="S3880" t="str">
        <f>LEFT(P3880,FIND("/",P3880)-1)</f>
        <v>publishing</v>
      </c>
      <c r="T3880" t="str">
        <f>RIGHT(P3880,LEN(P3880)-FIND("/",P3880))</f>
        <v>translations</v>
      </c>
    </row>
    <row r="3881" spans="1:20" ht="42.75" x14ac:dyDescent="0.4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 s="9">
        <f>(((I3881/60)/60)/24)+DATE(1970,1,1)</f>
        <v>42737.926030092596</v>
      </c>
      <c r="K3881">
        <v>1480803209</v>
      </c>
      <c r="L3881" s="10">
        <f>(((K3881/60)/60)/24)+DATE(1970,1,1)</f>
        <v>42707.926030092596</v>
      </c>
      <c r="M3881" t="b">
        <v>0</v>
      </c>
      <c r="N3881">
        <v>0</v>
      </c>
      <c r="O3881" t="b">
        <v>0</v>
      </c>
      <c r="P3881" t="s">
        <v>8287</v>
      </c>
      <c r="Q3881" s="5">
        <f>(E3881/D3881)</f>
        <v>0</v>
      </c>
      <c r="R3881" s="12" t="s">
        <v>8380</v>
      </c>
      <c r="S3881" t="str">
        <f>LEFT(P3881,FIND("/",P3881)-1)</f>
        <v>publishing</v>
      </c>
      <c r="T3881" t="str">
        <f>RIGHT(P3881,LEN(P3881)-FIND("/",P3881))</f>
        <v>translations</v>
      </c>
    </row>
    <row r="3882" spans="1:20" ht="42.75" x14ac:dyDescent="0.4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 s="9">
        <f>(((I3882/60)/60)/24)+DATE(1970,1,1)</f>
        <v>42259.873402777783</v>
      </c>
      <c r="K3882">
        <v>1436907462</v>
      </c>
      <c r="L3882" s="10">
        <f>(((K3882/60)/60)/24)+DATE(1970,1,1)</f>
        <v>42199.873402777783</v>
      </c>
      <c r="M3882" t="b">
        <v>0</v>
      </c>
      <c r="N3882">
        <v>0</v>
      </c>
      <c r="O3882" t="b">
        <v>0</v>
      </c>
      <c r="P3882" t="s">
        <v>8287</v>
      </c>
      <c r="Q3882" s="5">
        <f>(E3882/D3882)</f>
        <v>0</v>
      </c>
      <c r="R3882" s="12" t="s">
        <v>8380</v>
      </c>
      <c r="S3882" t="str">
        <f>LEFT(P3882,FIND("/",P3882)-1)</f>
        <v>publishing</v>
      </c>
      <c r="T3882" t="str">
        <f>RIGHT(P3882,LEN(P3882)-FIND("/",P3882))</f>
        <v>translations</v>
      </c>
    </row>
    <row r="3883" spans="1:20" ht="42.75" x14ac:dyDescent="0.4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 s="9">
        <f>(((I3883/60)/60)/24)+DATE(1970,1,1)</f>
        <v>42169.542303240742</v>
      </c>
      <c r="K3883">
        <v>1431694855</v>
      </c>
      <c r="L3883" s="10">
        <f>(((K3883/60)/60)/24)+DATE(1970,1,1)</f>
        <v>42139.542303240742</v>
      </c>
      <c r="M3883" t="b">
        <v>0</v>
      </c>
      <c r="N3883">
        <v>0</v>
      </c>
      <c r="O3883" t="b">
        <v>0</v>
      </c>
      <c r="P3883" t="s">
        <v>8287</v>
      </c>
      <c r="Q3883" s="5">
        <f>(E3883/D3883)</f>
        <v>0</v>
      </c>
      <c r="R3883" s="12" t="s">
        <v>8380</v>
      </c>
      <c r="S3883" t="str">
        <f>LEFT(P3883,FIND("/",P3883)-1)</f>
        <v>publishing</v>
      </c>
      <c r="T3883" t="str">
        <f>RIGHT(P3883,LEN(P3883)-FIND("/",P3883))</f>
        <v>translations</v>
      </c>
    </row>
    <row r="3884" spans="1:20" ht="42.75" x14ac:dyDescent="0.4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 s="9">
        <f>(((I3884/60)/60)/24)+DATE(1970,1,1)</f>
        <v>42481.447662037041</v>
      </c>
      <c r="K3884">
        <v>1459507478</v>
      </c>
      <c r="L3884" s="10">
        <f>(((K3884/60)/60)/24)+DATE(1970,1,1)</f>
        <v>42461.447662037041</v>
      </c>
      <c r="M3884" t="b">
        <v>0</v>
      </c>
      <c r="N3884">
        <v>0</v>
      </c>
      <c r="O3884" t="b">
        <v>0</v>
      </c>
      <c r="P3884" t="s">
        <v>8287</v>
      </c>
      <c r="Q3884" s="5">
        <f>(E3884/D3884)</f>
        <v>0</v>
      </c>
      <c r="R3884" s="12" t="s">
        <v>8380</v>
      </c>
      <c r="S3884" t="str">
        <f>LEFT(P3884,FIND("/",P3884)-1)</f>
        <v>publishing</v>
      </c>
      <c r="T3884" t="str">
        <f>RIGHT(P3884,LEN(P3884)-FIND("/",P3884))</f>
        <v>translations</v>
      </c>
    </row>
    <row r="3885" spans="1:20" ht="42.75" x14ac:dyDescent="0.4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 s="9">
        <f>(((I3885/60)/60)/24)+DATE(1970,1,1)</f>
        <v>42146.225694444445</v>
      </c>
      <c r="K3885">
        <v>1429655318</v>
      </c>
      <c r="L3885" s="10">
        <f>(((K3885/60)/60)/24)+DATE(1970,1,1)</f>
        <v>42115.936550925922</v>
      </c>
      <c r="M3885" t="b">
        <v>0</v>
      </c>
      <c r="N3885">
        <v>0</v>
      </c>
      <c r="O3885" t="b">
        <v>0</v>
      </c>
      <c r="P3885" t="s">
        <v>8287</v>
      </c>
      <c r="Q3885" s="5">
        <f>(E3885/D3885)</f>
        <v>0</v>
      </c>
      <c r="R3885" s="12" t="s">
        <v>8380</v>
      </c>
      <c r="S3885" t="str">
        <f>LEFT(P3885,FIND("/",P3885)-1)</f>
        <v>publishing</v>
      </c>
      <c r="T3885" t="str">
        <f>RIGHT(P3885,LEN(P3885)-FIND("/",P3885))</f>
        <v>translations</v>
      </c>
    </row>
    <row r="3886" spans="1:20" ht="42.75" x14ac:dyDescent="0.4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 s="9">
        <f>(((I3886/60)/60)/24)+DATE(1970,1,1)</f>
        <v>42134.811400462961</v>
      </c>
      <c r="K3886">
        <v>1427138905</v>
      </c>
      <c r="L3886" s="10">
        <f>(((K3886/60)/60)/24)+DATE(1970,1,1)</f>
        <v>42086.811400462961</v>
      </c>
      <c r="M3886" t="b">
        <v>0</v>
      </c>
      <c r="N3886">
        <v>0</v>
      </c>
      <c r="O3886" t="b">
        <v>0</v>
      </c>
      <c r="P3886" t="s">
        <v>8287</v>
      </c>
      <c r="Q3886" s="5">
        <f>(E3886/D3886)</f>
        <v>0</v>
      </c>
      <c r="R3886" s="12" t="s">
        <v>8380</v>
      </c>
      <c r="S3886" t="str">
        <f>LEFT(P3886,FIND("/",P3886)-1)</f>
        <v>publishing</v>
      </c>
      <c r="T3886" t="str">
        <f>RIGHT(P3886,LEN(P3886)-FIND("/",P3886))</f>
        <v>translations</v>
      </c>
    </row>
    <row r="3887" spans="1:20" ht="28.5" x14ac:dyDescent="0.4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 s="9">
        <f>(((I3887/60)/60)/24)+DATE(1970,1,1)</f>
        <v>41848.703275462962</v>
      </c>
      <c r="K3887">
        <v>1403974363</v>
      </c>
      <c r="L3887" s="10">
        <f>(((K3887/60)/60)/24)+DATE(1970,1,1)</f>
        <v>41818.703275462962</v>
      </c>
      <c r="M3887" t="b">
        <v>0</v>
      </c>
      <c r="N3887">
        <v>0</v>
      </c>
      <c r="O3887" t="b">
        <v>0</v>
      </c>
      <c r="P3887" t="s">
        <v>8287</v>
      </c>
      <c r="Q3887" s="5">
        <f>(E3887/D3887)</f>
        <v>0</v>
      </c>
      <c r="R3887" s="12" t="s">
        <v>8380</v>
      </c>
      <c r="S3887" t="str">
        <f>LEFT(P3887,FIND("/",P3887)-1)</f>
        <v>publishing</v>
      </c>
      <c r="T3887" t="str">
        <f>RIGHT(P3887,LEN(P3887)-FIND("/",P3887))</f>
        <v>translations</v>
      </c>
    </row>
    <row r="3888" spans="1:20" ht="42.75" x14ac:dyDescent="0.4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 s="9">
        <f>(((I3888/60)/60)/24)+DATE(1970,1,1)</f>
        <v>42840.654479166667</v>
      </c>
      <c r="K3888">
        <v>1488386547</v>
      </c>
      <c r="L3888" s="10">
        <f>(((K3888/60)/60)/24)+DATE(1970,1,1)</f>
        <v>42795.696145833332</v>
      </c>
      <c r="M3888" t="b">
        <v>0</v>
      </c>
      <c r="N3888">
        <v>0</v>
      </c>
      <c r="O3888" t="b">
        <v>0</v>
      </c>
      <c r="P3888" t="s">
        <v>8287</v>
      </c>
      <c r="Q3888" s="5">
        <f>(E3888/D3888)</f>
        <v>0</v>
      </c>
      <c r="R3888" s="12" t="s">
        <v>8380</v>
      </c>
      <c r="S3888" t="str">
        <f>LEFT(P3888,FIND("/",P3888)-1)</f>
        <v>publishing</v>
      </c>
      <c r="T3888" t="str">
        <f>RIGHT(P3888,LEN(P3888)-FIND("/",P3888))</f>
        <v>translations</v>
      </c>
    </row>
    <row r="3889" spans="1:20" ht="28.5" x14ac:dyDescent="0.4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 s="9">
        <f>(((I3889/60)/60)/24)+DATE(1970,1,1)</f>
        <v>42319.938009259262</v>
      </c>
      <c r="K3889">
        <v>1444685444</v>
      </c>
      <c r="L3889" s="10">
        <f>(((K3889/60)/60)/24)+DATE(1970,1,1)</f>
        <v>42289.89634259259</v>
      </c>
      <c r="M3889" t="b">
        <v>0</v>
      </c>
      <c r="N3889">
        <v>0</v>
      </c>
      <c r="O3889" t="b">
        <v>0</v>
      </c>
      <c r="P3889" t="s">
        <v>8287</v>
      </c>
      <c r="Q3889" s="5">
        <f>(E3889/D3889)</f>
        <v>0</v>
      </c>
      <c r="R3889" s="12" t="s">
        <v>8380</v>
      </c>
      <c r="S3889" t="str">
        <f>LEFT(P3889,FIND("/",P3889)-1)</f>
        <v>publishing</v>
      </c>
      <c r="T3889" t="str">
        <f>RIGHT(P3889,LEN(P3889)-FIND("/",P3889))</f>
        <v>translations</v>
      </c>
    </row>
    <row r="3890" spans="1:20" ht="42.75" x14ac:dyDescent="0.4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 s="9">
        <f>(((I3890/60)/60)/24)+DATE(1970,1,1)</f>
        <v>41862.166666666664</v>
      </c>
      <c r="K3890">
        <v>1405097760</v>
      </c>
      <c r="L3890" s="10">
        <f>(((K3890/60)/60)/24)+DATE(1970,1,1)</f>
        <v>41831.705555555556</v>
      </c>
      <c r="M3890" t="b">
        <v>0</v>
      </c>
      <c r="N3890">
        <v>0</v>
      </c>
      <c r="O3890" t="b">
        <v>0</v>
      </c>
      <c r="P3890" t="s">
        <v>8287</v>
      </c>
      <c r="Q3890" s="5">
        <f>(E3890/D3890)</f>
        <v>0</v>
      </c>
      <c r="R3890" s="12" t="s">
        <v>8380</v>
      </c>
      <c r="S3890" t="str">
        <f>LEFT(P3890,FIND("/",P3890)-1)</f>
        <v>publishing</v>
      </c>
      <c r="T3890" t="str">
        <f>RIGHT(P3890,LEN(P3890)-FIND("/",P3890))</f>
        <v>translations</v>
      </c>
    </row>
    <row r="3891" spans="1:20" ht="42.75" x14ac:dyDescent="0.4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 s="9">
        <f>(((I3891/60)/60)/24)+DATE(1970,1,1)</f>
        <v>42340.725694444445</v>
      </c>
      <c r="K3891">
        <v>1446612896</v>
      </c>
      <c r="L3891" s="10">
        <f>(((K3891/60)/60)/24)+DATE(1970,1,1)</f>
        <v>42312.204814814817</v>
      </c>
      <c r="M3891" t="b">
        <v>0</v>
      </c>
      <c r="N3891">
        <v>0</v>
      </c>
      <c r="O3891" t="b">
        <v>0</v>
      </c>
      <c r="P3891" t="s">
        <v>8287</v>
      </c>
      <c r="Q3891" s="5">
        <f>(E3891/D3891)</f>
        <v>0</v>
      </c>
      <c r="R3891" s="12" t="s">
        <v>8380</v>
      </c>
      <c r="S3891" t="str">
        <f>LEFT(P3891,FIND("/",P3891)-1)</f>
        <v>publishing</v>
      </c>
      <c r="T3891" t="str">
        <f>RIGHT(P3891,LEN(P3891)-FIND("/",P3891))</f>
        <v>translations</v>
      </c>
    </row>
    <row r="3892" spans="1:20" ht="42.75" x14ac:dyDescent="0.4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 s="9">
        <f>(((I3892/60)/60)/24)+DATE(1970,1,1)</f>
        <v>41973.989583333328</v>
      </c>
      <c r="K3892">
        <v>1412371898</v>
      </c>
      <c r="L3892" s="10">
        <f>(((K3892/60)/60)/24)+DATE(1970,1,1)</f>
        <v>41915.896967592591</v>
      </c>
      <c r="M3892" t="b">
        <v>0</v>
      </c>
      <c r="N3892">
        <v>0</v>
      </c>
      <c r="O3892" t="b">
        <v>0</v>
      </c>
      <c r="P3892" t="s">
        <v>8287</v>
      </c>
      <c r="Q3892" s="5">
        <f>(E3892/D3892)</f>
        <v>0</v>
      </c>
      <c r="R3892" s="12" t="s">
        <v>8380</v>
      </c>
      <c r="S3892" t="str">
        <f>LEFT(P3892,FIND("/",P3892)-1)</f>
        <v>publishing</v>
      </c>
      <c r="T3892" t="str">
        <f>RIGHT(P3892,LEN(P3892)-FIND("/",P3892))</f>
        <v>translations</v>
      </c>
    </row>
    <row r="3893" spans="1:20" x14ac:dyDescent="0.4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 s="9">
        <f>(((I3893/60)/60)/24)+DATE(1970,1,1)</f>
        <v>41111.618750000001</v>
      </c>
      <c r="K3893">
        <v>1337834963</v>
      </c>
      <c r="L3893" s="10">
        <f>(((K3893/60)/60)/24)+DATE(1970,1,1)</f>
        <v>41053.200960648144</v>
      </c>
      <c r="M3893" t="b">
        <v>0</v>
      </c>
      <c r="N3893">
        <v>0</v>
      </c>
      <c r="O3893" t="b">
        <v>0</v>
      </c>
      <c r="P3893" t="s">
        <v>8275</v>
      </c>
      <c r="Q3893" s="5">
        <f>(E3893/D3893)</f>
        <v>0</v>
      </c>
      <c r="R3893" s="12" t="s">
        <v>8380</v>
      </c>
      <c r="S3893" t="str">
        <f>LEFT(P3893,FIND("/",P3893)-1)</f>
        <v>publishing</v>
      </c>
      <c r="T3893" t="str">
        <f>RIGHT(P3893,LEN(P3893)-FIND("/",P3893))</f>
        <v>fiction</v>
      </c>
    </row>
    <row r="3894" spans="1:20" ht="42.75" x14ac:dyDescent="0.4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 s="9">
        <f>(((I3894/60)/60)/24)+DATE(1970,1,1)</f>
        <v>42584.917488425926</v>
      </c>
      <c r="K3894">
        <v>1467583271</v>
      </c>
      <c r="L3894" s="10">
        <f>(((K3894/60)/60)/24)+DATE(1970,1,1)</f>
        <v>42554.917488425926</v>
      </c>
      <c r="M3894" t="b">
        <v>0</v>
      </c>
      <c r="N3894">
        <v>0</v>
      </c>
      <c r="O3894" t="b">
        <v>0</v>
      </c>
      <c r="P3894" t="s">
        <v>8275</v>
      </c>
      <c r="Q3894" s="5">
        <f>(E3894/D3894)</f>
        <v>0</v>
      </c>
      <c r="R3894" s="12" t="s">
        <v>8380</v>
      </c>
      <c r="S3894" t="str">
        <f>LEFT(P3894,FIND("/",P3894)-1)</f>
        <v>publishing</v>
      </c>
      <c r="T3894" t="str">
        <f>RIGHT(P3894,LEN(P3894)-FIND("/",P3894))</f>
        <v>fiction</v>
      </c>
    </row>
    <row r="3895" spans="1:20" ht="42.75" x14ac:dyDescent="0.4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 s="9">
        <f>(((I3895/60)/60)/24)+DATE(1970,1,1)</f>
        <v>41228.653379629628</v>
      </c>
      <c r="K3895">
        <v>1350398452</v>
      </c>
      <c r="L3895" s="10">
        <f>(((K3895/60)/60)/24)+DATE(1970,1,1)</f>
        <v>41198.611712962964</v>
      </c>
      <c r="M3895" t="b">
        <v>0</v>
      </c>
      <c r="N3895">
        <v>0</v>
      </c>
      <c r="O3895" t="b">
        <v>0</v>
      </c>
      <c r="P3895" t="s">
        <v>8275</v>
      </c>
      <c r="Q3895" s="5">
        <f>(E3895/D3895)</f>
        <v>0</v>
      </c>
      <c r="R3895" s="12" t="s">
        <v>8380</v>
      </c>
      <c r="S3895" t="str">
        <f>LEFT(P3895,FIND("/",P3895)-1)</f>
        <v>publishing</v>
      </c>
      <c r="T3895" t="str">
        <f>RIGHT(P3895,LEN(P3895)-FIND("/",P3895))</f>
        <v>fiction</v>
      </c>
    </row>
    <row r="3896" spans="1:20" ht="28.5" x14ac:dyDescent="0.4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 s="9">
        <f>(((I3896/60)/60)/24)+DATE(1970,1,1)</f>
        <v>41441.866608796299</v>
      </c>
      <c r="K3896">
        <v>1368823675</v>
      </c>
      <c r="L3896" s="10">
        <f>(((K3896/60)/60)/24)+DATE(1970,1,1)</f>
        <v>41411.866608796299</v>
      </c>
      <c r="M3896" t="b">
        <v>0</v>
      </c>
      <c r="N3896">
        <v>0</v>
      </c>
      <c r="O3896" t="b">
        <v>0</v>
      </c>
      <c r="P3896" t="s">
        <v>8275</v>
      </c>
      <c r="Q3896" s="5">
        <f>(E3896/D3896)</f>
        <v>0</v>
      </c>
      <c r="R3896" s="12" t="s">
        <v>8380</v>
      </c>
      <c r="S3896" t="str">
        <f>LEFT(P3896,FIND("/",P3896)-1)</f>
        <v>publishing</v>
      </c>
      <c r="T3896" t="str">
        <f>RIGHT(P3896,LEN(P3896)-FIND("/",P3896))</f>
        <v>fiction</v>
      </c>
    </row>
    <row r="3897" spans="1:20" ht="28.5" x14ac:dyDescent="0.4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 s="9">
        <f>(((I3897/60)/60)/24)+DATE(1970,1,1)</f>
        <v>40782.789710648147</v>
      </c>
      <c r="K3897">
        <v>1311879431</v>
      </c>
      <c r="L3897" s="10">
        <f>(((K3897/60)/60)/24)+DATE(1970,1,1)</f>
        <v>40752.789710648147</v>
      </c>
      <c r="M3897" t="b">
        <v>0</v>
      </c>
      <c r="N3897">
        <v>0</v>
      </c>
      <c r="O3897" t="b">
        <v>0</v>
      </c>
      <c r="P3897" t="s">
        <v>8275</v>
      </c>
      <c r="Q3897" s="5">
        <f>(E3897/D3897)</f>
        <v>0</v>
      </c>
      <c r="R3897" s="12" t="s">
        <v>8380</v>
      </c>
      <c r="S3897" t="str">
        <f>LEFT(P3897,FIND("/",P3897)-1)</f>
        <v>publishing</v>
      </c>
      <c r="T3897" t="str">
        <f>RIGHT(P3897,LEN(P3897)-FIND("/",P3897))</f>
        <v>fiction</v>
      </c>
    </row>
    <row r="3898" spans="1:20" ht="42.75" x14ac:dyDescent="0.4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 s="9">
        <f>(((I3898/60)/60)/24)+DATE(1970,1,1)</f>
        <v>41898.475219907406</v>
      </c>
      <c r="K3898">
        <v>1405682659</v>
      </c>
      <c r="L3898" s="10">
        <f>(((K3898/60)/60)/24)+DATE(1970,1,1)</f>
        <v>41838.475219907406</v>
      </c>
      <c r="M3898" t="b">
        <v>0</v>
      </c>
      <c r="N3898">
        <v>0</v>
      </c>
      <c r="O3898" t="b">
        <v>0</v>
      </c>
      <c r="P3898" t="s">
        <v>8275</v>
      </c>
      <c r="Q3898" s="5">
        <f>(E3898/D3898)</f>
        <v>0</v>
      </c>
      <c r="R3898" s="12" t="s">
        <v>8380</v>
      </c>
      <c r="S3898" t="str">
        <f>LEFT(P3898,FIND("/",P3898)-1)</f>
        <v>publishing</v>
      </c>
      <c r="T3898" t="str">
        <f>RIGHT(P3898,LEN(P3898)-FIND("/",P3898))</f>
        <v>fiction</v>
      </c>
    </row>
    <row r="3899" spans="1:20" ht="42.75" x14ac:dyDescent="0.4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 s="9">
        <f>(((I3899/60)/60)/24)+DATE(1970,1,1)</f>
        <v>42095.012499999997</v>
      </c>
      <c r="K3899">
        <v>1424222024</v>
      </c>
      <c r="L3899" s="10">
        <f>(((K3899/60)/60)/24)+DATE(1970,1,1)</f>
        <v>42053.051203703704</v>
      </c>
      <c r="M3899" t="b">
        <v>0</v>
      </c>
      <c r="N3899">
        <v>0</v>
      </c>
      <c r="O3899" t="b">
        <v>0</v>
      </c>
      <c r="P3899" t="s">
        <v>8289</v>
      </c>
      <c r="Q3899" s="5">
        <f>(E3899/D3899)</f>
        <v>0</v>
      </c>
      <c r="R3899" s="12" t="s">
        <v>8380</v>
      </c>
      <c r="S3899" t="str">
        <f>LEFT(P3899,FIND("/",P3899)-1)</f>
        <v>photography</v>
      </c>
      <c r="T3899" t="str">
        <f>RIGHT(P3899,LEN(P3899)-FIND("/",P3899))</f>
        <v>nature</v>
      </c>
    </row>
    <row r="3900" spans="1:20" ht="42.75" x14ac:dyDescent="0.4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 s="9">
        <f>(((I3900/60)/60)/24)+DATE(1970,1,1)</f>
        <v>42789.426875000005</v>
      </c>
      <c r="K3900">
        <v>1487240082</v>
      </c>
      <c r="L3900" s="10">
        <f>(((K3900/60)/60)/24)+DATE(1970,1,1)</f>
        <v>42782.426875000005</v>
      </c>
      <c r="M3900" t="b">
        <v>0</v>
      </c>
      <c r="N3900">
        <v>0</v>
      </c>
      <c r="O3900" t="b">
        <v>0</v>
      </c>
      <c r="P3900" t="s">
        <v>8289</v>
      </c>
      <c r="Q3900" s="5">
        <f>(E3900/D3900)</f>
        <v>0</v>
      </c>
      <c r="R3900" s="12" t="s">
        <v>8380</v>
      </c>
      <c r="S3900" t="str">
        <f>LEFT(P3900,FIND("/",P3900)-1)</f>
        <v>photography</v>
      </c>
      <c r="T3900" t="str">
        <f>RIGHT(P3900,LEN(P3900)-FIND("/",P3900))</f>
        <v>nature</v>
      </c>
    </row>
    <row r="3901" spans="1:20" ht="42.75" x14ac:dyDescent="0.4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 s="9">
        <f>(((I3901/60)/60)/24)+DATE(1970,1,1)</f>
        <v>42151.824525462958</v>
      </c>
      <c r="K3901">
        <v>1430164039</v>
      </c>
      <c r="L3901" s="10">
        <f>(((K3901/60)/60)/24)+DATE(1970,1,1)</f>
        <v>42121.824525462958</v>
      </c>
      <c r="M3901" t="b">
        <v>0</v>
      </c>
      <c r="N3901">
        <v>0</v>
      </c>
      <c r="O3901" t="b">
        <v>0</v>
      </c>
      <c r="P3901" t="s">
        <v>8289</v>
      </c>
      <c r="Q3901" s="5">
        <f>(E3901/D3901)</f>
        <v>0</v>
      </c>
      <c r="R3901" s="12" t="s">
        <v>8380</v>
      </c>
      <c r="S3901" t="str">
        <f>LEFT(P3901,FIND("/",P3901)-1)</f>
        <v>photography</v>
      </c>
      <c r="T3901" t="str">
        <f>RIGHT(P3901,LEN(P3901)-FIND("/",P3901))</f>
        <v>nature</v>
      </c>
    </row>
    <row r="3902" spans="1:20" ht="42.75" x14ac:dyDescent="0.4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 s="9">
        <f>(((I3902/60)/60)/24)+DATE(1970,1,1)</f>
        <v>42249.282951388886</v>
      </c>
      <c r="K3902">
        <v>1438584447</v>
      </c>
      <c r="L3902" s="10">
        <f>(((K3902/60)/60)/24)+DATE(1970,1,1)</f>
        <v>42219.282951388886</v>
      </c>
      <c r="M3902" t="b">
        <v>0</v>
      </c>
      <c r="N3902">
        <v>0</v>
      </c>
      <c r="O3902" t="b">
        <v>0</v>
      </c>
      <c r="P3902" t="s">
        <v>8289</v>
      </c>
      <c r="Q3902" s="5">
        <f>(E3902/D3902)</f>
        <v>0</v>
      </c>
      <c r="R3902" s="12" t="s">
        <v>8380</v>
      </c>
      <c r="S3902" t="str">
        <f>LEFT(P3902,FIND("/",P3902)-1)</f>
        <v>photography</v>
      </c>
      <c r="T3902" t="str">
        <f>RIGHT(P3902,LEN(P3902)-FIND("/",P3902))</f>
        <v>nature</v>
      </c>
    </row>
    <row r="3903" spans="1:20" ht="57" x14ac:dyDescent="0.4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 s="9">
        <f>(((I3903/60)/60)/24)+DATE(1970,1,1)</f>
        <v>42218.252199074079</v>
      </c>
      <c r="K3903">
        <v>1435903390</v>
      </c>
      <c r="L3903" s="10">
        <f>(((K3903/60)/60)/24)+DATE(1970,1,1)</f>
        <v>42188.252199074079</v>
      </c>
      <c r="M3903" t="b">
        <v>0</v>
      </c>
      <c r="N3903">
        <v>0</v>
      </c>
      <c r="O3903" t="b">
        <v>0</v>
      </c>
      <c r="P3903" t="s">
        <v>8289</v>
      </c>
      <c r="Q3903" s="5">
        <f>(E3903/D3903)</f>
        <v>0</v>
      </c>
      <c r="R3903" s="12" t="s">
        <v>8380</v>
      </c>
      <c r="S3903" t="str">
        <f>LEFT(P3903,FIND("/",P3903)-1)</f>
        <v>photography</v>
      </c>
      <c r="T3903" t="str">
        <f>RIGHT(P3903,LEN(P3903)-FIND("/",P3903))</f>
        <v>nature</v>
      </c>
    </row>
    <row r="3904" spans="1:20" ht="42.75" x14ac:dyDescent="0.4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 s="9">
        <f>(((I3904/60)/60)/24)+DATE(1970,1,1)</f>
        <v>42264.708333333328</v>
      </c>
      <c r="K3904">
        <v>1440513832</v>
      </c>
      <c r="L3904" s="10">
        <f>(((K3904/60)/60)/24)+DATE(1970,1,1)</f>
        <v>42241.613796296297</v>
      </c>
      <c r="M3904" t="b">
        <v>0</v>
      </c>
      <c r="N3904">
        <v>0</v>
      </c>
      <c r="O3904" t="b">
        <v>0</v>
      </c>
      <c r="P3904" t="s">
        <v>8289</v>
      </c>
      <c r="Q3904" s="5">
        <f>(E3904/D3904)</f>
        <v>0</v>
      </c>
      <c r="R3904" s="12" t="s">
        <v>8380</v>
      </c>
      <c r="S3904" t="str">
        <f>LEFT(P3904,FIND("/",P3904)-1)</f>
        <v>photography</v>
      </c>
      <c r="T3904" t="str">
        <f>RIGHT(P3904,LEN(P3904)-FIND("/",P3904))</f>
        <v>nature</v>
      </c>
    </row>
    <row r="3905" spans="1:20" ht="42.75" x14ac:dyDescent="0.4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 s="9">
        <f>(((I3905/60)/60)/24)+DATE(1970,1,1)</f>
        <v>40149.034722222219</v>
      </c>
      <c r="K3905">
        <v>1253712916</v>
      </c>
      <c r="L3905" s="10">
        <f>(((K3905/60)/60)/24)+DATE(1970,1,1)</f>
        <v>40079.566157407404</v>
      </c>
      <c r="M3905" t="b">
        <v>0</v>
      </c>
      <c r="N3905">
        <v>0</v>
      </c>
      <c r="O3905" t="b">
        <v>0</v>
      </c>
      <c r="P3905" t="s">
        <v>8290</v>
      </c>
      <c r="Q3905" s="5">
        <f>(E3905/D3905)</f>
        <v>0</v>
      </c>
      <c r="R3905" s="12" t="s">
        <v>8380</v>
      </c>
      <c r="S3905" t="str">
        <f>LEFT(P3905,FIND("/",P3905)-1)</f>
        <v>publishing</v>
      </c>
      <c r="T3905" t="str">
        <f>RIGHT(P3905,LEN(P3905)-FIND("/",P3905))</f>
        <v>art books</v>
      </c>
    </row>
    <row r="3906" spans="1:20" x14ac:dyDescent="0.4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 s="9">
        <f>(((I3906/60)/60)/24)+DATE(1970,1,1)</f>
        <v>41419.679560185185</v>
      </c>
      <c r="K3906">
        <v>1366906714</v>
      </c>
      <c r="L3906" s="10">
        <f>(((K3906/60)/60)/24)+DATE(1970,1,1)</f>
        <v>41389.679560185185</v>
      </c>
      <c r="M3906" t="b">
        <v>0</v>
      </c>
      <c r="N3906">
        <v>0</v>
      </c>
      <c r="O3906" t="b">
        <v>0</v>
      </c>
      <c r="P3906" t="s">
        <v>8290</v>
      </c>
      <c r="Q3906" s="5">
        <f>(E3906/D3906)</f>
        <v>0</v>
      </c>
      <c r="R3906" s="12" t="s">
        <v>8380</v>
      </c>
      <c r="S3906" t="str">
        <f>LEFT(P3906,FIND("/",P3906)-1)</f>
        <v>publishing</v>
      </c>
      <c r="T3906" t="str">
        <f>RIGHT(P3906,LEN(P3906)-FIND("/",P3906))</f>
        <v>art books</v>
      </c>
    </row>
    <row r="3907" spans="1:20" ht="42.75" x14ac:dyDescent="0.4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 s="9">
        <f>(((I3907/60)/60)/24)+DATE(1970,1,1)</f>
        <v>41050.050069444449</v>
      </c>
      <c r="K3907">
        <v>1332378726</v>
      </c>
      <c r="L3907" s="10">
        <f>(((K3907/60)/60)/24)+DATE(1970,1,1)</f>
        <v>40990.050069444449</v>
      </c>
      <c r="M3907" t="b">
        <v>0</v>
      </c>
      <c r="N3907">
        <v>0</v>
      </c>
      <c r="O3907" t="b">
        <v>0</v>
      </c>
      <c r="P3907" t="s">
        <v>8290</v>
      </c>
      <c r="Q3907" s="5">
        <f>(E3907/D3907)</f>
        <v>0</v>
      </c>
      <c r="R3907" s="12" t="s">
        <v>8380</v>
      </c>
      <c r="S3907" t="str">
        <f>LEFT(P3907,FIND("/",P3907)-1)</f>
        <v>publishing</v>
      </c>
      <c r="T3907" t="str">
        <f>RIGHT(P3907,LEN(P3907)-FIND("/",P3907))</f>
        <v>art books</v>
      </c>
    </row>
    <row r="3908" spans="1:20" ht="42.75" x14ac:dyDescent="0.4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 s="9">
        <f>(((I3908/60)/60)/24)+DATE(1970,1,1)</f>
        <v>41789.649317129632</v>
      </c>
      <c r="K3908">
        <v>1400600101</v>
      </c>
      <c r="L3908" s="10">
        <f>(((K3908/60)/60)/24)+DATE(1970,1,1)</f>
        <v>41779.649317129632</v>
      </c>
      <c r="M3908" t="b">
        <v>0</v>
      </c>
      <c r="N3908">
        <v>0</v>
      </c>
      <c r="O3908" t="b">
        <v>0</v>
      </c>
      <c r="P3908" t="s">
        <v>8291</v>
      </c>
      <c r="Q3908" s="5">
        <f>(E3908/D3908)</f>
        <v>0</v>
      </c>
      <c r="R3908" s="12" t="s">
        <v>8380</v>
      </c>
      <c r="S3908" t="str">
        <f>LEFT(P3908,FIND("/",P3908)-1)</f>
        <v>photography</v>
      </c>
      <c r="T3908" t="str">
        <f>RIGHT(P3908,LEN(P3908)-FIND("/",P3908))</f>
        <v>places</v>
      </c>
    </row>
    <row r="3909" spans="1:20" ht="28.5" x14ac:dyDescent="0.4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 s="9">
        <f>(((I3909/60)/60)/24)+DATE(1970,1,1)</f>
        <v>42099.062754629631</v>
      </c>
      <c r="K3909">
        <v>1425609022</v>
      </c>
      <c r="L3909" s="10">
        <f>(((K3909/60)/60)/24)+DATE(1970,1,1)</f>
        <v>42069.104421296302</v>
      </c>
      <c r="M3909" t="b">
        <v>0</v>
      </c>
      <c r="N3909">
        <v>0</v>
      </c>
      <c r="O3909" t="b">
        <v>0</v>
      </c>
      <c r="P3909" t="s">
        <v>8291</v>
      </c>
      <c r="Q3909" s="5">
        <f>(E3909/D3909)</f>
        <v>0</v>
      </c>
      <c r="R3909" s="12" t="s">
        <v>8380</v>
      </c>
      <c r="S3909" t="str">
        <f>LEFT(P3909,FIND("/",P3909)-1)</f>
        <v>photography</v>
      </c>
      <c r="T3909" t="str">
        <f>RIGHT(P3909,LEN(P3909)-FIND("/",P3909))</f>
        <v>places</v>
      </c>
    </row>
    <row r="3910" spans="1:20" ht="28.5" x14ac:dyDescent="0.4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 s="9">
        <f>(((I3910/60)/60)/24)+DATE(1970,1,1)</f>
        <v>42035.841666666667</v>
      </c>
      <c r="K3910">
        <v>1420091999</v>
      </c>
      <c r="L3910" s="10">
        <f>(((K3910/60)/60)/24)+DATE(1970,1,1)</f>
        <v>42005.24998842593</v>
      </c>
      <c r="M3910" t="b">
        <v>0</v>
      </c>
      <c r="N3910">
        <v>0</v>
      </c>
      <c r="O3910" t="b">
        <v>0</v>
      </c>
      <c r="P3910" t="s">
        <v>8291</v>
      </c>
      <c r="Q3910" s="5">
        <f>(E3910/D3910)</f>
        <v>0</v>
      </c>
      <c r="R3910" s="12" t="s">
        <v>8380</v>
      </c>
      <c r="S3910" t="str">
        <f>LEFT(P3910,FIND("/",P3910)-1)</f>
        <v>photography</v>
      </c>
      <c r="T3910" t="str">
        <f>RIGHT(P3910,LEN(P3910)-FIND("/",P3910))</f>
        <v>places</v>
      </c>
    </row>
    <row r="3911" spans="1:20" ht="42.75" x14ac:dyDescent="0.4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 s="9">
        <f>(((I3911/60)/60)/24)+DATE(1970,1,1)</f>
        <v>42286.984791666662</v>
      </c>
      <c r="K3911">
        <v>1441841886</v>
      </c>
      <c r="L3911" s="10">
        <f>(((K3911/60)/60)/24)+DATE(1970,1,1)</f>
        <v>42256.984791666662</v>
      </c>
      <c r="M3911" t="b">
        <v>0</v>
      </c>
      <c r="N3911">
        <v>0</v>
      </c>
      <c r="O3911" t="b">
        <v>0</v>
      </c>
      <c r="P3911" t="s">
        <v>8291</v>
      </c>
      <c r="Q3911" s="5">
        <f>(E3911/D3911)</f>
        <v>0</v>
      </c>
      <c r="R3911" s="12" t="s">
        <v>8380</v>
      </c>
      <c r="S3911" t="str">
        <f>LEFT(P3911,FIND("/",P3911)-1)</f>
        <v>photography</v>
      </c>
      <c r="T3911" t="str">
        <f>RIGHT(P3911,LEN(P3911)-FIND("/",P3911))</f>
        <v>places</v>
      </c>
    </row>
    <row r="3912" spans="1:20" ht="28.5" x14ac:dyDescent="0.4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 s="9">
        <f>(((I3912/60)/60)/24)+DATE(1970,1,1)</f>
        <v>42091.031076388885</v>
      </c>
      <c r="K3912">
        <v>1423619085</v>
      </c>
      <c r="L3912" s="10">
        <f>(((K3912/60)/60)/24)+DATE(1970,1,1)</f>
        <v>42046.072743055556</v>
      </c>
      <c r="M3912" t="b">
        <v>0</v>
      </c>
      <c r="N3912">
        <v>0</v>
      </c>
      <c r="O3912" t="b">
        <v>0</v>
      </c>
      <c r="P3912" t="s">
        <v>8291</v>
      </c>
      <c r="Q3912" s="5">
        <f>(E3912/D3912)</f>
        <v>0</v>
      </c>
      <c r="R3912" s="12" t="s">
        <v>8380</v>
      </c>
      <c r="S3912" t="str">
        <f>LEFT(P3912,FIND("/",P3912)-1)</f>
        <v>photography</v>
      </c>
      <c r="T3912" t="str">
        <f>RIGHT(P3912,LEN(P3912)-FIND("/",P3912))</f>
        <v>places</v>
      </c>
    </row>
    <row r="3913" spans="1:20" ht="42.75" x14ac:dyDescent="0.4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 s="9">
        <f>(((I3913/60)/60)/24)+DATE(1970,1,1)</f>
        <v>42633.354131944448</v>
      </c>
      <c r="K3913">
        <v>1471768197</v>
      </c>
      <c r="L3913" s="10">
        <f>(((K3913/60)/60)/24)+DATE(1970,1,1)</f>
        <v>42603.354131944448</v>
      </c>
      <c r="M3913" t="b">
        <v>0</v>
      </c>
      <c r="N3913">
        <v>0</v>
      </c>
      <c r="O3913" t="b">
        <v>0</v>
      </c>
      <c r="P3913" t="s">
        <v>8291</v>
      </c>
      <c r="Q3913" s="5">
        <f>(E3913/D3913)</f>
        <v>0</v>
      </c>
      <c r="R3913" s="12" t="s">
        <v>8380</v>
      </c>
      <c r="S3913" t="str">
        <f>LEFT(P3913,FIND("/",P3913)-1)</f>
        <v>photography</v>
      </c>
      <c r="T3913" t="str">
        <f>RIGHT(P3913,LEN(P3913)-FIND("/",P3913))</f>
        <v>places</v>
      </c>
    </row>
    <row r="3914" spans="1:20" ht="42.75" x14ac:dyDescent="0.4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 s="9">
        <f>(((I3914/60)/60)/24)+DATE(1970,1,1)</f>
        <v>42468.497407407413</v>
      </c>
      <c r="K3914">
        <v>1457528176</v>
      </c>
      <c r="L3914" s="10">
        <f>(((K3914/60)/60)/24)+DATE(1970,1,1)</f>
        <v>42438.53907407407</v>
      </c>
      <c r="M3914" t="b">
        <v>0</v>
      </c>
      <c r="N3914">
        <v>0</v>
      </c>
      <c r="O3914" t="b">
        <v>0</v>
      </c>
      <c r="P3914" t="s">
        <v>8291</v>
      </c>
      <c r="Q3914" s="5">
        <f>(E3914/D3914)</f>
        <v>0</v>
      </c>
      <c r="R3914" s="12" t="s">
        <v>8380</v>
      </c>
      <c r="S3914" t="str">
        <f>LEFT(P3914,FIND("/",P3914)-1)</f>
        <v>photography</v>
      </c>
      <c r="T3914" t="str">
        <f>RIGHT(P3914,LEN(P3914)-FIND("/",P3914))</f>
        <v>places</v>
      </c>
    </row>
    <row r="3915" spans="1:20" ht="28.5" x14ac:dyDescent="0.4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 s="9">
        <f>(((I3915/60)/60)/24)+DATE(1970,1,1)</f>
        <v>42839.171990740739</v>
      </c>
      <c r="K3915">
        <v>1486962460</v>
      </c>
      <c r="L3915" s="10">
        <f>(((K3915/60)/60)/24)+DATE(1970,1,1)</f>
        <v>42779.21365740741</v>
      </c>
      <c r="M3915" t="b">
        <v>0</v>
      </c>
      <c r="N3915">
        <v>0</v>
      </c>
      <c r="O3915" t="b">
        <v>0</v>
      </c>
      <c r="P3915" t="s">
        <v>8293</v>
      </c>
      <c r="Q3915" s="5">
        <f>(E3915/D3915)</f>
        <v>0</v>
      </c>
      <c r="R3915" s="12" t="s">
        <v>8380</v>
      </c>
      <c r="S3915" t="str">
        <f>LEFT(P3915,FIND("/",P3915)-1)</f>
        <v>music</v>
      </c>
      <c r="T3915" t="str">
        <f>RIGHT(P3915,LEN(P3915)-FIND("/",P3915))</f>
        <v>faith</v>
      </c>
    </row>
    <row r="3916" spans="1:20" ht="42.75" x14ac:dyDescent="0.4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 s="9">
        <f>(((I3916/60)/60)/24)+DATE(1970,1,1)</f>
        <v>42826.027905092589</v>
      </c>
      <c r="K3916">
        <v>1488418811</v>
      </c>
      <c r="L3916" s="10">
        <f>(((K3916/60)/60)/24)+DATE(1970,1,1)</f>
        <v>42796.069571759261</v>
      </c>
      <c r="M3916" t="b">
        <v>0</v>
      </c>
      <c r="N3916">
        <v>0</v>
      </c>
      <c r="O3916" t="b">
        <v>0</v>
      </c>
      <c r="P3916" t="s">
        <v>8293</v>
      </c>
      <c r="Q3916" s="5">
        <f>(E3916/D3916)</f>
        <v>0</v>
      </c>
      <c r="R3916" s="12" t="s">
        <v>8380</v>
      </c>
      <c r="S3916" t="str">
        <f>LEFT(P3916,FIND("/",P3916)-1)</f>
        <v>music</v>
      </c>
      <c r="T3916" t="str">
        <f>RIGHT(P3916,LEN(P3916)-FIND("/",P3916))</f>
        <v>faith</v>
      </c>
    </row>
    <row r="3917" spans="1:20" ht="71.25" x14ac:dyDescent="0.4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 s="9">
        <f>(((I3917/60)/60)/24)+DATE(1970,1,1)</f>
        <v>42820.147916666669</v>
      </c>
      <c r="K3917">
        <v>1488430760</v>
      </c>
      <c r="L3917" s="10">
        <f>(((K3917/60)/60)/24)+DATE(1970,1,1)</f>
        <v>42796.207870370374</v>
      </c>
      <c r="M3917" t="b">
        <v>0</v>
      </c>
      <c r="N3917">
        <v>0</v>
      </c>
      <c r="O3917" t="b">
        <v>0</v>
      </c>
      <c r="P3917" t="s">
        <v>8293</v>
      </c>
      <c r="Q3917" s="5">
        <f>(E3917/D3917)</f>
        <v>0</v>
      </c>
      <c r="R3917" s="12" t="s">
        <v>8380</v>
      </c>
      <c r="S3917" t="str">
        <f>LEFT(P3917,FIND("/",P3917)-1)</f>
        <v>music</v>
      </c>
      <c r="T3917" t="str">
        <f>RIGHT(P3917,LEN(P3917)-FIND("/",P3917))</f>
        <v>faith</v>
      </c>
    </row>
    <row r="3918" spans="1:20" ht="42.75" x14ac:dyDescent="0.4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 s="9">
        <f>(((I3918/60)/60)/24)+DATE(1970,1,1)</f>
        <v>42256.666666666672</v>
      </c>
      <c r="K3918">
        <v>1440807846</v>
      </c>
      <c r="L3918" s="10">
        <f>(((K3918/60)/60)/24)+DATE(1970,1,1)</f>
        <v>42245.016736111109</v>
      </c>
      <c r="M3918" t="b">
        <v>0</v>
      </c>
      <c r="N3918">
        <v>0</v>
      </c>
      <c r="O3918" t="b">
        <v>0</v>
      </c>
      <c r="P3918" t="s">
        <v>8293</v>
      </c>
      <c r="Q3918" s="5">
        <f>(E3918/D3918)</f>
        <v>0</v>
      </c>
      <c r="R3918" s="12" t="s">
        <v>8380</v>
      </c>
      <c r="S3918" t="str">
        <f>LEFT(P3918,FIND("/",P3918)-1)</f>
        <v>music</v>
      </c>
      <c r="T3918" t="str">
        <f>RIGHT(P3918,LEN(P3918)-FIND("/",P3918))</f>
        <v>faith</v>
      </c>
    </row>
    <row r="3919" spans="1:20" ht="42.75" x14ac:dyDescent="0.4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 s="9">
        <f>(((I3919/60)/60)/24)+DATE(1970,1,1)</f>
        <v>42239.306388888886</v>
      </c>
      <c r="K3919">
        <v>1435130472</v>
      </c>
      <c r="L3919" s="10">
        <f>(((K3919/60)/60)/24)+DATE(1970,1,1)</f>
        <v>42179.306388888886</v>
      </c>
      <c r="M3919" t="b">
        <v>0</v>
      </c>
      <c r="N3919">
        <v>0</v>
      </c>
      <c r="O3919" t="b">
        <v>0</v>
      </c>
      <c r="P3919" t="s">
        <v>8293</v>
      </c>
      <c r="Q3919" s="5">
        <f>(E3919/D3919)</f>
        <v>0</v>
      </c>
      <c r="R3919" s="12" t="s">
        <v>8380</v>
      </c>
      <c r="S3919" t="str">
        <f>LEFT(P3919,FIND("/",P3919)-1)</f>
        <v>music</v>
      </c>
      <c r="T3919" t="str">
        <f>RIGHT(P3919,LEN(P3919)-FIND("/",P3919))</f>
        <v>faith</v>
      </c>
    </row>
    <row r="3920" spans="1:20" ht="42.75" x14ac:dyDescent="0.4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 s="9">
        <f>(((I3920/60)/60)/24)+DATE(1970,1,1)</f>
        <v>42491.866967592592</v>
      </c>
      <c r="K3920">
        <v>1458679706</v>
      </c>
      <c r="L3920" s="10">
        <f>(((K3920/60)/60)/24)+DATE(1970,1,1)</f>
        <v>42451.866967592592</v>
      </c>
      <c r="M3920" t="b">
        <v>0</v>
      </c>
      <c r="N3920">
        <v>0</v>
      </c>
      <c r="O3920" t="b">
        <v>0</v>
      </c>
      <c r="P3920" t="s">
        <v>8293</v>
      </c>
      <c r="Q3920" s="5">
        <f>(E3920/D3920)</f>
        <v>0</v>
      </c>
      <c r="R3920" s="12" t="s">
        <v>8380</v>
      </c>
      <c r="S3920" t="str">
        <f>LEFT(P3920,FIND("/",P3920)-1)</f>
        <v>music</v>
      </c>
      <c r="T3920" t="str">
        <f>RIGHT(P3920,LEN(P3920)-FIND("/",P3920))</f>
        <v>faith</v>
      </c>
    </row>
    <row r="3921" spans="1:20" ht="42.75" x14ac:dyDescent="0.4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 s="9">
        <f>(((I3921/60)/60)/24)+DATE(1970,1,1)</f>
        <v>42185.913807870369</v>
      </c>
      <c r="K3921">
        <v>1430517353</v>
      </c>
      <c r="L3921" s="10">
        <f>(((K3921/60)/60)/24)+DATE(1970,1,1)</f>
        <v>42125.913807870369</v>
      </c>
      <c r="M3921" t="b">
        <v>0</v>
      </c>
      <c r="N3921">
        <v>0</v>
      </c>
      <c r="O3921" t="b">
        <v>0</v>
      </c>
      <c r="P3921" t="s">
        <v>8293</v>
      </c>
      <c r="Q3921" s="5">
        <f>(E3921/D3921)</f>
        <v>0</v>
      </c>
      <c r="R3921" s="12" t="s">
        <v>8380</v>
      </c>
      <c r="S3921" t="str">
        <f>LEFT(P3921,FIND("/",P3921)-1)</f>
        <v>music</v>
      </c>
      <c r="T3921" t="str">
        <f>RIGHT(P3921,LEN(P3921)-FIND("/",P3921))</f>
        <v>faith</v>
      </c>
    </row>
    <row r="3922" spans="1:20" ht="42.75" x14ac:dyDescent="0.4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 s="9">
        <f>(((I3922/60)/60)/24)+DATE(1970,1,1)</f>
        <v>42349.461377314816</v>
      </c>
      <c r="K3922">
        <v>1447239863</v>
      </c>
      <c r="L3922" s="10">
        <f>(((K3922/60)/60)/24)+DATE(1970,1,1)</f>
        <v>42319.461377314816</v>
      </c>
      <c r="M3922" t="b">
        <v>0</v>
      </c>
      <c r="N3922">
        <v>0</v>
      </c>
      <c r="O3922" t="b">
        <v>0</v>
      </c>
      <c r="P3922" t="s">
        <v>8293</v>
      </c>
      <c r="Q3922" s="5">
        <f>(E3922/D3922)</f>
        <v>0</v>
      </c>
      <c r="R3922" s="12" t="s">
        <v>8380</v>
      </c>
      <c r="S3922" t="str">
        <f>LEFT(P3922,FIND("/",P3922)-1)</f>
        <v>music</v>
      </c>
      <c r="T3922" t="str">
        <f>RIGHT(P3922,LEN(P3922)-FIND("/",P3922))</f>
        <v>faith</v>
      </c>
    </row>
    <row r="3923" spans="1:20" ht="42.75" x14ac:dyDescent="0.4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 s="9">
        <f>(((I3923/60)/60)/24)+DATE(1970,1,1)</f>
        <v>42531.052152777775</v>
      </c>
      <c r="K3923">
        <v>1460337306</v>
      </c>
      <c r="L3923" s="10">
        <f>(((K3923/60)/60)/24)+DATE(1970,1,1)</f>
        <v>42471.052152777775</v>
      </c>
      <c r="M3923" t="b">
        <v>0</v>
      </c>
      <c r="N3923">
        <v>0</v>
      </c>
      <c r="O3923" t="b">
        <v>0</v>
      </c>
      <c r="P3923" t="s">
        <v>8293</v>
      </c>
      <c r="Q3923" s="5">
        <f>(E3923/D3923)</f>
        <v>0</v>
      </c>
      <c r="R3923" s="12" t="s">
        <v>8380</v>
      </c>
      <c r="S3923" t="str">
        <f>LEFT(P3923,FIND("/",P3923)-1)</f>
        <v>music</v>
      </c>
      <c r="T3923" t="str">
        <f>RIGHT(P3923,LEN(P3923)-FIND("/",P3923))</f>
        <v>faith</v>
      </c>
    </row>
    <row r="3924" spans="1:20" ht="42.75" x14ac:dyDescent="0.4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 s="9">
        <f>(((I3924/60)/60)/24)+DATE(1970,1,1)</f>
        <v>42302.087766203709</v>
      </c>
      <c r="K3924">
        <v>1443146783</v>
      </c>
      <c r="L3924" s="10">
        <f>(((K3924/60)/60)/24)+DATE(1970,1,1)</f>
        <v>42272.087766203709</v>
      </c>
      <c r="M3924" t="b">
        <v>0</v>
      </c>
      <c r="N3924">
        <v>0</v>
      </c>
      <c r="O3924" t="b">
        <v>0</v>
      </c>
      <c r="P3924" t="s">
        <v>8293</v>
      </c>
      <c r="Q3924" s="5">
        <f>(E3924/D3924)</f>
        <v>0</v>
      </c>
      <c r="R3924" s="12" t="s">
        <v>8380</v>
      </c>
      <c r="S3924" t="str">
        <f>LEFT(P3924,FIND("/",P3924)-1)</f>
        <v>music</v>
      </c>
      <c r="T3924" t="str">
        <f>RIGHT(P3924,LEN(P3924)-FIND("/",P3924))</f>
        <v>faith</v>
      </c>
    </row>
    <row r="3925" spans="1:20" ht="28.5" x14ac:dyDescent="0.4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 s="9">
        <f>(((I3925/60)/60)/24)+DATE(1970,1,1)</f>
        <v>42166.625</v>
      </c>
      <c r="K3925">
        <v>1432849552</v>
      </c>
      <c r="L3925" s="10">
        <f>(((K3925/60)/60)/24)+DATE(1970,1,1)</f>
        <v>42152.906851851847</v>
      </c>
      <c r="M3925" t="b">
        <v>0</v>
      </c>
      <c r="N3925">
        <v>0</v>
      </c>
      <c r="O3925" t="b">
        <v>0</v>
      </c>
      <c r="P3925" t="s">
        <v>8293</v>
      </c>
      <c r="Q3925" s="5">
        <f>(E3925/D3925)</f>
        <v>0</v>
      </c>
      <c r="R3925" s="12" t="s">
        <v>8380</v>
      </c>
      <c r="S3925" t="str">
        <f>LEFT(P3925,FIND("/",P3925)-1)</f>
        <v>music</v>
      </c>
      <c r="T3925" t="str">
        <f>RIGHT(P3925,LEN(P3925)-FIND("/",P3925))</f>
        <v>faith</v>
      </c>
    </row>
    <row r="3926" spans="1:20" ht="42.75" x14ac:dyDescent="0.4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 s="9">
        <f>(((I3926/60)/60)/24)+DATE(1970,1,1)</f>
        <v>42385.208333333328</v>
      </c>
      <c r="K3926">
        <v>1447777481</v>
      </c>
      <c r="L3926" s="10">
        <f>(((K3926/60)/60)/24)+DATE(1970,1,1)</f>
        <v>42325.683807870373</v>
      </c>
      <c r="M3926" t="b">
        <v>0</v>
      </c>
      <c r="N3926">
        <v>0</v>
      </c>
      <c r="O3926" t="b">
        <v>0</v>
      </c>
      <c r="P3926" t="s">
        <v>8293</v>
      </c>
      <c r="Q3926" s="5">
        <f>(E3926/D3926)</f>
        <v>0</v>
      </c>
      <c r="R3926" s="12" t="s">
        <v>8380</v>
      </c>
      <c r="S3926" t="str">
        <f>LEFT(P3926,FIND("/",P3926)-1)</f>
        <v>music</v>
      </c>
      <c r="T3926" t="str">
        <f>RIGHT(P3926,LEN(P3926)-FIND("/",P3926))</f>
        <v>faith</v>
      </c>
    </row>
    <row r="3927" spans="1:20" ht="42.75" x14ac:dyDescent="0.4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 s="9">
        <f>(((I3927/60)/60)/24)+DATE(1970,1,1)</f>
        <v>42626.895833333328</v>
      </c>
      <c r="K3927">
        <v>1472746374</v>
      </c>
      <c r="L3927" s="10">
        <f>(((K3927/60)/60)/24)+DATE(1970,1,1)</f>
        <v>42614.675625000003</v>
      </c>
      <c r="M3927" t="b">
        <v>0</v>
      </c>
      <c r="N3927">
        <v>0</v>
      </c>
      <c r="O3927" t="b">
        <v>0</v>
      </c>
      <c r="P3927" t="s">
        <v>8293</v>
      </c>
      <c r="Q3927" s="5">
        <f>(E3927/D3927)</f>
        <v>0</v>
      </c>
      <c r="R3927" s="12" t="s">
        <v>8380</v>
      </c>
      <c r="S3927" t="str">
        <f>LEFT(P3927,FIND("/",P3927)-1)</f>
        <v>music</v>
      </c>
      <c r="T3927" t="str">
        <f>RIGHT(P3927,LEN(P3927)-FIND("/",P3927))</f>
        <v>faith</v>
      </c>
    </row>
    <row r="3928" spans="1:20" ht="42.75" x14ac:dyDescent="0.4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 s="9">
        <f>(((I3928/60)/60)/24)+DATE(1970,1,1)</f>
        <v>42201.817384259266</v>
      </c>
      <c r="K3928">
        <v>1434483422</v>
      </c>
      <c r="L3928" s="10">
        <f>(((K3928/60)/60)/24)+DATE(1970,1,1)</f>
        <v>42171.817384259266</v>
      </c>
      <c r="M3928" t="b">
        <v>0</v>
      </c>
      <c r="N3928">
        <v>0</v>
      </c>
      <c r="O3928" t="b">
        <v>0</v>
      </c>
      <c r="P3928" t="s">
        <v>8293</v>
      </c>
      <c r="Q3928" s="5">
        <f>(E3928/D3928)</f>
        <v>0</v>
      </c>
      <c r="R3928" s="12" t="s">
        <v>8380</v>
      </c>
      <c r="S3928" t="str">
        <f>LEFT(P3928,FIND("/",P3928)-1)</f>
        <v>music</v>
      </c>
      <c r="T3928" t="str">
        <f>RIGHT(P3928,LEN(P3928)-FIND("/",P3928))</f>
        <v>faith</v>
      </c>
    </row>
    <row r="3929" spans="1:20" ht="42.75" x14ac:dyDescent="0.45">
      <c r="A3929">
        <v>1813</v>
      </c>
      <c r="B3929" s="3" t="s">
        <v>1814</v>
      </c>
      <c r="C3929" s="3" t="s">
        <v>5923</v>
      </c>
      <c r="D3929">
        <v>8750</v>
      </c>
      <c r="E3929">
        <v>0</v>
      </c>
      <c r="F3929" t="s">
        <v>8221</v>
      </c>
      <c r="G3929" t="s">
        <v>8225</v>
      </c>
      <c r="H3929" t="s">
        <v>8247</v>
      </c>
      <c r="I3929">
        <v>1407532812</v>
      </c>
      <c r="J3929" s="9">
        <f>(((I3929/60)/60)/24)+DATE(1970,1,1)</f>
        <v>41859.889027777775</v>
      </c>
      <c r="K3929">
        <v>1404940812</v>
      </c>
      <c r="L3929" s="10">
        <f>(((K3929/60)/60)/24)+DATE(1970,1,1)</f>
        <v>41829.889027777775</v>
      </c>
      <c r="M3929" t="b">
        <v>0</v>
      </c>
      <c r="N3929">
        <v>0</v>
      </c>
      <c r="O3929" t="b">
        <v>0</v>
      </c>
      <c r="P3929" t="s">
        <v>8285</v>
      </c>
      <c r="Q3929" s="5">
        <f>(E3929/D3929)</f>
        <v>0</v>
      </c>
      <c r="R3929" s="12" t="s">
        <v>8380</v>
      </c>
      <c r="S3929" t="str">
        <f>LEFT(P3929,FIND("/",P3929)-1)</f>
        <v>photography</v>
      </c>
      <c r="T3929" t="str">
        <f>RIGHT(P3929,LEN(P3929)-FIND("/",P3929))</f>
        <v>photobooks</v>
      </c>
    </row>
    <row r="3930" spans="1:20" ht="42.75" x14ac:dyDescent="0.45">
      <c r="A3930">
        <v>1815</v>
      </c>
      <c r="B3930" s="3" t="s">
        <v>1816</v>
      </c>
      <c r="C3930" s="3" t="s">
        <v>5925</v>
      </c>
      <c r="D3930">
        <v>3000</v>
      </c>
      <c r="E3930">
        <v>0</v>
      </c>
      <c r="F3930" t="s">
        <v>8221</v>
      </c>
      <c r="G3930" t="s">
        <v>8224</v>
      </c>
      <c r="H3930" t="s">
        <v>8246</v>
      </c>
      <c r="I3930">
        <v>1435787137</v>
      </c>
      <c r="J3930" s="9">
        <f>(((I3930/60)/60)/24)+DATE(1970,1,1)</f>
        <v>42186.906678240746</v>
      </c>
      <c r="K3930">
        <v>1434577537</v>
      </c>
      <c r="L3930" s="10">
        <f>(((K3930/60)/60)/24)+DATE(1970,1,1)</f>
        <v>42172.906678240746</v>
      </c>
      <c r="M3930" t="b">
        <v>0</v>
      </c>
      <c r="N3930">
        <v>0</v>
      </c>
      <c r="O3930" t="b">
        <v>0</v>
      </c>
      <c r="P3930" t="s">
        <v>8285</v>
      </c>
      <c r="Q3930" s="5">
        <f>(E3930/D3930)</f>
        <v>0</v>
      </c>
      <c r="R3930" s="12" t="s">
        <v>8380</v>
      </c>
      <c r="S3930" t="str">
        <f>LEFT(P3930,FIND("/",P3930)-1)</f>
        <v>photography</v>
      </c>
      <c r="T3930" t="str">
        <f>RIGHT(P3930,LEN(P3930)-FIND("/",P3930))</f>
        <v>photobooks</v>
      </c>
    </row>
    <row r="3931" spans="1:20" ht="28.5" x14ac:dyDescent="0.45">
      <c r="A3931">
        <v>1818</v>
      </c>
      <c r="B3931" s="3" t="s">
        <v>1819</v>
      </c>
      <c r="C3931" s="3" t="s">
        <v>5928</v>
      </c>
      <c r="D3931">
        <v>15000</v>
      </c>
      <c r="E3931">
        <v>0</v>
      </c>
      <c r="F3931" t="s">
        <v>8221</v>
      </c>
      <c r="G3931" t="s">
        <v>8224</v>
      </c>
      <c r="H3931" t="s">
        <v>8246</v>
      </c>
      <c r="I3931">
        <v>1428035850</v>
      </c>
      <c r="J3931" s="9">
        <f>(((I3931/60)/60)/24)+DATE(1970,1,1)</f>
        <v>42097.192708333328</v>
      </c>
      <c r="K3931">
        <v>1425447450</v>
      </c>
      <c r="L3931" s="10">
        <f>(((K3931/60)/60)/24)+DATE(1970,1,1)</f>
        <v>42067.234375</v>
      </c>
      <c r="M3931" t="b">
        <v>0</v>
      </c>
      <c r="N3931">
        <v>0</v>
      </c>
      <c r="O3931" t="b">
        <v>0</v>
      </c>
      <c r="P3931" t="s">
        <v>8285</v>
      </c>
      <c r="Q3931" s="5">
        <f>(E3931/D3931)</f>
        <v>0</v>
      </c>
      <c r="R3931" s="12" t="s">
        <v>8380</v>
      </c>
      <c r="S3931" t="str">
        <f>LEFT(P3931,FIND("/",P3931)-1)</f>
        <v>photography</v>
      </c>
      <c r="T3931" t="str">
        <f>RIGHT(P3931,LEN(P3931)-FIND("/",P3931))</f>
        <v>photobooks</v>
      </c>
    </row>
    <row r="3932" spans="1:20" ht="42.75" x14ac:dyDescent="0.45">
      <c r="A3932">
        <v>1861</v>
      </c>
      <c r="B3932" s="3" t="s">
        <v>1862</v>
      </c>
      <c r="C3932" s="3" t="s">
        <v>5971</v>
      </c>
      <c r="D3932">
        <v>250000</v>
      </c>
      <c r="E3932">
        <v>0</v>
      </c>
      <c r="F3932" t="s">
        <v>8221</v>
      </c>
      <c r="G3932" t="s">
        <v>8225</v>
      </c>
      <c r="H3932" t="s">
        <v>8247</v>
      </c>
      <c r="I3932">
        <v>1422256341</v>
      </c>
      <c r="J3932" s="9">
        <f>(((I3932/60)/60)/24)+DATE(1970,1,1)</f>
        <v>42030.300243055557</v>
      </c>
      <c r="K3932">
        <v>1419664341</v>
      </c>
      <c r="L3932" s="10">
        <f>(((K3932/60)/60)/24)+DATE(1970,1,1)</f>
        <v>42000.300243055557</v>
      </c>
      <c r="M3932" t="b">
        <v>0</v>
      </c>
      <c r="N3932">
        <v>0</v>
      </c>
      <c r="O3932" t="b">
        <v>0</v>
      </c>
      <c r="P3932" t="s">
        <v>8283</v>
      </c>
      <c r="Q3932" s="5">
        <f>(E3932/D3932)</f>
        <v>0</v>
      </c>
      <c r="R3932" s="12" t="s">
        <v>8380</v>
      </c>
      <c r="S3932" t="str">
        <f>LEFT(P3932,FIND("/",P3932)-1)</f>
        <v>games</v>
      </c>
      <c r="T3932" t="str">
        <f>RIGHT(P3932,LEN(P3932)-FIND("/",P3932))</f>
        <v>mobile games</v>
      </c>
    </row>
    <row r="3933" spans="1:20" ht="42.75" x14ac:dyDescent="0.45">
      <c r="A3933">
        <v>1869</v>
      </c>
      <c r="B3933" s="3" t="s">
        <v>1870</v>
      </c>
      <c r="C3933" s="3" t="s">
        <v>5979</v>
      </c>
      <c r="D3933">
        <v>10000</v>
      </c>
      <c r="E3933">
        <v>0</v>
      </c>
      <c r="F3933" t="s">
        <v>8221</v>
      </c>
      <c r="G3933" t="s">
        <v>8224</v>
      </c>
      <c r="H3933" t="s">
        <v>8246</v>
      </c>
      <c r="I3933">
        <v>1483488249</v>
      </c>
      <c r="J3933" s="9">
        <f>(((I3933/60)/60)/24)+DATE(1970,1,1)</f>
        <v>42739.002881944441</v>
      </c>
      <c r="K3933">
        <v>1480896249</v>
      </c>
      <c r="L3933" s="10">
        <f>(((K3933/60)/60)/24)+DATE(1970,1,1)</f>
        <v>42709.002881944441</v>
      </c>
      <c r="M3933" t="b">
        <v>0</v>
      </c>
      <c r="N3933">
        <v>0</v>
      </c>
      <c r="O3933" t="b">
        <v>0</v>
      </c>
      <c r="P3933" t="s">
        <v>8283</v>
      </c>
      <c r="Q3933" s="5">
        <f>(E3933/D3933)</f>
        <v>0</v>
      </c>
      <c r="R3933" s="12" t="s">
        <v>8380</v>
      </c>
      <c r="S3933" t="str">
        <f>LEFT(P3933,FIND("/",P3933)-1)</f>
        <v>games</v>
      </c>
      <c r="T3933" t="str">
        <f>RIGHT(P3933,LEN(P3933)-FIND("/",P3933))</f>
        <v>mobile games</v>
      </c>
    </row>
    <row r="3934" spans="1:20" ht="42.75" x14ac:dyDescent="0.45">
      <c r="A3934">
        <v>1876</v>
      </c>
      <c r="B3934" s="3" t="s">
        <v>1877</v>
      </c>
      <c r="C3934" s="3" t="s">
        <v>5986</v>
      </c>
      <c r="D3934">
        <v>280</v>
      </c>
      <c r="E3934">
        <v>0</v>
      </c>
      <c r="F3934" t="s">
        <v>8221</v>
      </c>
      <c r="G3934" t="s">
        <v>8226</v>
      </c>
      <c r="H3934" t="s">
        <v>8248</v>
      </c>
      <c r="I3934">
        <v>1402901405</v>
      </c>
      <c r="J3934" s="9">
        <f>(((I3934/60)/60)/24)+DATE(1970,1,1)</f>
        <v>41806.284780092588</v>
      </c>
      <c r="K3934">
        <v>1400309405</v>
      </c>
      <c r="L3934" s="10">
        <f>(((K3934/60)/60)/24)+DATE(1970,1,1)</f>
        <v>41776.284780092588</v>
      </c>
      <c r="M3934" t="b">
        <v>0</v>
      </c>
      <c r="N3934">
        <v>0</v>
      </c>
      <c r="O3934" t="b">
        <v>0</v>
      </c>
      <c r="P3934" t="s">
        <v>8283</v>
      </c>
      <c r="Q3934" s="5">
        <f>(E3934/D3934)</f>
        <v>0</v>
      </c>
      <c r="R3934" s="12" t="s">
        <v>8380</v>
      </c>
      <c r="S3934" t="str">
        <f>LEFT(P3934,FIND("/",P3934)-1)</f>
        <v>games</v>
      </c>
      <c r="T3934" t="str">
        <f>RIGHT(P3934,LEN(P3934)-FIND("/",P3934))</f>
        <v>mobile games</v>
      </c>
    </row>
    <row r="3935" spans="1:20" ht="28.5" x14ac:dyDescent="0.45">
      <c r="A3935">
        <v>1877</v>
      </c>
      <c r="B3935" s="3" t="s">
        <v>1878</v>
      </c>
      <c r="C3935" s="3" t="s">
        <v>5987</v>
      </c>
      <c r="D3935">
        <v>60</v>
      </c>
      <c r="E3935">
        <v>0</v>
      </c>
      <c r="F3935" t="s">
        <v>8221</v>
      </c>
      <c r="G3935" t="s">
        <v>8224</v>
      </c>
      <c r="H3935" t="s">
        <v>8246</v>
      </c>
      <c r="I3935">
        <v>1425170525</v>
      </c>
      <c r="J3935" s="9">
        <f>(((I3935/60)/60)/24)+DATE(1970,1,1)</f>
        <v>42064.029224537036</v>
      </c>
      <c r="K3935">
        <v>1422664925</v>
      </c>
      <c r="L3935" s="10">
        <f>(((K3935/60)/60)/24)+DATE(1970,1,1)</f>
        <v>42035.029224537036</v>
      </c>
      <c r="M3935" t="b">
        <v>0</v>
      </c>
      <c r="N3935">
        <v>0</v>
      </c>
      <c r="O3935" t="b">
        <v>0</v>
      </c>
      <c r="P3935" t="s">
        <v>8283</v>
      </c>
      <c r="Q3935" s="5">
        <f>(E3935/D3935)</f>
        <v>0</v>
      </c>
      <c r="R3935" s="12" t="s">
        <v>8380</v>
      </c>
      <c r="S3935" t="str">
        <f>LEFT(P3935,FIND("/",P3935)-1)</f>
        <v>games</v>
      </c>
      <c r="T3935" t="str">
        <f>RIGHT(P3935,LEN(P3935)-FIND("/",P3935))</f>
        <v>mobile games</v>
      </c>
    </row>
    <row r="3936" spans="1:20" ht="42.75" x14ac:dyDescent="0.45">
      <c r="A3936">
        <v>1878</v>
      </c>
      <c r="B3936" s="3" t="s">
        <v>1879</v>
      </c>
      <c r="C3936" s="3" t="s">
        <v>5988</v>
      </c>
      <c r="D3936">
        <v>8000</v>
      </c>
      <c r="E3936">
        <v>0</v>
      </c>
      <c r="F3936" t="s">
        <v>8221</v>
      </c>
      <c r="G3936" t="s">
        <v>8226</v>
      </c>
      <c r="H3936" t="s">
        <v>8248</v>
      </c>
      <c r="I3936">
        <v>1402618355</v>
      </c>
      <c r="J3936" s="9">
        <f>(((I3936/60)/60)/24)+DATE(1970,1,1)</f>
        <v>41803.008738425924</v>
      </c>
      <c r="K3936">
        <v>1400026355</v>
      </c>
      <c r="L3936" s="10">
        <f>(((K3936/60)/60)/24)+DATE(1970,1,1)</f>
        <v>41773.008738425924</v>
      </c>
      <c r="M3936" t="b">
        <v>0</v>
      </c>
      <c r="N3936">
        <v>0</v>
      </c>
      <c r="O3936" t="b">
        <v>0</v>
      </c>
      <c r="P3936" t="s">
        <v>8283</v>
      </c>
      <c r="Q3936" s="5">
        <f>(E3936/D3936)</f>
        <v>0</v>
      </c>
      <c r="R3936" s="12" t="s">
        <v>8380</v>
      </c>
      <c r="S3936" t="str">
        <f>LEFT(P3936,FIND("/",P3936)-1)</f>
        <v>games</v>
      </c>
      <c r="T3936" t="str">
        <f>RIGHT(P3936,LEN(P3936)-FIND("/",P3936))</f>
        <v>mobile games</v>
      </c>
    </row>
    <row r="3937" spans="1:20" ht="42.75" x14ac:dyDescent="0.45">
      <c r="A3937">
        <v>1982</v>
      </c>
      <c r="B3937" s="3" t="s">
        <v>1983</v>
      </c>
      <c r="C3937" s="3" t="s">
        <v>6092</v>
      </c>
      <c r="D3937">
        <v>180000</v>
      </c>
      <c r="E3937">
        <v>0</v>
      </c>
      <c r="F3937" t="s">
        <v>8221</v>
      </c>
      <c r="G3937" t="s">
        <v>8231</v>
      </c>
      <c r="H3937" t="s">
        <v>8252</v>
      </c>
      <c r="I3937">
        <v>1480863887</v>
      </c>
      <c r="J3937" s="9">
        <f>(((I3937/60)/60)/24)+DATE(1970,1,1)</f>
        <v>42708.628321759257</v>
      </c>
      <c r="K3937">
        <v>1478268287</v>
      </c>
      <c r="L3937" s="10">
        <f>(((K3937/60)/60)/24)+DATE(1970,1,1)</f>
        <v>42678.586655092593</v>
      </c>
      <c r="M3937" t="b">
        <v>0</v>
      </c>
      <c r="N3937">
        <v>0</v>
      </c>
      <c r="O3937" t="b">
        <v>0</v>
      </c>
      <c r="P3937" t="s">
        <v>8296</v>
      </c>
      <c r="Q3937" s="5">
        <f>(E3937/D3937)</f>
        <v>0</v>
      </c>
      <c r="R3937" s="12" t="s">
        <v>8380</v>
      </c>
      <c r="S3937" t="str">
        <f>LEFT(P3937,FIND("/",P3937)-1)</f>
        <v>photography</v>
      </c>
      <c r="T3937" t="str">
        <f>RIGHT(P3937,LEN(P3937)-FIND("/",P3937))</f>
        <v>people</v>
      </c>
    </row>
    <row r="3938" spans="1:20" ht="42.75" x14ac:dyDescent="0.45">
      <c r="A3938">
        <v>1993</v>
      </c>
      <c r="B3938" s="3" t="s">
        <v>1994</v>
      </c>
      <c r="C3938" s="3" t="s">
        <v>6103</v>
      </c>
      <c r="D3938">
        <v>2000</v>
      </c>
      <c r="E3938">
        <v>0</v>
      </c>
      <c r="F3938" t="s">
        <v>8221</v>
      </c>
      <c r="G3938" t="s">
        <v>8225</v>
      </c>
      <c r="H3938" t="s">
        <v>8247</v>
      </c>
      <c r="I3938">
        <v>1450706837</v>
      </c>
      <c r="J3938" s="9">
        <f>(((I3938/60)/60)/24)+DATE(1970,1,1)</f>
        <v>42359.58839120371</v>
      </c>
      <c r="K3938">
        <v>1448114837</v>
      </c>
      <c r="L3938" s="10">
        <f>(((K3938/60)/60)/24)+DATE(1970,1,1)</f>
        <v>42329.58839120371</v>
      </c>
      <c r="M3938" t="b">
        <v>0</v>
      </c>
      <c r="N3938">
        <v>0</v>
      </c>
      <c r="O3938" t="b">
        <v>0</v>
      </c>
      <c r="P3938" t="s">
        <v>8296</v>
      </c>
      <c r="Q3938" s="5">
        <f>(E3938/D3938)</f>
        <v>0</v>
      </c>
      <c r="R3938" s="12" t="s">
        <v>8380</v>
      </c>
      <c r="S3938" t="str">
        <f>LEFT(P3938,FIND("/",P3938)-1)</f>
        <v>photography</v>
      </c>
      <c r="T3938" t="str">
        <f>RIGHT(P3938,LEN(P3938)-FIND("/",P3938))</f>
        <v>people</v>
      </c>
    </row>
    <row r="3939" spans="1:20" ht="57" x14ac:dyDescent="0.45">
      <c r="A3939">
        <v>1994</v>
      </c>
      <c r="B3939" s="3" t="s">
        <v>1995</v>
      </c>
      <c r="C3939" s="3" t="s">
        <v>6104</v>
      </c>
      <c r="D3939">
        <v>3200</v>
      </c>
      <c r="E3939">
        <v>0</v>
      </c>
      <c r="F3939" t="s">
        <v>8221</v>
      </c>
      <c r="G3939" t="s">
        <v>8224</v>
      </c>
      <c r="H3939" t="s">
        <v>8246</v>
      </c>
      <c r="I3939">
        <v>1481072942</v>
      </c>
      <c r="J3939" s="9">
        <f>(((I3939/60)/60)/24)+DATE(1970,1,1)</f>
        <v>42711.047939814816</v>
      </c>
      <c r="K3939">
        <v>1475885342</v>
      </c>
      <c r="L3939" s="10">
        <f>(((K3939/60)/60)/24)+DATE(1970,1,1)</f>
        <v>42651.006273148145</v>
      </c>
      <c r="M3939" t="b">
        <v>0</v>
      </c>
      <c r="N3939">
        <v>0</v>
      </c>
      <c r="O3939" t="b">
        <v>0</v>
      </c>
      <c r="P3939" t="s">
        <v>8296</v>
      </c>
      <c r="Q3939" s="5">
        <f>(E3939/D3939)</f>
        <v>0</v>
      </c>
      <c r="R3939" s="12" t="s">
        <v>8380</v>
      </c>
      <c r="S3939" t="str">
        <f>LEFT(P3939,FIND("/",P3939)-1)</f>
        <v>photography</v>
      </c>
      <c r="T3939" t="str">
        <f>RIGHT(P3939,LEN(P3939)-FIND("/",P3939))</f>
        <v>people</v>
      </c>
    </row>
    <row r="3940" spans="1:20" ht="42.75" x14ac:dyDescent="0.45">
      <c r="A3940">
        <v>1996</v>
      </c>
      <c r="B3940" s="3" t="s">
        <v>1997</v>
      </c>
      <c r="C3940" s="3" t="s">
        <v>6106</v>
      </c>
      <c r="D3940">
        <v>133800</v>
      </c>
      <c r="E3940">
        <v>0</v>
      </c>
      <c r="F3940" t="s">
        <v>8221</v>
      </c>
      <c r="G3940" t="s">
        <v>8224</v>
      </c>
      <c r="H3940" t="s">
        <v>8246</v>
      </c>
      <c r="I3940">
        <v>1405021211</v>
      </c>
      <c r="J3940" s="9">
        <f>(((I3940/60)/60)/24)+DATE(1970,1,1)</f>
        <v>41830.819571759261</v>
      </c>
      <c r="K3940">
        <v>1402429211</v>
      </c>
      <c r="L3940" s="10">
        <f>(((K3940/60)/60)/24)+DATE(1970,1,1)</f>
        <v>41800.819571759261</v>
      </c>
      <c r="M3940" t="b">
        <v>0</v>
      </c>
      <c r="N3940">
        <v>0</v>
      </c>
      <c r="O3940" t="b">
        <v>0</v>
      </c>
      <c r="P3940" t="s">
        <v>8296</v>
      </c>
      <c r="Q3940" s="5">
        <f>(E3940/D3940)</f>
        <v>0</v>
      </c>
      <c r="R3940" s="12" t="s">
        <v>8380</v>
      </c>
      <c r="S3940" t="str">
        <f>LEFT(P3940,FIND("/",P3940)-1)</f>
        <v>photography</v>
      </c>
      <c r="T3940" t="str">
        <f>RIGHT(P3940,LEN(P3940)-FIND("/",P3940))</f>
        <v>people</v>
      </c>
    </row>
    <row r="3941" spans="1:20" ht="42.75" x14ac:dyDescent="0.45">
      <c r="A3941">
        <v>1997</v>
      </c>
      <c r="B3941" s="3" t="s">
        <v>1998</v>
      </c>
      <c r="C3941" s="3" t="s">
        <v>6107</v>
      </c>
      <c r="D3941">
        <v>6500</v>
      </c>
      <c r="E3941">
        <v>0</v>
      </c>
      <c r="F3941" t="s">
        <v>8221</v>
      </c>
      <c r="G3941" t="s">
        <v>8224</v>
      </c>
      <c r="H3941" t="s">
        <v>8246</v>
      </c>
      <c r="I3941">
        <v>1409091612</v>
      </c>
      <c r="J3941" s="9">
        <f>(((I3941/60)/60)/24)+DATE(1970,1,1)</f>
        <v>41877.930694444447</v>
      </c>
      <c r="K3941">
        <v>1406499612</v>
      </c>
      <c r="L3941" s="10">
        <f>(((K3941/60)/60)/24)+DATE(1970,1,1)</f>
        <v>41847.930694444447</v>
      </c>
      <c r="M3941" t="b">
        <v>0</v>
      </c>
      <c r="N3941">
        <v>0</v>
      </c>
      <c r="O3941" t="b">
        <v>0</v>
      </c>
      <c r="P3941" t="s">
        <v>8296</v>
      </c>
      <c r="Q3941" s="5">
        <f>(E3941/D3941)</f>
        <v>0</v>
      </c>
      <c r="R3941" s="12" t="s">
        <v>8380</v>
      </c>
      <c r="S3941" t="str">
        <f>LEFT(P3941,FIND("/",P3941)-1)</f>
        <v>photography</v>
      </c>
      <c r="T3941" t="str">
        <f>RIGHT(P3941,LEN(P3941)-FIND("/",P3941))</f>
        <v>people</v>
      </c>
    </row>
    <row r="3942" spans="1:20" ht="42.75" x14ac:dyDescent="0.45">
      <c r="A3942">
        <v>2141</v>
      </c>
      <c r="B3942" s="3" t="s">
        <v>2142</v>
      </c>
      <c r="C3942" s="3" t="s">
        <v>6251</v>
      </c>
      <c r="D3942">
        <v>15000</v>
      </c>
      <c r="E3942">
        <v>0</v>
      </c>
      <c r="F3942" t="s">
        <v>8221</v>
      </c>
      <c r="G3942" t="s">
        <v>8224</v>
      </c>
      <c r="H3942" t="s">
        <v>8246</v>
      </c>
      <c r="I3942">
        <v>1415947159</v>
      </c>
      <c r="J3942" s="9">
        <f>(((I3942/60)/60)/24)+DATE(1970,1,1)</f>
        <v>41957.277303240742</v>
      </c>
      <c r="K3942">
        <v>1413351559</v>
      </c>
      <c r="L3942" s="10">
        <f>(((K3942/60)/60)/24)+DATE(1970,1,1)</f>
        <v>41927.235636574071</v>
      </c>
      <c r="M3942" t="b">
        <v>0</v>
      </c>
      <c r="N3942">
        <v>0</v>
      </c>
      <c r="O3942" t="b">
        <v>0</v>
      </c>
      <c r="P3942" t="s">
        <v>8282</v>
      </c>
      <c r="Q3942" s="5">
        <f>(E3942/D3942)</f>
        <v>0</v>
      </c>
      <c r="R3942" s="12" t="s">
        <v>8380</v>
      </c>
      <c r="S3942" t="str">
        <f>LEFT(P3942,FIND("/",P3942)-1)</f>
        <v>games</v>
      </c>
      <c r="T3942" t="str">
        <f>RIGHT(P3942,LEN(P3942)-FIND("/",P3942))</f>
        <v>video games</v>
      </c>
    </row>
    <row r="3943" spans="1:20" ht="57" x14ac:dyDescent="0.45">
      <c r="A3943">
        <v>2149</v>
      </c>
      <c r="B3943" s="3" t="s">
        <v>2150</v>
      </c>
      <c r="C3943" s="3" t="s">
        <v>6259</v>
      </c>
      <c r="D3943">
        <v>2000</v>
      </c>
      <c r="E3943">
        <v>0</v>
      </c>
      <c r="F3943" t="s">
        <v>8221</v>
      </c>
      <c r="G3943" t="s">
        <v>8224</v>
      </c>
      <c r="H3943" t="s">
        <v>8246</v>
      </c>
      <c r="I3943">
        <v>1280534400</v>
      </c>
      <c r="J3943" s="9">
        <f>(((I3943/60)/60)/24)+DATE(1970,1,1)</f>
        <v>40390</v>
      </c>
      <c r="K3943">
        <v>1277512556</v>
      </c>
      <c r="L3943" s="10">
        <f>(((K3943/60)/60)/24)+DATE(1970,1,1)</f>
        <v>40355.024953703702</v>
      </c>
      <c r="M3943" t="b">
        <v>0</v>
      </c>
      <c r="N3943">
        <v>0</v>
      </c>
      <c r="O3943" t="b">
        <v>0</v>
      </c>
      <c r="P3943" t="s">
        <v>8282</v>
      </c>
      <c r="Q3943" s="5">
        <f>(E3943/D3943)</f>
        <v>0</v>
      </c>
      <c r="R3943" s="12" t="s">
        <v>8380</v>
      </c>
      <c r="S3943" t="str">
        <f>LEFT(P3943,FIND("/",P3943)-1)</f>
        <v>games</v>
      </c>
      <c r="T3943" t="str">
        <f>RIGHT(P3943,LEN(P3943)-FIND("/",P3943))</f>
        <v>video games</v>
      </c>
    </row>
    <row r="3944" spans="1:20" ht="42.75" x14ac:dyDescent="0.45">
      <c r="A3944">
        <v>2341</v>
      </c>
      <c r="B3944" s="3" t="s">
        <v>2342</v>
      </c>
      <c r="C3944" s="3" t="s">
        <v>6451</v>
      </c>
      <c r="D3944">
        <v>5000</v>
      </c>
      <c r="E3944">
        <v>0</v>
      </c>
      <c r="F3944" t="s">
        <v>8220</v>
      </c>
      <c r="G3944" t="s">
        <v>8224</v>
      </c>
      <c r="H3944" t="s">
        <v>8246</v>
      </c>
      <c r="I3944">
        <v>1436729504</v>
      </c>
      <c r="J3944" s="9">
        <f>(((I3944/60)/60)/24)+DATE(1970,1,1)</f>
        <v>42197.813703703709</v>
      </c>
      <c r="K3944">
        <v>1434137504</v>
      </c>
      <c r="L3944" s="10">
        <f>(((K3944/60)/60)/24)+DATE(1970,1,1)</f>
        <v>42167.813703703709</v>
      </c>
      <c r="M3944" t="b">
        <v>0</v>
      </c>
      <c r="N3944">
        <v>0</v>
      </c>
      <c r="O3944" t="b">
        <v>0</v>
      </c>
      <c r="P3944" t="s">
        <v>8272</v>
      </c>
      <c r="Q3944" s="5">
        <f>(E3944/D3944)</f>
        <v>0</v>
      </c>
      <c r="R3944" s="12" t="s">
        <v>8380</v>
      </c>
      <c r="S3944" t="str">
        <f>LEFT(P3944,FIND("/",P3944)-1)</f>
        <v>technology</v>
      </c>
      <c r="T3944" t="str">
        <f>RIGHT(P3944,LEN(P3944)-FIND("/",P3944))</f>
        <v>web</v>
      </c>
    </row>
    <row r="3945" spans="1:20" ht="42.75" x14ac:dyDescent="0.45">
      <c r="A3945">
        <v>2342</v>
      </c>
      <c r="B3945" s="3" t="s">
        <v>2343</v>
      </c>
      <c r="C3945" s="3" t="s">
        <v>6452</v>
      </c>
      <c r="D3945">
        <v>5500</v>
      </c>
      <c r="E3945">
        <v>0</v>
      </c>
      <c r="F3945" t="s">
        <v>8220</v>
      </c>
      <c r="G3945" t="s">
        <v>8224</v>
      </c>
      <c r="H3945" t="s">
        <v>8246</v>
      </c>
      <c r="I3945">
        <v>1412571600</v>
      </c>
      <c r="J3945" s="9">
        <f>(((I3945/60)/60)/24)+DATE(1970,1,1)</f>
        <v>41918.208333333336</v>
      </c>
      <c r="K3945">
        <v>1410799870</v>
      </c>
      <c r="L3945" s="10">
        <f>(((K3945/60)/60)/24)+DATE(1970,1,1)</f>
        <v>41897.702199074076</v>
      </c>
      <c r="M3945" t="b">
        <v>0</v>
      </c>
      <c r="N3945">
        <v>0</v>
      </c>
      <c r="O3945" t="b">
        <v>0</v>
      </c>
      <c r="P3945" t="s">
        <v>8272</v>
      </c>
      <c r="Q3945" s="5">
        <f>(E3945/D3945)</f>
        <v>0</v>
      </c>
      <c r="R3945" s="12" t="s">
        <v>8380</v>
      </c>
      <c r="S3945" t="str">
        <f>LEFT(P3945,FIND("/",P3945)-1)</f>
        <v>technology</v>
      </c>
      <c r="T3945" t="str">
        <f>RIGHT(P3945,LEN(P3945)-FIND("/",P3945))</f>
        <v>web</v>
      </c>
    </row>
    <row r="3946" spans="1:20" ht="42.75" x14ac:dyDescent="0.45">
      <c r="A3946">
        <v>2345</v>
      </c>
      <c r="B3946" s="3" t="s">
        <v>2346</v>
      </c>
      <c r="C3946" s="3" t="s">
        <v>6455</v>
      </c>
      <c r="D3946">
        <v>3000</v>
      </c>
      <c r="E3946">
        <v>0</v>
      </c>
      <c r="F3946" t="s">
        <v>8220</v>
      </c>
      <c r="G3946" t="s">
        <v>8224</v>
      </c>
      <c r="H3946" t="s">
        <v>8246</v>
      </c>
      <c r="I3946">
        <v>1427845140</v>
      </c>
      <c r="J3946" s="9">
        <f>(((I3946/60)/60)/24)+DATE(1970,1,1)</f>
        <v>42094.985416666663</v>
      </c>
      <c r="K3946">
        <v>1424822556</v>
      </c>
      <c r="L3946" s="10">
        <f>(((K3946/60)/60)/24)+DATE(1970,1,1)</f>
        <v>42060.001805555556</v>
      </c>
      <c r="M3946" t="b">
        <v>0</v>
      </c>
      <c r="N3946">
        <v>0</v>
      </c>
      <c r="O3946" t="b">
        <v>0</v>
      </c>
      <c r="P3946" t="s">
        <v>8272</v>
      </c>
      <c r="Q3946" s="5">
        <f>(E3946/D3946)</f>
        <v>0</v>
      </c>
      <c r="R3946" s="12" t="s">
        <v>8380</v>
      </c>
      <c r="S3946" t="str">
        <f>LEFT(P3946,FIND("/",P3946)-1)</f>
        <v>technology</v>
      </c>
      <c r="T3946" t="str">
        <f>RIGHT(P3946,LEN(P3946)-FIND("/",P3946))</f>
        <v>web</v>
      </c>
    </row>
    <row r="3947" spans="1:20" ht="42.75" x14ac:dyDescent="0.45">
      <c r="A3947">
        <v>2349</v>
      </c>
      <c r="B3947" s="3" t="s">
        <v>2350</v>
      </c>
      <c r="C3947" s="3" t="s">
        <v>6459</v>
      </c>
      <c r="D3947">
        <v>474900</v>
      </c>
      <c r="E3947">
        <v>0</v>
      </c>
      <c r="F3947" t="s">
        <v>8220</v>
      </c>
      <c r="G3947" t="s">
        <v>8235</v>
      </c>
      <c r="H3947" t="s">
        <v>8255</v>
      </c>
      <c r="I3947">
        <v>1439318228</v>
      </c>
      <c r="J3947" s="9">
        <f>(((I3947/60)/60)/24)+DATE(1970,1,1)</f>
        <v>42227.775787037041</v>
      </c>
      <c r="K3947">
        <v>1436812628</v>
      </c>
      <c r="L3947" s="10">
        <f>(((K3947/60)/60)/24)+DATE(1970,1,1)</f>
        <v>42198.775787037041</v>
      </c>
      <c r="M3947" t="b">
        <v>0</v>
      </c>
      <c r="N3947">
        <v>0</v>
      </c>
      <c r="O3947" t="b">
        <v>0</v>
      </c>
      <c r="P3947" t="s">
        <v>8272</v>
      </c>
      <c r="Q3947" s="5">
        <f>(E3947/D3947)</f>
        <v>0</v>
      </c>
      <c r="R3947" s="12" t="s">
        <v>8380</v>
      </c>
      <c r="S3947" t="str">
        <f>LEFT(P3947,FIND("/",P3947)-1)</f>
        <v>technology</v>
      </c>
      <c r="T3947" t="str">
        <f>RIGHT(P3947,LEN(P3947)-FIND("/",P3947))</f>
        <v>web</v>
      </c>
    </row>
    <row r="3948" spans="1:20" ht="42.75" x14ac:dyDescent="0.45">
      <c r="A3948">
        <v>2350</v>
      </c>
      <c r="B3948" s="3" t="s">
        <v>2351</v>
      </c>
      <c r="C3948" s="3" t="s">
        <v>6460</v>
      </c>
      <c r="D3948">
        <v>50000</v>
      </c>
      <c r="E3948">
        <v>0</v>
      </c>
      <c r="F3948" t="s">
        <v>8220</v>
      </c>
      <c r="G3948" t="s">
        <v>8241</v>
      </c>
      <c r="H3948" t="s">
        <v>8249</v>
      </c>
      <c r="I3948">
        <v>1483474370</v>
      </c>
      <c r="J3948" s="9">
        <f>(((I3948/60)/60)/24)+DATE(1970,1,1)</f>
        <v>42738.842245370368</v>
      </c>
      <c r="K3948">
        <v>1480882370</v>
      </c>
      <c r="L3948" s="10">
        <f>(((K3948/60)/60)/24)+DATE(1970,1,1)</f>
        <v>42708.842245370368</v>
      </c>
      <c r="M3948" t="b">
        <v>0</v>
      </c>
      <c r="N3948">
        <v>0</v>
      </c>
      <c r="O3948" t="b">
        <v>0</v>
      </c>
      <c r="P3948" t="s">
        <v>8272</v>
      </c>
      <c r="Q3948" s="5">
        <f>(E3948/D3948)</f>
        <v>0</v>
      </c>
      <c r="R3948" s="12" t="s">
        <v>8380</v>
      </c>
      <c r="S3948" t="str">
        <f>LEFT(P3948,FIND("/",P3948)-1)</f>
        <v>technology</v>
      </c>
      <c r="T3948" t="str">
        <f>RIGHT(P3948,LEN(P3948)-FIND("/",P3948))</f>
        <v>web</v>
      </c>
    </row>
    <row r="3949" spans="1:20" ht="42.75" x14ac:dyDescent="0.45">
      <c r="A3949">
        <v>2352</v>
      </c>
      <c r="B3949" s="3" t="s">
        <v>2353</v>
      </c>
      <c r="C3949" s="3" t="s">
        <v>6462</v>
      </c>
      <c r="D3949">
        <v>2000</v>
      </c>
      <c r="E3949">
        <v>0</v>
      </c>
      <c r="F3949" t="s">
        <v>8220</v>
      </c>
      <c r="G3949" t="s">
        <v>8224</v>
      </c>
      <c r="H3949" t="s">
        <v>8246</v>
      </c>
      <c r="I3949">
        <v>1433603552</v>
      </c>
      <c r="J3949" s="9">
        <f>(((I3949/60)/60)/24)+DATE(1970,1,1)</f>
        <v>42161.633703703701</v>
      </c>
      <c r="K3949">
        <v>1428419552</v>
      </c>
      <c r="L3949" s="10">
        <f>(((K3949/60)/60)/24)+DATE(1970,1,1)</f>
        <v>42101.633703703701</v>
      </c>
      <c r="M3949" t="b">
        <v>0</v>
      </c>
      <c r="N3949">
        <v>0</v>
      </c>
      <c r="O3949" t="b">
        <v>0</v>
      </c>
      <c r="P3949" t="s">
        <v>8272</v>
      </c>
      <c r="Q3949" s="5">
        <f>(E3949/D3949)</f>
        <v>0</v>
      </c>
      <c r="R3949" s="12" t="s">
        <v>8380</v>
      </c>
      <c r="S3949" t="str">
        <f>LEFT(P3949,FIND("/",P3949)-1)</f>
        <v>technology</v>
      </c>
      <c r="T3949" t="str">
        <f>RIGHT(P3949,LEN(P3949)-FIND("/",P3949))</f>
        <v>web</v>
      </c>
    </row>
    <row r="3950" spans="1:20" ht="42.75" x14ac:dyDescent="0.45">
      <c r="A3950">
        <v>2353</v>
      </c>
      <c r="B3950" s="3" t="s">
        <v>2354</v>
      </c>
      <c r="C3950" s="3" t="s">
        <v>6463</v>
      </c>
      <c r="D3950">
        <v>1000</v>
      </c>
      <c r="E3950">
        <v>0</v>
      </c>
      <c r="F3950" t="s">
        <v>8220</v>
      </c>
      <c r="G3950" t="s">
        <v>8224</v>
      </c>
      <c r="H3950" t="s">
        <v>8246</v>
      </c>
      <c r="I3950">
        <v>1429632822</v>
      </c>
      <c r="J3950" s="9">
        <f>(((I3950/60)/60)/24)+DATE(1970,1,1)</f>
        <v>42115.676180555558</v>
      </c>
      <c r="K3950">
        <v>1428596022</v>
      </c>
      <c r="L3950" s="10">
        <f>(((K3950/60)/60)/24)+DATE(1970,1,1)</f>
        <v>42103.676180555558</v>
      </c>
      <c r="M3950" t="b">
        <v>0</v>
      </c>
      <c r="N3950">
        <v>0</v>
      </c>
      <c r="O3950" t="b">
        <v>0</v>
      </c>
      <c r="P3950" t="s">
        <v>8272</v>
      </c>
      <c r="Q3950" s="5">
        <f>(E3950/D3950)</f>
        <v>0</v>
      </c>
      <c r="R3950" s="12" t="s">
        <v>8380</v>
      </c>
      <c r="S3950" t="str">
        <f>LEFT(P3950,FIND("/",P3950)-1)</f>
        <v>technology</v>
      </c>
      <c r="T3950" t="str">
        <f>RIGHT(P3950,LEN(P3950)-FIND("/",P3950))</f>
        <v>web</v>
      </c>
    </row>
    <row r="3951" spans="1:20" ht="28.5" x14ac:dyDescent="0.45">
      <c r="A3951">
        <v>2356</v>
      </c>
      <c r="B3951" s="3" t="s">
        <v>2357</v>
      </c>
      <c r="C3951" s="3" t="s">
        <v>6466</v>
      </c>
      <c r="D3951">
        <v>10000</v>
      </c>
      <c r="E3951">
        <v>0</v>
      </c>
      <c r="F3951" t="s">
        <v>8220</v>
      </c>
      <c r="G3951" t="s">
        <v>8233</v>
      </c>
      <c r="H3951" t="s">
        <v>8249</v>
      </c>
      <c r="I3951">
        <v>1433530104</v>
      </c>
      <c r="J3951" s="9">
        <f>(((I3951/60)/60)/24)+DATE(1970,1,1)</f>
        <v>42160.78361111111</v>
      </c>
      <c r="K3951">
        <v>1430938104</v>
      </c>
      <c r="L3951" s="10">
        <f>(((K3951/60)/60)/24)+DATE(1970,1,1)</f>
        <v>42130.78361111111</v>
      </c>
      <c r="M3951" t="b">
        <v>0</v>
      </c>
      <c r="N3951">
        <v>0</v>
      </c>
      <c r="O3951" t="b">
        <v>0</v>
      </c>
      <c r="P3951" t="s">
        <v>8272</v>
      </c>
      <c r="Q3951" s="5">
        <f>(E3951/D3951)</f>
        <v>0</v>
      </c>
      <c r="R3951" s="12" t="s">
        <v>8380</v>
      </c>
      <c r="S3951" t="str">
        <f>LEFT(P3951,FIND("/",P3951)-1)</f>
        <v>technology</v>
      </c>
      <c r="T3951" t="str">
        <f>RIGHT(P3951,LEN(P3951)-FIND("/",P3951))</f>
        <v>web</v>
      </c>
    </row>
    <row r="3952" spans="1:20" ht="28.5" x14ac:dyDescent="0.45">
      <c r="A3952">
        <v>2357</v>
      </c>
      <c r="B3952" s="3" t="s">
        <v>2358</v>
      </c>
      <c r="C3952" s="3" t="s">
        <v>6467</v>
      </c>
      <c r="D3952">
        <v>27000</v>
      </c>
      <c r="E3952">
        <v>0</v>
      </c>
      <c r="F3952" t="s">
        <v>8220</v>
      </c>
      <c r="G3952" t="s">
        <v>8225</v>
      </c>
      <c r="H3952" t="s">
        <v>8247</v>
      </c>
      <c r="I3952">
        <v>1445093578</v>
      </c>
      <c r="J3952" s="9">
        <f>(((I3952/60)/60)/24)+DATE(1970,1,1)</f>
        <v>42294.620115740734</v>
      </c>
      <c r="K3952">
        <v>1442501578</v>
      </c>
      <c r="L3952" s="10">
        <f>(((K3952/60)/60)/24)+DATE(1970,1,1)</f>
        <v>42264.620115740734</v>
      </c>
      <c r="M3952" t="b">
        <v>0</v>
      </c>
      <c r="N3952">
        <v>0</v>
      </c>
      <c r="O3952" t="b">
        <v>0</v>
      </c>
      <c r="P3952" t="s">
        <v>8272</v>
      </c>
      <c r="Q3952" s="5">
        <f>(E3952/D3952)</f>
        <v>0</v>
      </c>
      <c r="R3952" s="12" t="s">
        <v>8380</v>
      </c>
      <c r="S3952" t="str">
        <f>LEFT(P3952,FIND("/",P3952)-1)</f>
        <v>technology</v>
      </c>
      <c r="T3952" t="str">
        <f>RIGHT(P3952,LEN(P3952)-FIND("/",P3952))</f>
        <v>web</v>
      </c>
    </row>
    <row r="3953" spans="1:20" ht="42.75" x14ac:dyDescent="0.45">
      <c r="A3953">
        <v>2358</v>
      </c>
      <c r="B3953" s="3" t="s">
        <v>2359</v>
      </c>
      <c r="C3953" s="3" t="s">
        <v>6468</v>
      </c>
      <c r="D3953">
        <v>1500</v>
      </c>
      <c r="E3953">
        <v>0</v>
      </c>
      <c r="F3953" t="s">
        <v>8220</v>
      </c>
      <c r="G3953" t="s">
        <v>8225</v>
      </c>
      <c r="H3953" t="s">
        <v>8247</v>
      </c>
      <c r="I3953">
        <v>1422664740</v>
      </c>
      <c r="J3953" s="9">
        <f>(((I3953/60)/60)/24)+DATE(1970,1,1)</f>
        <v>42035.027083333334</v>
      </c>
      <c r="K3953">
        <v>1417818036</v>
      </c>
      <c r="L3953" s="10">
        <f>(((K3953/60)/60)/24)+DATE(1970,1,1)</f>
        <v>41978.930972222224</v>
      </c>
      <c r="M3953" t="b">
        <v>0</v>
      </c>
      <c r="N3953">
        <v>0</v>
      </c>
      <c r="O3953" t="b">
        <v>0</v>
      </c>
      <c r="P3953" t="s">
        <v>8272</v>
      </c>
      <c r="Q3953" s="5">
        <f>(E3953/D3953)</f>
        <v>0</v>
      </c>
      <c r="R3953" s="12" t="s">
        <v>8380</v>
      </c>
      <c r="S3953" t="str">
        <f>LEFT(P3953,FIND("/",P3953)-1)</f>
        <v>technology</v>
      </c>
      <c r="T3953" t="str">
        <f>RIGHT(P3953,LEN(P3953)-FIND("/",P3953))</f>
        <v>web</v>
      </c>
    </row>
    <row r="3954" spans="1:20" ht="42.75" x14ac:dyDescent="0.45">
      <c r="A3954">
        <v>2361</v>
      </c>
      <c r="B3954" s="3" t="s">
        <v>2362</v>
      </c>
      <c r="C3954" s="3" t="s">
        <v>6471</v>
      </c>
      <c r="D3954">
        <v>200</v>
      </c>
      <c r="E3954">
        <v>0</v>
      </c>
      <c r="F3954" t="s">
        <v>8220</v>
      </c>
      <c r="G3954" t="s">
        <v>8229</v>
      </c>
      <c r="H3954" t="s">
        <v>8251</v>
      </c>
      <c r="I3954">
        <v>1462053600</v>
      </c>
      <c r="J3954" s="9">
        <f>(((I3954/60)/60)/24)+DATE(1970,1,1)</f>
        <v>42490.916666666672</v>
      </c>
      <c r="K3954">
        <v>1459975008</v>
      </c>
      <c r="L3954" s="10">
        <f>(((K3954/60)/60)/24)+DATE(1970,1,1)</f>
        <v>42466.858888888892</v>
      </c>
      <c r="M3954" t="b">
        <v>0</v>
      </c>
      <c r="N3954">
        <v>0</v>
      </c>
      <c r="O3954" t="b">
        <v>0</v>
      </c>
      <c r="P3954" t="s">
        <v>8272</v>
      </c>
      <c r="Q3954" s="5">
        <f>(E3954/D3954)</f>
        <v>0</v>
      </c>
      <c r="R3954" s="12" t="s">
        <v>8380</v>
      </c>
      <c r="S3954" t="str">
        <f>LEFT(P3954,FIND("/",P3954)-1)</f>
        <v>technology</v>
      </c>
      <c r="T3954" t="str">
        <f>RIGHT(P3954,LEN(P3954)-FIND("/",P3954))</f>
        <v>web</v>
      </c>
    </row>
    <row r="3955" spans="1:20" ht="42.75" x14ac:dyDescent="0.45">
      <c r="A3955">
        <v>2363</v>
      </c>
      <c r="B3955" s="3" t="s">
        <v>2364</v>
      </c>
      <c r="C3955" s="3" t="s">
        <v>6473</v>
      </c>
      <c r="D3955">
        <v>175000</v>
      </c>
      <c r="E3955">
        <v>0</v>
      </c>
      <c r="F3955" t="s">
        <v>8220</v>
      </c>
      <c r="G3955" t="s">
        <v>8224</v>
      </c>
      <c r="H3955" t="s">
        <v>8246</v>
      </c>
      <c r="I3955">
        <v>1451348200</v>
      </c>
      <c r="J3955" s="9">
        <f>(((I3955/60)/60)/24)+DATE(1970,1,1)</f>
        <v>42367.011574074073</v>
      </c>
      <c r="K3955">
        <v>1447460200</v>
      </c>
      <c r="L3955" s="10">
        <f>(((K3955/60)/60)/24)+DATE(1970,1,1)</f>
        <v>42322.011574074073</v>
      </c>
      <c r="M3955" t="b">
        <v>0</v>
      </c>
      <c r="N3955">
        <v>0</v>
      </c>
      <c r="O3955" t="b">
        <v>0</v>
      </c>
      <c r="P3955" t="s">
        <v>8272</v>
      </c>
      <c r="Q3955" s="5">
        <f>(E3955/D3955)</f>
        <v>0</v>
      </c>
      <c r="R3955" s="12" t="s">
        <v>8380</v>
      </c>
      <c r="S3955" t="str">
        <f>LEFT(P3955,FIND("/",P3955)-1)</f>
        <v>technology</v>
      </c>
      <c r="T3955" t="str">
        <f>RIGHT(P3955,LEN(P3955)-FIND("/",P3955))</f>
        <v>web</v>
      </c>
    </row>
    <row r="3956" spans="1:20" ht="28.5" x14ac:dyDescent="0.45">
      <c r="A3956">
        <v>2364</v>
      </c>
      <c r="B3956" s="3" t="s">
        <v>2365</v>
      </c>
      <c r="C3956" s="3" t="s">
        <v>6474</v>
      </c>
      <c r="D3956">
        <v>128</v>
      </c>
      <c r="E3956">
        <v>0</v>
      </c>
      <c r="F3956" t="s">
        <v>8220</v>
      </c>
      <c r="G3956" t="s">
        <v>8224</v>
      </c>
      <c r="H3956" t="s">
        <v>8246</v>
      </c>
      <c r="I3956">
        <v>1445898356</v>
      </c>
      <c r="J3956" s="9">
        <f>(((I3956/60)/60)/24)+DATE(1970,1,1)</f>
        <v>42303.934675925921</v>
      </c>
      <c r="K3956">
        <v>1441146356</v>
      </c>
      <c r="L3956" s="10">
        <f>(((K3956/60)/60)/24)+DATE(1970,1,1)</f>
        <v>42248.934675925921</v>
      </c>
      <c r="M3956" t="b">
        <v>0</v>
      </c>
      <c r="N3956">
        <v>0</v>
      </c>
      <c r="O3956" t="b">
        <v>0</v>
      </c>
      <c r="P3956" t="s">
        <v>8272</v>
      </c>
      <c r="Q3956" s="5">
        <f>(E3956/D3956)</f>
        <v>0</v>
      </c>
      <c r="R3956" s="12" t="s">
        <v>8380</v>
      </c>
      <c r="S3956" t="str">
        <f>LEFT(P3956,FIND("/",P3956)-1)</f>
        <v>technology</v>
      </c>
      <c r="T3956" t="str">
        <f>RIGHT(P3956,LEN(P3956)-FIND("/",P3956))</f>
        <v>web</v>
      </c>
    </row>
    <row r="3957" spans="1:20" ht="42.75" x14ac:dyDescent="0.45">
      <c r="A3957">
        <v>2365</v>
      </c>
      <c r="B3957" s="3" t="s">
        <v>2366</v>
      </c>
      <c r="C3957" s="3" t="s">
        <v>6475</v>
      </c>
      <c r="D3957">
        <v>1000</v>
      </c>
      <c r="E3957">
        <v>0</v>
      </c>
      <c r="F3957" t="s">
        <v>8220</v>
      </c>
      <c r="G3957" t="s">
        <v>8237</v>
      </c>
      <c r="H3957" t="s">
        <v>8249</v>
      </c>
      <c r="I3957">
        <v>1453071600</v>
      </c>
      <c r="J3957" s="9">
        <f>(((I3957/60)/60)/24)+DATE(1970,1,1)</f>
        <v>42386.958333333328</v>
      </c>
      <c r="K3957">
        <v>1449596425</v>
      </c>
      <c r="L3957" s="10">
        <f>(((K3957/60)/60)/24)+DATE(1970,1,1)</f>
        <v>42346.736400462964</v>
      </c>
      <c r="M3957" t="b">
        <v>0</v>
      </c>
      <c r="N3957">
        <v>0</v>
      </c>
      <c r="O3957" t="b">
        <v>0</v>
      </c>
      <c r="P3957" t="s">
        <v>8272</v>
      </c>
      <c r="Q3957" s="5">
        <f>(E3957/D3957)</f>
        <v>0</v>
      </c>
      <c r="R3957" s="12" t="s">
        <v>8380</v>
      </c>
      <c r="S3957" t="str">
        <f>LEFT(P3957,FIND("/",P3957)-1)</f>
        <v>technology</v>
      </c>
      <c r="T3957" t="str">
        <f>RIGHT(P3957,LEN(P3957)-FIND("/",P3957))</f>
        <v>web</v>
      </c>
    </row>
    <row r="3958" spans="1:20" ht="42.75" x14ac:dyDescent="0.45">
      <c r="A3958">
        <v>2369</v>
      </c>
      <c r="B3958" s="3" t="s">
        <v>2370</v>
      </c>
      <c r="C3958" s="3" t="s">
        <v>6479</v>
      </c>
      <c r="D3958">
        <v>25000</v>
      </c>
      <c r="E3958">
        <v>0</v>
      </c>
      <c r="F3958" t="s">
        <v>8220</v>
      </c>
      <c r="G3958" t="s">
        <v>8224</v>
      </c>
      <c r="H3958" t="s">
        <v>8246</v>
      </c>
      <c r="I3958">
        <v>1455132611</v>
      </c>
      <c r="J3958" s="9">
        <f>(((I3958/60)/60)/24)+DATE(1970,1,1)</f>
        <v>42410.812627314815</v>
      </c>
      <c r="K3958">
        <v>1452540611</v>
      </c>
      <c r="L3958" s="10">
        <f>(((K3958/60)/60)/24)+DATE(1970,1,1)</f>
        <v>42380.812627314815</v>
      </c>
      <c r="M3958" t="b">
        <v>0</v>
      </c>
      <c r="N3958">
        <v>0</v>
      </c>
      <c r="O3958" t="b">
        <v>0</v>
      </c>
      <c r="P3958" t="s">
        <v>8272</v>
      </c>
      <c r="Q3958" s="5">
        <f>(E3958/D3958)</f>
        <v>0</v>
      </c>
      <c r="R3958" s="12" t="s">
        <v>8380</v>
      </c>
      <c r="S3958" t="str">
        <f>LEFT(P3958,FIND("/",P3958)-1)</f>
        <v>technology</v>
      </c>
      <c r="T3958" t="str">
        <f>RIGHT(P3958,LEN(P3958)-FIND("/",P3958))</f>
        <v>web</v>
      </c>
    </row>
    <row r="3959" spans="1:20" ht="42.75" x14ac:dyDescent="0.45">
      <c r="A3959">
        <v>2371</v>
      </c>
      <c r="B3959" s="3" t="s">
        <v>2372</v>
      </c>
      <c r="C3959" s="3" t="s">
        <v>6481</v>
      </c>
      <c r="D3959">
        <v>2000</v>
      </c>
      <c r="E3959">
        <v>0</v>
      </c>
      <c r="F3959" t="s">
        <v>8220</v>
      </c>
      <c r="G3959" t="s">
        <v>8224</v>
      </c>
      <c r="H3959" t="s">
        <v>8246</v>
      </c>
      <c r="I3959">
        <v>1435257596</v>
      </c>
      <c r="J3959" s="9">
        <f>(((I3959/60)/60)/24)+DATE(1970,1,1)</f>
        <v>42180.777731481481</v>
      </c>
      <c r="K3959">
        <v>1432665596</v>
      </c>
      <c r="L3959" s="10">
        <f>(((K3959/60)/60)/24)+DATE(1970,1,1)</f>
        <v>42150.777731481481</v>
      </c>
      <c r="M3959" t="b">
        <v>0</v>
      </c>
      <c r="N3959">
        <v>0</v>
      </c>
      <c r="O3959" t="b">
        <v>0</v>
      </c>
      <c r="P3959" t="s">
        <v>8272</v>
      </c>
      <c r="Q3959" s="5">
        <f>(E3959/D3959)</f>
        <v>0</v>
      </c>
      <c r="R3959" s="12" t="s">
        <v>8380</v>
      </c>
      <c r="S3959" t="str">
        <f>LEFT(P3959,FIND("/",P3959)-1)</f>
        <v>technology</v>
      </c>
      <c r="T3959" t="str">
        <f>RIGHT(P3959,LEN(P3959)-FIND("/",P3959))</f>
        <v>web</v>
      </c>
    </row>
    <row r="3960" spans="1:20" ht="42.75" x14ac:dyDescent="0.45">
      <c r="A3960">
        <v>2375</v>
      </c>
      <c r="B3960" s="3" t="s">
        <v>2376</v>
      </c>
      <c r="C3960" s="3" t="s">
        <v>6485</v>
      </c>
      <c r="D3960">
        <v>10000</v>
      </c>
      <c r="E3960">
        <v>0</v>
      </c>
      <c r="F3960" t="s">
        <v>8220</v>
      </c>
      <c r="G3960" t="s">
        <v>8224</v>
      </c>
      <c r="H3960" t="s">
        <v>8246</v>
      </c>
      <c r="I3960">
        <v>1473451437</v>
      </c>
      <c r="J3960" s="9">
        <f>(((I3960/60)/60)/24)+DATE(1970,1,1)</f>
        <v>42622.836076388892</v>
      </c>
      <c r="K3960">
        <v>1470859437</v>
      </c>
      <c r="L3960" s="10">
        <f>(((K3960/60)/60)/24)+DATE(1970,1,1)</f>
        <v>42592.836076388892</v>
      </c>
      <c r="M3960" t="b">
        <v>0</v>
      </c>
      <c r="N3960">
        <v>0</v>
      </c>
      <c r="O3960" t="b">
        <v>0</v>
      </c>
      <c r="P3960" t="s">
        <v>8272</v>
      </c>
      <c r="Q3960" s="5">
        <f>(E3960/D3960)</f>
        <v>0</v>
      </c>
      <c r="R3960" s="12" t="s">
        <v>8380</v>
      </c>
      <c r="S3960" t="str">
        <f>LEFT(P3960,FIND("/",P3960)-1)</f>
        <v>technology</v>
      </c>
      <c r="T3960" t="str">
        <f>RIGHT(P3960,LEN(P3960)-FIND("/",P3960))</f>
        <v>web</v>
      </c>
    </row>
    <row r="3961" spans="1:20" ht="42.75" x14ac:dyDescent="0.45">
      <c r="A3961">
        <v>2377</v>
      </c>
      <c r="B3961" s="3" t="s">
        <v>2378</v>
      </c>
      <c r="C3961" s="3" t="s">
        <v>6487</v>
      </c>
      <c r="D3961">
        <v>2500</v>
      </c>
      <c r="E3961">
        <v>0</v>
      </c>
      <c r="F3961" t="s">
        <v>8220</v>
      </c>
      <c r="G3961" t="s">
        <v>8229</v>
      </c>
      <c r="H3961" t="s">
        <v>8251</v>
      </c>
      <c r="I3961">
        <v>1480110783</v>
      </c>
      <c r="J3961" s="9">
        <f>(((I3961/60)/60)/24)+DATE(1970,1,1)</f>
        <v>42699.911840277782</v>
      </c>
      <c r="K3961">
        <v>1477515183</v>
      </c>
      <c r="L3961" s="10">
        <f>(((K3961/60)/60)/24)+DATE(1970,1,1)</f>
        <v>42669.870173611111</v>
      </c>
      <c r="M3961" t="b">
        <v>0</v>
      </c>
      <c r="N3961">
        <v>0</v>
      </c>
      <c r="O3961" t="b">
        <v>0</v>
      </c>
      <c r="P3961" t="s">
        <v>8272</v>
      </c>
      <c r="Q3961" s="5">
        <f>(E3961/D3961)</f>
        <v>0</v>
      </c>
      <c r="R3961" s="12" t="s">
        <v>8380</v>
      </c>
      <c r="S3961" t="str">
        <f>LEFT(P3961,FIND("/",P3961)-1)</f>
        <v>technology</v>
      </c>
      <c r="T3961" t="str">
        <f>RIGHT(P3961,LEN(P3961)-FIND("/",P3961))</f>
        <v>web</v>
      </c>
    </row>
    <row r="3962" spans="1:20" ht="28.5" x14ac:dyDescent="0.45">
      <c r="A3962">
        <v>2378</v>
      </c>
      <c r="B3962" s="3" t="s">
        <v>2379</v>
      </c>
      <c r="C3962" s="3" t="s">
        <v>6488</v>
      </c>
      <c r="D3962">
        <v>110000</v>
      </c>
      <c r="E3962">
        <v>0</v>
      </c>
      <c r="F3962" t="s">
        <v>8220</v>
      </c>
      <c r="G3962" t="s">
        <v>8224</v>
      </c>
      <c r="H3962" t="s">
        <v>8246</v>
      </c>
      <c r="I3962">
        <v>1440548330</v>
      </c>
      <c r="J3962" s="9">
        <f>(((I3962/60)/60)/24)+DATE(1970,1,1)</f>
        <v>42242.013078703705</v>
      </c>
      <c r="K3962">
        <v>1438042730</v>
      </c>
      <c r="L3962" s="10">
        <f>(((K3962/60)/60)/24)+DATE(1970,1,1)</f>
        <v>42213.013078703705</v>
      </c>
      <c r="M3962" t="b">
        <v>0</v>
      </c>
      <c r="N3962">
        <v>0</v>
      </c>
      <c r="O3962" t="b">
        <v>0</v>
      </c>
      <c r="P3962" t="s">
        <v>8272</v>
      </c>
      <c r="Q3962" s="5">
        <f>(E3962/D3962)</f>
        <v>0</v>
      </c>
      <c r="R3962" s="12" t="s">
        <v>8380</v>
      </c>
      <c r="S3962" t="str">
        <f>LEFT(P3962,FIND("/",P3962)-1)</f>
        <v>technology</v>
      </c>
      <c r="T3962" t="str">
        <f>RIGHT(P3962,LEN(P3962)-FIND("/",P3962))</f>
        <v>web</v>
      </c>
    </row>
    <row r="3963" spans="1:20" ht="28.5" x14ac:dyDescent="0.45">
      <c r="A3963">
        <v>2379</v>
      </c>
      <c r="B3963" s="3" t="s">
        <v>2380</v>
      </c>
      <c r="C3963" s="3" t="s">
        <v>6489</v>
      </c>
      <c r="D3963">
        <v>30000</v>
      </c>
      <c r="E3963">
        <v>0</v>
      </c>
      <c r="F3963" t="s">
        <v>8220</v>
      </c>
      <c r="G3963" t="s">
        <v>8224</v>
      </c>
      <c r="H3963" t="s">
        <v>8246</v>
      </c>
      <c r="I3963">
        <v>1444004616</v>
      </c>
      <c r="J3963" s="9">
        <f>(((I3963/60)/60)/24)+DATE(1970,1,1)</f>
        <v>42282.016388888893</v>
      </c>
      <c r="K3963">
        <v>1440116616</v>
      </c>
      <c r="L3963" s="10">
        <f>(((K3963/60)/60)/24)+DATE(1970,1,1)</f>
        <v>42237.016388888893</v>
      </c>
      <c r="M3963" t="b">
        <v>0</v>
      </c>
      <c r="N3963">
        <v>0</v>
      </c>
      <c r="O3963" t="b">
        <v>0</v>
      </c>
      <c r="P3963" t="s">
        <v>8272</v>
      </c>
      <c r="Q3963" s="5">
        <f>(E3963/D3963)</f>
        <v>0</v>
      </c>
      <c r="R3963" s="12" t="s">
        <v>8380</v>
      </c>
      <c r="S3963" t="str">
        <f>LEFT(P3963,FIND("/",P3963)-1)</f>
        <v>technology</v>
      </c>
      <c r="T3963" t="str">
        <f>RIGHT(P3963,LEN(P3963)-FIND("/",P3963))</f>
        <v>web</v>
      </c>
    </row>
    <row r="3964" spans="1:20" ht="42.75" x14ac:dyDescent="0.45">
      <c r="A3964">
        <v>2386</v>
      </c>
      <c r="B3964" s="3" t="s">
        <v>2387</v>
      </c>
      <c r="C3964" s="3" t="s">
        <v>6496</v>
      </c>
      <c r="D3964">
        <v>30000</v>
      </c>
      <c r="E3964">
        <v>0</v>
      </c>
      <c r="F3964" t="s">
        <v>8220</v>
      </c>
      <c r="G3964" t="s">
        <v>8229</v>
      </c>
      <c r="H3964" t="s">
        <v>8251</v>
      </c>
      <c r="I3964">
        <v>1420920424</v>
      </c>
      <c r="J3964" s="9">
        <f>(((I3964/60)/60)/24)+DATE(1970,1,1)</f>
        <v>42014.838240740741</v>
      </c>
      <c r="K3964">
        <v>1415736424</v>
      </c>
      <c r="L3964" s="10">
        <f>(((K3964/60)/60)/24)+DATE(1970,1,1)</f>
        <v>41954.838240740741</v>
      </c>
      <c r="M3964" t="b">
        <v>0</v>
      </c>
      <c r="N3964">
        <v>0</v>
      </c>
      <c r="O3964" t="b">
        <v>0</v>
      </c>
      <c r="P3964" t="s">
        <v>8272</v>
      </c>
      <c r="Q3964" s="5">
        <f>(E3964/D3964)</f>
        <v>0</v>
      </c>
      <c r="R3964" s="12" t="s">
        <v>8380</v>
      </c>
      <c r="S3964" t="str">
        <f>LEFT(P3964,FIND("/",P3964)-1)</f>
        <v>technology</v>
      </c>
      <c r="T3964" t="str">
        <f>RIGHT(P3964,LEN(P3964)-FIND("/",P3964))</f>
        <v>web</v>
      </c>
    </row>
    <row r="3965" spans="1:20" ht="42.75" x14ac:dyDescent="0.45">
      <c r="A3965">
        <v>2390</v>
      </c>
      <c r="B3965" s="3" t="s">
        <v>2391</v>
      </c>
      <c r="C3965" s="3" t="s">
        <v>6500</v>
      </c>
      <c r="D3965">
        <v>510000</v>
      </c>
      <c r="E3965">
        <v>0</v>
      </c>
      <c r="F3965" t="s">
        <v>8220</v>
      </c>
      <c r="G3965" t="s">
        <v>8226</v>
      </c>
      <c r="H3965" t="s">
        <v>8248</v>
      </c>
      <c r="I3965">
        <v>1420352264</v>
      </c>
      <c r="J3965" s="9">
        <f>(((I3965/60)/60)/24)+DATE(1970,1,1)</f>
        <v>42008.262314814812</v>
      </c>
      <c r="K3965">
        <v>1416896264</v>
      </c>
      <c r="L3965" s="10">
        <f>(((K3965/60)/60)/24)+DATE(1970,1,1)</f>
        <v>41968.262314814812</v>
      </c>
      <c r="M3965" t="b">
        <v>0</v>
      </c>
      <c r="N3965">
        <v>0</v>
      </c>
      <c r="O3965" t="b">
        <v>0</v>
      </c>
      <c r="P3965" t="s">
        <v>8272</v>
      </c>
      <c r="Q3965" s="5">
        <f>(E3965/D3965)</f>
        <v>0</v>
      </c>
      <c r="R3965" s="12" t="s">
        <v>8380</v>
      </c>
      <c r="S3965" t="str">
        <f>LEFT(P3965,FIND("/",P3965)-1)</f>
        <v>technology</v>
      </c>
      <c r="T3965" t="str">
        <f>RIGHT(P3965,LEN(P3965)-FIND("/",P3965))</f>
        <v>web</v>
      </c>
    </row>
    <row r="3966" spans="1:20" ht="42.75" x14ac:dyDescent="0.45">
      <c r="A3966">
        <v>2392</v>
      </c>
      <c r="B3966" s="3" t="s">
        <v>2393</v>
      </c>
      <c r="C3966" s="3" t="s">
        <v>6502</v>
      </c>
      <c r="D3966">
        <v>4200</v>
      </c>
      <c r="E3966">
        <v>0</v>
      </c>
      <c r="F3966" t="s">
        <v>8220</v>
      </c>
      <c r="G3966" t="s">
        <v>8224</v>
      </c>
      <c r="H3966" t="s">
        <v>8246</v>
      </c>
      <c r="I3966">
        <v>1446087223</v>
      </c>
      <c r="J3966" s="9">
        <f>(((I3966/60)/60)/24)+DATE(1970,1,1)</f>
        <v>42306.120636574073</v>
      </c>
      <c r="K3966">
        <v>1443495223</v>
      </c>
      <c r="L3966" s="10">
        <f>(((K3966/60)/60)/24)+DATE(1970,1,1)</f>
        <v>42276.120636574073</v>
      </c>
      <c r="M3966" t="b">
        <v>0</v>
      </c>
      <c r="N3966">
        <v>0</v>
      </c>
      <c r="O3966" t="b">
        <v>0</v>
      </c>
      <c r="P3966" t="s">
        <v>8272</v>
      </c>
      <c r="Q3966" s="5">
        <f>(E3966/D3966)</f>
        <v>0</v>
      </c>
      <c r="R3966" s="12" t="s">
        <v>8380</v>
      </c>
      <c r="S3966" t="str">
        <f>LEFT(P3966,FIND("/",P3966)-1)</f>
        <v>technology</v>
      </c>
      <c r="T3966" t="str">
        <f>RIGHT(P3966,LEN(P3966)-FIND("/",P3966))</f>
        <v>web</v>
      </c>
    </row>
    <row r="3967" spans="1:20" ht="42.75" x14ac:dyDescent="0.45">
      <c r="A3967">
        <v>2395</v>
      </c>
      <c r="B3967" s="3" t="s">
        <v>2396</v>
      </c>
      <c r="C3967" s="3" t="s">
        <v>6505</v>
      </c>
      <c r="D3967">
        <v>33000</v>
      </c>
      <c r="E3967">
        <v>0</v>
      </c>
      <c r="F3967" t="s">
        <v>8220</v>
      </c>
      <c r="G3967" t="s">
        <v>8224</v>
      </c>
      <c r="H3967" t="s">
        <v>8246</v>
      </c>
      <c r="I3967">
        <v>1484038620</v>
      </c>
      <c r="J3967" s="9">
        <f>(((I3967/60)/60)/24)+DATE(1970,1,1)</f>
        <v>42745.372916666667</v>
      </c>
      <c r="K3967">
        <v>1481597687</v>
      </c>
      <c r="L3967" s="10">
        <f>(((K3967/60)/60)/24)+DATE(1970,1,1)</f>
        <v>42717.121377314819</v>
      </c>
      <c r="M3967" t="b">
        <v>0</v>
      </c>
      <c r="N3967">
        <v>0</v>
      </c>
      <c r="O3967" t="b">
        <v>0</v>
      </c>
      <c r="P3967" t="s">
        <v>8272</v>
      </c>
      <c r="Q3967" s="5">
        <f>(E3967/D3967)</f>
        <v>0</v>
      </c>
      <c r="R3967" s="12" t="s">
        <v>8380</v>
      </c>
      <c r="S3967" t="str">
        <f>LEFT(P3967,FIND("/",P3967)-1)</f>
        <v>technology</v>
      </c>
      <c r="T3967" t="str">
        <f>RIGHT(P3967,LEN(P3967)-FIND("/",P3967))</f>
        <v>web</v>
      </c>
    </row>
    <row r="3968" spans="1:20" ht="42.75" x14ac:dyDescent="0.45">
      <c r="A3968">
        <v>2397</v>
      </c>
      <c r="B3968" s="3" t="s">
        <v>2398</v>
      </c>
      <c r="C3968" s="3" t="s">
        <v>6507</v>
      </c>
      <c r="D3968">
        <v>124000</v>
      </c>
      <c r="E3968">
        <v>0</v>
      </c>
      <c r="F3968" t="s">
        <v>8220</v>
      </c>
      <c r="G3968" t="s">
        <v>8224</v>
      </c>
      <c r="H3968" t="s">
        <v>8246</v>
      </c>
      <c r="I3968">
        <v>1420233256</v>
      </c>
      <c r="J3968" s="9">
        <f>(((I3968/60)/60)/24)+DATE(1970,1,1)</f>
        <v>42006.88490740741</v>
      </c>
      <c r="K3968">
        <v>1417641256</v>
      </c>
      <c r="L3968" s="10">
        <f>(((K3968/60)/60)/24)+DATE(1970,1,1)</f>
        <v>41976.88490740741</v>
      </c>
      <c r="M3968" t="b">
        <v>0</v>
      </c>
      <c r="N3968">
        <v>0</v>
      </c>
      <c r="O3968" t="b">
        <v>0</v>
      </c>
      <c r="P3968" t="s">
        <v>8272</v>
      </c>
      <c r="Q3968" s="5">
        <f>(E3968/D3968)</f>
        <v>0</v>
      </c>
      <c r="R3968" s="12" t="s">
        <v>8380</v>
      </c>
      <c r="S3968" t="str">
        <f>LEFT(P3968,FIND("/",P3968)-1)</f>
        <v>technology</v>
      </c>
      <c r="T3968" t="str">
        <f>RIGHT(P3968,LEN(P3968)-FIND("/",P3968))</f>
        <v>web</v>
      </c>
    </row>
    <row r="3969" spans="1:20" ht="42.75" x14ac:dyDescent="0.45">
      <c r="A3969">
        <v>2398</v>
      </c>
      <c r="B3969" s="3" t="s">
        <v>2399</v>
      </c>
      <c r="C3969" s="3" t="s">
        <v>6508</v>
      </c>
      <c r="D3969">
        <v>4000</v>
      </c>
      <c r="E3969">
        <v>0</v>
      </c>
      <c r="F3969" t="s">
        <v>8220</v>
      </c>
      <c r="G3969" t="s">
        <v>8224</v>
      </c>
      <c r="H3969" t="s">
        <v>8246</v>
      </c>
      <c r="I3969">
        <v>1435874384</v>
      </c>
      <c r="J3969" s="9">
        <f>(((I3969/60)/60)/24)+DATE(1970,1,1)</f>
        <v>42187.916481481487</v>
      </c>
      <c r="K3969">
        <v>1433282384</v>
      </c>
      <c r="L3969" s="10">
        <f>(((K3969/60)/60)/24)+DATE(1970,1,1)</f>
        <v>42157.916481481487</v>
      </c>
      <c r="M3969" t="b">
        <v>0</v>
      </c>
      <c r="N3969">
        <v>0</v>
      </c>
      <c r="O3969" t="b">
        <v>0</v>
      </c>
      <c r="P3969" t="s">
        <v>8272</v>
      </c>
      <c r="Q3969" s="5">
        <f>(E3969/D3969)</f>
        <v>0</v>
      </c>
      <c r="R3969" s="12" t="s">
        <v>8380</v>
      </c>
      <c r="S3969" t="str">
        <f>LEFT(P3969,FIND("/",P3969)-1)</f>
        <v>technology</v>
      </c>
      <c r="T3969" t="str">
        <f>RIGHT(P3969,LEN(P3969)-FIND("/",P3969))</f>
        <v>web</v>
      </c>
    </row>
    <row r="3970" spans="1:20" ht="42.75" x14ac:dyDescent="0.45">
      <c r="A3970">
        <v>2399</v>
      </c>
      <c r="B3970" s="3" t="s">
        <v>2400</v>
      </c>
      <c r="C3970" s="3" t="s">
        <v>6509</v>
      </c>
      <c r="D3970">
        <v>13000</v>
      </c>
      <c r="E3970">
        <v>0</v>
      </c>
      <c r="F3970" t="s">
        <v>8220</v>
      </c>
      <c r="G3970" t="s">
        <v>8235</v>
      </c>
      <c r="H3970" t="s">
        <v>8255</v>
      </c>
      <c r="I3970">
        <v>1418934506</v>
      </c>
      <c r="J3970" s="9">
        <f>(((I3970/60)/60)/24)+DATE(1970,1,1)</f>
        <v>41991.853078703702</v>
      </c>
      <c r="K3970">
        <v>1415910506</v>
      </c>
      <c r="L3970" s="10">
        <f>(((K3970/60)/60)/24)+DATE(1970,1,1)</f>
        <v>41956.853078703702</v>
      </c>
      <c r="M3970" t="b">
        <v>0</v>
      </c>
      <c r="N3970">
        <v>0</v>
      </c>
      <c r="O3970" t="b">
        <v>0</v>
      </c>
      <c r="P3970" t="s">
        <v>8272</v>
      </c>
      <c r="Q3970" s="5">
        <f>(E3970/D3970)</f>
        <v>0</v>
      </c>
      <c r="R3970" s="12" t="s">
        <v>8380</v>
      </c>
      <c r="S3970" t="str">
        <f>LEFT(P3970,FIND("/",P3970)-1)</f>
        <v>technology</v>
      </c>
      <c r="T3970" t="str">
        <f>RIGHT(P3970,LEN(P3970)-FIND("/",P3970))</f>
        <v>web</v>
      </c>
    </row>
    <row r="3971" spans="1:20" ht="42.75" x14ac:dyDescent="0.45">
      <c r="A3971">
        <v>2400</v>
      </c>
      <c r="B3971" s="3" t="s">
        <v>2401</v>
      </c>
      <c r="C3971" s="3" t="s">
        <v>6510</v>
      </c>
      <c r="D3971">
        <v>50000</v>
      </c>
      <c r="E3971">
        <v>0</v>
      </c>
      <c r="F3971" t="s">
        <v>8220</v>
      </c>
      <c r="G3971" t="s">
        <v>8226</v>
      </c>
      <c r="H3971" t="s">
        <v>8248</v>
      </c>
      <c r="I3971">
        <v>1460615164</v>
      </c>
      <c r="J3971" s="9">
        <f>(((I3971/60)/60)/24)+DATE(1970,1,1)</f>
        <v>42474.268101851849</v>
      </c>
      <c r="K3971">
        <v>1458023164</v>
      </c>
      <c r="L3971" s="10">
        <f>(((K3971/60)/60)/24)+DATE(1970,1,1)</f>
        <v>42444.268101851849</v>
      </c>
      <c r="M3971" t="b">
        <v>0</v>
      </c>
      <c r="N3971">
        <v>0</v>
      </c>
      <c r="O3971" t="b">
        <v>0</v>
      </c>
      <c r="P3971" t="s">
        <v>8272</v>
      </c>
      <c r="Q3971" s="5">
        <f>(E3971/D3971)</f>
        <v>0</v>
      </c>
      <c r="R3971" s="12" t="s">
        <v>8380</v>
      </c>
      <c r="S3971" t="str">
        <f>LEFT(P3971,FIND("/",P3971)-1)</f>
        <v>technology</v>
      </c>
      <c r="T3971" t="str">
        <f>RIGHT(P3971,LEN(P3971)-FIND("/",P3971))</f>
        <v>web</v>
      </c>
    </row>
    <row r="3972" spans="1:20" ht="42.75" x14ac:dyDescent="0.45">
      <c r="A3972">
        <v>2404</v>
      </c>
      <c r="B3972" s="3" t="s">
        <v>2405</v>
      </c>
      <c r="C3972" s="3" t="s">
        <v>6514</v>
      </c>
      <c r="D3972">
        <v>15000</v>
      </c>
      <c r="E3972">
        <v>0</v>
      </c>
      <c r="F3972" t="s">
        <v>8221</v>
      </c>
      <c r="G3972" t="s">
        <v>8224</v>
      </c>
      <c r="H3972" t="s">
        <v>8246</v>
      </c>
      <c r="I3972">
        <v>1451782607</v>
      </c>
      <c r="J3972" s="9">
        <f>(((I3972/60)/60)/24)+DATE(1970,1,1)</f>
        <v>42372.03943287037</v>
      </c>
      <c r="K3972">
        <v>1449190607</v>
      </c>
      <c r="L3972" s="10">
        <f>(((K3972/60)/60)/24)+DATE(1970,1,1)</f>
        <v>42342.03943287037</v>
      </c>
      <c r="M3972" t="b">
        <v>0</v>
      </c>
      <c r="N3972">
        <v>0</v>
      </c>
      <c r="O3972" t="b">
        <v>0</v>
      </c>
      <c r="P3972" t="s">
        <v>8284</v>
      </c>
      <c r="Q3972" s="5">
        <f>(E3972/D3972)</f>
        <v>0</v>
      </c>
      <c r="R3972" s="12" t="s">
        <v>8380</v>
      </c>
      <c r="S3972" t="str">
        <f>LEFT(P3972,FIND("/",P3972)-1)</f>
        <v>food</v>
      </c>
      <c r="T3972" t="str">
        <f>RIGHT(P3972,LEN(P3972)-FIND("/",P3972))</f>
        <v>food trucks</v>
      </c>
    </row>
    <row r="3973" spans="1:20" ht="57" x14ac:dyDescent="0.45">
      <c r="A3973">
        <v>2410</v>
      </c>
      <c r="B3973" s="3" t="s">
        <v>2411</v>
      </c>
      <c r="C3973" s="3" t="s">
        <v>6520</v>
      </c>
      <c r="D3973">
        <v>15000</v>
      </c>
      <c r="E3973">
        <v>0</v>
      </c>
      <c r="F3973" t="s">
        <v>8221</v>
      </c>
      <c r="G3973" t="s">
        <v>8226</v>
      </c>
      <c r="H3973" t="s">
        <v>8248</v>
      </c>
      <c r="I3973">
        <v>1441619275</v>
      </c>
      <c r="J3973" s="9">
        <f>(((I3973/60)/60)/24)+DATE(1970,1,1)</f>
        <v>42254.408275462964</v>
      </c>
      <c r="K3973">
        <v>1439027275</v>
      </c>
      <c r="L3973" s="10">
        <f>(((K3973/60)/60)/24)+DATE(1970,1,1)</f>
        <v>42224.408275462964</v>
      </c>
      <c r="M3973" t="b">
        <v>0</v>
      </c>
      <c r="N3973">
        <v>0</v>
      </c>
      <c r="O3973" t="b">
        <v>0</v>
      </c>
      <c r="P3973" t="s">
        <v>8284</v>
      </c>
      <c r="Q3973" s="5">
        <f>(E3973/D3973)</f>
        <v>0</v>
      </c>
      <c r="R3973" s="12" t="s">
        <v>8380</v>
      </c>
      <c r="S3973" t="str">
        <f>LEFT(P3973,FIND("/",P3973)-1)</f>
        <v>food</v>
      </c>
      <c r="T3973" t="str">
        <f>RIGHT(P3973,LEN(P3973)-FIND("/",P3973))</f>
        <v>food trucks</v>
      </c>
    </row>
    <row r="3974" spans="1:20" ht="42.75" x14ac:dyDescent="0.45">
      <c r="A3974">
        <v>2412</v>
      </c>
      <c r="B3974" s="3" t="s">
        <v>2413</v>
      </c>
      <c r="C3974" s="3" t="s">
        <v>6522</v>
      </c>
      <c r="D3974">
        <v>8000</v>
      </c>
      <c r="E3974">
        <v>0</v>
      </c>
      <c r="F3974" t="s">
        <v>8221</v>
      </c>
      <c r="G3974" t="s">
        <v>8230</v>
      </c>
      <c r="H3974" t="s">
        <v>8249</v>
      </c>
      <c r="I3974">
        <v>1480185673</v>
      </c>
      <c r="J3974" s="9">
        <f>(((I3974/60)/60)/24)+DATE(1970,1,1)</f>
        <v>42700.778622685189</v>
      </c>
      <c r="K3974">
        <v>1476294073</v>
      </c>
      <c r="L3974" s="10">
        <f>(((K3974/60)/60)/24)+DATE(1970,1,1)</f>
        <v>42655.736956018518</v>
      </c>
      <c r="M3974" t="b">
        <v>0</v>
      </c>
      <c r="N3974">
        <v>0</v>
      </c>
      <c r="O3974" t="b">
        <v>0</v>
      </c>
      <c r="P3974" t="s">
        <v>8284</v>
      </c>
      <c r="Q3974" s="5">
        <f>(E3974/D3974)</f>
        <v>0</v>
      </c>
      <c r="R3974" s="12" t="s">
        <v>8380</v>
      </c>
      <c r="S3974" t="str">
        <f>LEFT(P3974,FIND("/",P3974)-1)</f>
        <v>food</v>
      </c>
      <c r="T3974" t="str">
        <f>RIGHT(P3974,LEN(P3974)-FIND("/",P3974))</f>
        <v>food trucks</v>
      </c>
    </row>
    <row r="3975" spans="1:20" ht="42.75" x14ac:dyDescent="0.45">
      <c r="A3975">
        <v>2417</v>
      </c>
      <c r="B3975" s="3" t="s">
        <v>2418</v>
      </c>
      <c r="C3975" s="3" t="s">
        <v>6527</v>
      </c>
      <c r="D3975">
        <v>1000</v>
      </c>
      <c r="E3975">
        <v>0</v>
      </c>
      <c r="F3975" t="s">
        <v>8221</v>
      </c>
      <c r="G3975" t="s">
        <v>8224</v>
      </c>
      <c r="H3975" t="s">
        <v>8246</v>
      </c>
      <c r="I3975">
        <v>1407705187</v>
      </c>
      <c r="J3975" s="9">
        <f>(((I3975/60)/60)/24)+DATE(1970,1,1)</f>
        <v>41861.884108796294</v>
      </c>
      <c r="K3975">
        <v>1405113187</v>
      </c>
      <c r="L3975" s="10">
        <f>(((K3975/60)/60)/24)+DATE(1970,1,1)</f>
        <v>41831.884108796294</v>
      </c>
      <c r="M3975" t="b">
        <v>0</v>
      </c>
      <c r="N3975">
        <v>0</v>
      </c>
      <c r="O3975" t="b">
        <v>0</v>
      </c>
      <c r="P3975" t="s">
        <v>8284</v>
      </c>
      <c r="Q3975" s="5">
        <f>(E3975/D3975)</f>
        <v>0</v>
      </c>
      <c r="R3975" s="12" t="s">
        <v>8380</v>
      </c>
      <c r="S3975" t="str">
        <f>LEFT(P3975,FIND("/",P3975)-1)</f>
        <v>food</v>
      </c>
      <c r="T3975" t="str">
        <f>RIGHT(P3975,LEN(P3975)-FIND("/",P3975))</f>
        <v>food trucks</v>
      </c>
    </row>
    <row r="3976" spans="1:20" ht="42.75" x14ac:dyDescent="0.45">
      <c r="A3976">
        <v>2419</v>
      </c>
      <c r="B3976" s="3" t="s">
        <v>2420</v>
      </c>
      <c r="C3976" s="3" t="s">
        <v>6529</v>
      </c>
      <c r="D3976">
        <v>3000</v>
      </c>
      <c r="E3976">
        <v>0</v>
      </c>
      <c r="F3976" t="s">
        <v>8221</v>
      </c>
      <c r="G3976" t="s">
        <v>8224</v>
      </c>
      <c r="H3976" t="s">
        <v>8246</v>
      </c>
      <c r="I3976">
        <v>1424281389</v>
      </c>
      <c r="J3976" s="9">
        <f>(((I3976/60)/60)/24)+DATE(1970,1,1)</f>
        <v>42053.738298611104</v>
      </c>
      <c r="K3976">
        <v>1419097389</v>
      </c>
      <c r="L3976" s="10">
        <f>(((K3976/60)/60)/24)+DATE(1970,1,1)</f>
        <v>41993.738298611104</v>
      </c>
      <c r="M3976" t="b">
        <v>0</v>
      </c>
      <c r="N3976">
        <v>0</v>
      </c>
      <c r="O3976" t="b">
        <v>0</v>
      </c>
      <c r="P3976" t="s">
        <v>8284</v>
      </c>
      <c r="Q3976" s="5">
        <f>(E3976/D3976)</f>
        <v>0</v>
      </c>
      <c r="R3976" s="12" t="s">
        <v>8380</v>
      </c>
      <c r="S3976" t="str">
        <f>LEFT(P3976,FIND("/",P3976)-1)</f>
        <v>food</v>
      </c>
      <c r="T3976" t="str">
        <f>RIGHT(P3976,LEN(P3976)-FIND("/",P3976))</f>
        <v>food trucks</v>
      </c>
    </row>
    <row r="3977" spans="1:20" ht="42.75" x14ac:dyDescent="0.45">
      <c r="A3977">
        <v>2426</v>
      </c>
      <c r="B3977" s="3" t="s">
        <v>2427</v>
      </c>
      <c r="C3977" s="3" t="s">
        <v>6536</v>
      </c>
      <c r="D3977">
        <v>20000</v>
      </c>
      <c r="E3977">
        <v>0</v>
      </c>
      <c r="F3977" t="s">
        <v>8221</v>
      </c>
      <c r="G3977" t="s">
        <v>8224</v>
      </c>
      <c r="H3977" t="s">
        <v>8246</v>
      </c>
      <c r="I3977">
        <v>1439006692</v>
      </c>
      <c r="J3977" s="9">
        <f>(((I3977/60)/60)/24)+DATE(1970,1,1)</f>
        <v>42224.170046296291</v>
      </c>
      <c r="K3977">
        <v>1433822692</v>
      </c>
      <c r="L3977" s="10">
        <f>(((K3977/60)/60)/24)+DATE(1970,1,1)</f>
        <v>42164.170046296291</v>
      </c>
      <c r="M3977" t="b">
        <v>0</v>
      </c>
      <c r="N3977">
        <v>0</v>
      </c>
      <c r="O3977" t="b">
        <v>0</v>
      </c>
      <c r="P3977" t="s">
        <v>8284</v>
      </c>
      <c r="Q3977" s="5">
        <f>(E3977/D3977)</f>
        <v>0</v>
      </c>
      <c r="R3977" s="12" t="s">
        <v>8380</v>
      </c>
      <c r="S3977" t="str">
        <f>LEFT(P3977,FIND("/",P3977)-1)</f>
        <v>food</v>
      </c>
      <c r="T3977" t="str">
        <f>RIGHT(P3977,LEN(P3977)-FIND("/",P3977))</f>
        <v>food trucks</v>
      </c>
    </row>
    <row r="3978" spans="1:20" ht="42.75" x14ac:dyDescent="0.45">
      <c r="A3978">
        <v>2433</v>
      </c>
      <c r="B3978" s="3" t="s">
        <v>2434</v>
      </c>
      <c r="C3978" s="3" t="s">
        <v>6543</v>
      </c>
      <c r="D3978">
        <v>10000</v>
      </c>
      <c r="E3978">
        <v>0</v>
      </c>
      <c r="F3978" t="s">
        <v>8221</v>
      </c>
      <c r="G3978" t="s">
        <v>8224</v>
      </c>
      <c r="H3978" t="s">
        <v>8246</v>
      </c>
      <c r="I3978">
        <v>1456608943</v>
      </c>
      <c r="J3978" s="9">
        <f>(((I3978/60)/60)/24)+DATE(1970,1,1)</f>
        <v>42427.89980324074</v>
      </c>
      <c r="K3978">
        <v>1454016943</v>
      </c>
      <c r="L3978" s="10">
        <f>(((K3978/60)/60)/24)+DATE(1970,1,1)</f>
        <v>42397.89980324074</v>
      </c>
      <c r="M3978" t="b">
        <v>0</v>
      </c>
      <c r="N3978">
        <v>0</v>
      </c>
      <c r="O3978" t="b">
        <v>0</v>
      </c>
      <c r="P3978" t="s">
        <v>8284</v>
      </c>
      <c r="Q3978" s="5">
        <f>(E3978/D3978)</f>
        <v>0</v>
      </c>
      <c r="R3978" s="12" t="s">
        <v>8380</v>
      </c>
      <c r="S3978" t="str">
        <f>LEFT(P3978,FIND("/",P3978)-1)</f>
        <v>food</v>
      </c>
      <c r="T3978" t="str">
        <f>RIGHT(P3978,LEN(P3978)-FIND("/",P3978))</f>
        <v>food trucks</v>
      </c>
    </row>
    <row r="3979" spans="1:20" ht="42.75" x14ac:dyDescent="0.45">
      <c r="A3979">
        <v>2437</v>
      </c>
      <c r="B3979" s="3" t="s">
        <v>2438</v>
      </c>
      <c r="C3979" s="3" t="s">
        <v>6547</v>
      </c>
      <c r="D3979">
        <v>8000</v>
      </c>
      <c r="E3979">
        <v>0</v>
      </c>
      <c r="F3979" t="s">
        <v>8221</v>
      </c>
      <c r="G3979" t="s">
        <v>8224</v>
      </c>
      <c r="H3979" t="s">
        <v>8246</v>
      </c>
      <c r="I3979">
        <v>1426615200</v>
      </c>
      <c r="J3979" s="9">
        <f>(((I3979/60)/60)/24)+DATE(1970,1,1)</f>
        <v>42080.75</v>
      </c>
      <c r="K3979">
        <v>1422400188</v>
      </c>
      <c r="L3979" s="10">
        <f>(((K3979/60)/60)/24)+DATE(1970,1,1)</f>
        <v>42031.965138888889</v>
      </c>
      <c r="M3979" t="b">
        <v>0</v>
      </c>
      <c r="N3979">
        <v>0</v>
      </c>
      <c r="O3979" t="b">
        <v>0</v>
      </c>
      <c r="P3979" t="s">
        <v>8284</v>
      </c>
      <c r="Q3979" s="5">
        <f>(E3979/D3979)</f>
        <v>0</v>
      </c>
      <c r="R3979" s="12" t="s">
        <v>8380</v>
      </c>
      <c r="S3979" t="str">
        <f>LEFT(P3979,FIND("/",P3979)-1)</f>
        <v>food</v>
      </c>
      <c r="T3979" t="str">
        <f>RIGHT(P3979,LEN(P3979)-FIND("/",P3979))</f>
        <v>food trucks</v>
      </c>
    </row>
    <row r="3980" spans="1:20" ht="42.75" x14ac:dyDescent="0.45">
      <c r="A3980">
        <v>2439</v>
      </c>
      <c r="B3980" s="3" t="s">
        <v>2440</v>
      </c>
      <c r="C3980" s="3" t="s">
        <v>6549</v>
      </c>
      <c r="D3980">
        <v>10000</v>
      </c>
      <c r="E3980">
        <v>0</v>
      </c>
      <c r="F3980" t="s">
        <v>8221</v>
      </c>
      <c r="G3980" t="s">
        <v>8224</v>
      </c>
      <c r="H3980" t="s">
        <v>8246</v>
      </c>
      <c r="I3980">
        <v>1445197129</v>
      </c>
      <c r="J3980" s="9">
        <f>(((I3980/60)/60)/24)+DATE(1970,1,1)</f>
        <v>42295.818622685183</v>
      </c>
      <c r="K3980">
        <v>1442605129</v>
      </c>
      <c r="L3980" s="10">
        <f>(((K3980/60)/60)/24)+DATE(1970,1,1)</f>
        <v>42265.818622685183</v>
      </c>
      <c r="M3980" t="b">
        <v>0</v>
      </c>
      <c r="N3980">
        <v>0</v>
      </c>
      <c r="O3980" t="b">
        <v>0</v>
      </c>
      <c r="P3980" t="s">
        <v>8284</v>
      </c>
      <c r="Q3980" s="5">
        <f>(E3980/D3980)</f>
        <v>0</v>
      </c>
      <c r="R3980" s="12" t="s">
        <v>8380</v>
      </c>
      <c r="S3980" t="str">
        <f>LEFT(P3980,FIND("/",P3980)-1)</f>
        <v>food</v>
      </c>
      <c r="T3980" t="str">
        <f>RIGHT(P3980,LEN(P3980)-FIND("/",P3980))</f>
        <v>food trucks</v>
      </c>
    </row>
    <row r="3981" spans="1:20" ht="42.75" x14ac:dyDescent="0.45">
      <c r="A3981">
        <v>2503</v>
      </c>
      <c r="B3981" s="3" t="s">
        <v>2503</v>
      </c>
      <c r="C3981" s="3" t="s">
        <v>6613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1465333560</v>
      </c>
      <c r="J3981" s="9">
        <f>(((I3981/60)/60)/24)+DATE(1970,1,1)</f>
        <v>42528.879166666666</v>
      </c>
      <c r="K3981">
        <v>1462743308</v>
      </c>
      <c r="L3981" s="10">
        <f>(((K3981/60)/60)/24)+DATE(1970,1,1)</f>
        <v>42498.899398148147</v>
      </c>
      <c r="M3981" t="b">
        <v>0</v>
      </c>
      <c r="N3981">
        <v>0</v>
      </c>
      <c r="O3981" t="b">
        <v>0</v>
      </c>
      <c r="P3981" t="s">
        <v>8299</v>
      </c>
      <c r="Q3981" s="5">
        <f>(E3981/D3981)</f>
        <v>0</v>
      </c>
      <c r="R3981" s="12" t="s">
        <v>8380</v>
      </c>
      <c r="S3981" t="str">
        <f>LEFT(P3981,FIND("/",P3981)-1)</f>
        <v>food</v>
      </c>
      <c r="T3981" t="str">
        <f>RIGHT(P3981,LEN(P3981)-FIND("/",P3981))</f>
        <v>restaurants</v>
      </c>
    </row>
    <row r="3982" spans="1:20" ht="28.5" x14ac:dyDescent="0.45">
      <c r="A3982">
        <v>2504</v>
      </c>
      <c r="B3982" s="3" t="s">
        <v>2504</v>
      </c>
      <c r="C3982" s="3" t="s">
        <v>6614</v>
      </c>
      <c r="D3982">
        <v>35000</v>
      </c>
      <c r="E3982">
        <v>0</v>
      </c>
      <c r="F3982" t="s">
        <v>8221</v>
      </c>
      <c r="G3982" t="s">
        <v>8224</v>
      </c>
      <c r="H3982" t="s">
        <v>8246</v>
      </c>
      <c r="I3982">
        <v>1416014534</v>
      </c>
      <c r="J3982" s="9">
        <f>(((I3982/60)/60)/24)+DATE(1970,1,1)</f>
        <v>41958.057106481487</v>
      </c>
      <c r="K3982">
        <v>1413418934</v>
      </c>
      <c r="L3982" s="10">
        <f>(((K3982/60)/60)/24)+DATE(1970,1,1)</f>
        <v>41928.015439814815</v>
      </c>
      <c r="M3982" t="b">
        <v>0</v>
      </c>
      <c r="N3982">
        <v>0</v>
      </c>
      <c r="O3982" t="b">
        <v>0</v>
      </c>
      <c r="P3982" t="s">
        <v>8299</v>
      </c>
      <c r="Q3982" s="5">
        <f>(E3982/D3982)</f>
        <v>0</v>
      </c>
      <c r="R3982" s="12" t="s">
        <v>8380</v>
      </c>
      <c r="S3982" t="str">
        <f>LEFT(P3982,FIND("/",P3982)-1)</f>
        <v>food</v>
      </c>
      <c r="T3982" t="str">
        <f>RIGHT(P3982,LEN(P3982)-FIND("/",P3982))</f>
        <v>restaurants</v>
      </c>
    </row>
    <row r="3983" spans="1:20" ht="57" x14ac:dyDescent="0.45">
      <c r="A3983">
        <v>2505</v>
      </c>
      <c r="B3983" s="3" t="s">
        <v>2505</v>
      </c>
      <c r="C3983" s="3" t="s">
        <v>6615</v>
      </c>
      <c r="D3983">
        <v>7000</v>
      </c>
      <c r="E3983">
        <v>0</v>
      </c>
      <c r="F3983" t="s">
        <v>8221</v>
      </c>
      <c r="G3983" t="s">
        <v>8224</v>
      </c>
      <c r="H3983" t="s">
        <v>8246</v>
      </c>
      <c r="I3983">
        <v>1426292416</v>
      </c>
      <c r="J3983" s="9">
        <f>(((I3983/60)/60)/24)+DATE(1970,1,1)</f>
        <v>42077.014074074075</v>
      </c>
      <c r="K3983">
        <v>1423704016</v>
      </c>
      <c r="L3983" s="10">
        <f>(((K3983/60)/60)/24)+DATE(1970,1,1)</f>
        <v>42047.05574074074</v>
      </c>
      <c r="M3983" t="b">
        <v>0</v>
      </c>
      <c r="N3983">
        <v>0</v>
      </c>
      <c r="O3983" t="b">
        <v>0</v>
      </c>
      <c r="P3983" t="s">
        <v>8299</v>
      </c>
      <c r="Q3983" s="5">
        <f>(E3983/D3983)</f>
        <v>0</v>
      </c>
      <c r="R3983" s="12" t="s">
        <v>8380</v>
      </c>
      <c r="S3983" t="str">
        <f>LEFT(P3983,FIND("/",P3983)-1)</f>
        <v>food</v>
      </c>
      <c r="T3983" t="str">
        <f>RIGHT(P3983,LEN(P3983)-FIND("/",P3983))</f>
        <v>restaurants</v>
      </c>
    </row>
    <row r="3984" spans="1:20" x14ac:dyDescent="0.45">
      <c r="A3984">
        <v>2507</v>
      </c>
      <c r="B3984" s="3" t="s">
        <v>2507</v>
      </c>
      <c r="C3984" s="3" t="s">
        <v>6617</v>
      </c>
      <c r="D3984">
        <v>42850</v>
      </c>
      <c r="E3984">
        <v>0</v>
      </c>
      <c r="F3984" t="s">
        <v>8221</v>
      </c>
      <c r="G3984" t="s">
        <v>8224</v>
      </c>
      <c r="H3984" t="s">
        <v>8246</v>
      </c>
      <c r="I3984">
        <v>1431308704</v>
      </c>
      <c r="J3984" s="9">
        <f>(((I3984/60)/60)/24)+DATE(1970,1,1)</f>
        <v>42135.072962962964</v>
      </c>
      <c r="K3984">
        <v>1428716704</v>
      </c>
      <c r="L3984" s="10">
        <f>(((K3984/60)/60)/24)+DATE(1970,1,1)</f>
        <v>42105.072962962964</v>
      </c>
      <c r="M3984" t="b">
        <v>0</v>
      </c>
      <c r="N3984">
        <v>0</v>
      </c>
      <c r="O3984" t="b">
        <v>0</v>
      </c>
      <c r="P3984" t="s">
        <v>8299</v>
      </c>
      <c r="Q3984" s="5">
        <f>(E3984/D3984)</f>
        <v>0</v>
      </c>
      <c r="R3984" s="12" t="s">
        <v>8380</v>
      </c>
      <c r="S3984" t="str">
        <f>LEFT(P3984,FIND("/",P3984)-1)</f>
        <v>food</v>
      </c>
      <c r="T3984" t="str">
        <f>RIGHT(P3984,LEN(P3984)-FIND("/",P3984))</f>
        <v>restaurants</v>
      </c>
    </row>
    <row r="3985" spans="1:20" ht="42.75" x14ac:dyDescent="0.45">
      <c r="A3985">
        <v>2508</v>
      </c>
      <c r="B3985" s="3" t="s">
        <v>2508</v>
      </c>
      <c r="C3985" s="3" t="s">
        <v>6618</v>
      </c>
      <c r="D3985">
        <v>20000</v>
      </c>
      <c r="E3985">
        <v>0</v>
      </c>
      <c r="F3985" t="s">
        <v>8221</v>
      </c>
      <c r="G3985" t="s">
        <v>8224</v>
      </c>
      <c r="H3985" t="s">
        <v>8246</v>
      </c>
      <c r="I3985">
        <v>1408056634</v>
      </c>
      <c r="J3985" s="9">
        <f>(((I3985/60)/60)/24)+DATE(1970,1,1)</f>
        <v>41865.951782407406</v>
      </c>
      <c r="K3985">
        <v>1405464634</v>
      </c>
      <c r="L3985" s="10">
        <f>(((K3985/60)/60)/24)+DATE(1970,1,1)</f>
        <v>41835.951782407406</v>
      </c>
      <c r="M3985" t="b">
        <v>0</v>
      </c>
      <c r="N3985">
        <v>0</v>
      </c>
      <c r="O3985" t="b">
        <v>0</v>
      </c>
      <c r="P3985" t="s">
        <v>8299</v>
      </c>
      <c r="Q3985" s="5">
        <f>(E3985/D3985)</f>
        <v>0</v>
      </c>
      <c r="R3985" s="12" t="s">
        <v>8380</v>
      </c>
      <c r="S3985" t="str">
        <f>LEFT(P3985,FIND("/",P3985)-1)</f>
        <v>food</v>
      </c>
      <c r="T3985" t="str">
        <f>RIGHT(P3985,LEN(P3985)-FIND("/",P3985))</f>
        <v>restaurants</v>
      </c>
    </row>
    <row r="3986" spans="1:20" ht="42.75" x14ac:dyDescent="0.45">
      <c r="A3986">
        <v>2511</v>
      </c>
      <c r="B3986" s="3" t="s">
        <v>2511</v>
      </c>
      <c r="C3986" s="3" t="s">
        <v>6621</v>
      </c>
      <c r="D3986">
        <v>100000</v>
      </c>
      <c r="E3986">
        <v>0</v>
      </c>
      <c r="F3986" t="s">
        <v>8221</v>
      </c>
      <c r="G3986" t="s">
        <v>8225</v>
      </c>
      <c r="H3986" t="s">
        <v>8247</v>
      </c>
      <c r="I3986">
        <v>1454323413</v>
      </c>
      <c r="J3986" s="9">
        <f>(((I3986/60)/60)/24)+DATE(1970,1,1)</f>
        <v>42401.446909722217</v>
      </c>
      <c r="K3986">
        <v>1451731413</v>
      </c>
      <c r="L3986" s="10">
        <f>(((K3986/60)/60)/24)+DATE(1970,1,1)</f>
        <v>42371.446909722217</v>
      </c>
      <c r="M3986" t="b">
        <v>0</v>
      </c>
      <c r="N3986">
        <v>0</v>
      </c>
      <c r="O3986" t="b">
        <v>0</v>
      </c>
      <c r="P3986" t="s">
        <v>8299</v>
      </c>
      <c r="Q3986" s="5">
        <f>(E3986/D3986)</f>
        <v>0</v>
      </c>
      <c r="R3986" s="12" t="s">
        <v>8380</v>
      </c>
      <c r="S3986" t="str">
        <f>LEFT(P3986,FIND("/",P3986)-1)</f>
        <v>food</v>
      </c>
      <c r="T3986" t="str">
        <f>RIGHT(P3986,LEN(P3986)-FIND("/",P3986))</f>
        <v>restaurants</v>
      </c>
    </row>
    <row r="3987" spans="1:20" ht="42.75" x14ac:dyDescent="0.45">
      <c r="A3987">
        <v>2512</v>
      </c>
      <c r="B3987" s="3" t="s">
        <v>2512</v>
      </c>
      <c r="C3987" s="3" t="s">
        <v>6622</v>
      </c>
      <c r="D3987">
        <v>1150</v>
      </c>
      <c r="E3987">
        <v>0</v>
      </c>
      <c r="F3987" t="s">
        <v>8221</v>
      </c>
      <c r="G3987" t="s">
        <v>8224</v>
      </c>
      <c r="H3987" t="s">
        <v>8246</v>
      </c>
      <c r="I3987">
        <v>1418504561</v>
      </c>
      <c r="J3987" s="9">
        <f>(((I3987/60)/60)/24)+DATE(1970,1,1)</f>
        <v>41986.876863425925</v>
      </c>
      <c r="K3987">
        <v>1417208561</v>
      </c>
      <c r="L3987" s="10">
        <f>(((K3987/60)/60)/24)+DATE(1970,1,1)</f>
        <v>41971.876863425925</v>
      </c>
      <c r="M3987" t="b">
        <v>0</v>
      </c>
      <c r="N3987">
        <v>0</v>
      </c>
      <c r="O3987" t="b">
        <v>0</v>
      </c>
      <c r="P3987" t="s">
        <v>8299</v>
      </c>
      <c r="Q3987" s="5">
        <f>(E3987/D3987)</f>
        <v>0</v>
      </c>
      <c r="R3987" s="12" t="s">
        <v>8380</v>
      </c>
      <c r="S3987" t="str">
        <f>LEFT(P3987,FIND("/",P3987)-1)</f>
        <v>food</v>
      </c>
      <c r="T3987" t="str">
        <f>RIGHT(P3987,LEN(P3987)-FIND("/",P3987))</f>
        <v>restaurants</v>
      </c>
    </row>
    <row r="3988" spans="1:20" ht="42.75" x14ac:dyDescent="0.45">
      <c r="A3988">
        <v>2513</v>
      </c>
      <c r="B3988" s="3" t="s">
        <v>2513</v>
      </c>
      <c r="C3988" s="3" t="s">
        <v>6623</v>
      </c>
      <c r="D3988">
        <v>180000</v>
      </c>
      <c r="E3988">
        <v>0</v>
      </c>
      <c r="F3988" t="s">
        <v>8221</v>
      </c>
      <c r="G3988" t="s">
        <v>8236</v>
      </c>
      <c r="H3988" t="s">
        <v>8249</v>
      </c>
      <c r="I3988">
        <v>1488067789</v>
      </c>
      <c r="J3988" s="9">
        <f>(((I3988/60)/60)/24)+DATE(1970,1,1)</f>
        <v>42792.00681712963</v>
      </c>
      <c r="K3988">
        <v>1482883789</v>
      </c>
      <c r="L3988" s="10">
        <f>(((K3988/60)/60)/24)+DATE(1970,1,1)</f>
        <v>42732.00681712963</v>
      </c>
      <c r="M3988" t="b">
        <v>0</v>
      </c>
      <c r="N3988">
        <v>0</v>
      </c>
      <c r="O3988" t="b">
        <v>0</v>
      </c>
      <c r="P3988" t="s">
        <v>8299</v>
      </c>
      <c r="Q3988" s="5">
        <f>(E3988/D3988)</f>
        <v>0</v>
      </c>
      <c r="R3988" s="12" t="s">
        <v>8380</v>
      </c>
      <c r="S3988" t="str">
        <f>LEFT(P3988,FIND("/",P3988)-1)</f>
        <v>food</v>
      </c>
      <c r="T3988" t="str">
        <f>RIGHT(P3988,LEN(P3988)-FIND("/",P3988))</f>
        <v>restaurants</v>
      </c>
    </row>
    <row r="3989" spans="1:20" ht="42.75" x14ac:dyDescent="0.45">
      <c r="A3989">
        <v>2516</v>
      </c>
      <c r="B3989" s="3" t="s">
        <v>2516</v>
      </c>
      <c r="C3989" s="3" t="s">
        <v>6626</v>
      </c>
      <c r="D3989">
        <v>22000</v>
      </c>
      <c r="E3989">
        <v>0</v>
      </c>
      <c r="F3989" t="s">
        <v>8221</v>
      </c>
      <c r="G3989" t="s">
        <v>8224</v>
      </c>
      <c r="H3989" t="s">
        <v>8246</v>
      </c>
      <c r="I3989">
        <v>1417279252</v>
      </c>
      <c r="J3989" s="9">
        <f>(((I3989/60)/60)/24)+DATE(1970,1,1)</f>
        <v>41972.6950462963</v>
      </c>
      <c r="K3989">
        <v>1414683652</v>
      </c>
      <c r="L3989" s="10">
        <f>(((K3989/60)/60)/24)+DATE(1970,1,1)</f>
        <v>41942.653379629628</v>
      </c>
      <c r="M3989" t="b">
        <v>0</v>
      </c>
      <c r="N3989">
        <v>0</v>
      </c>
      <c r="O3989" t="b">
        <v>0</v>
      </c>
      <c r="P3989" t="s">
        <v>8299</v>
      </c>
      <c r="Q3989" s="5">
        <f>(E3989/D3989)</f>
        <v>0</v>
      </c>
      <c r="R3989" s="12" t="s">
        <v>8380</v>
      </c>
      <c r="S3989" t="str">
        <f>LEFT(P3989,FIND("/",P3989)-1)</f>
        <v>food</v>
      </c>
      <c r="T3989" t="str">
        <f>RIGHT(P3989,LEN(P3989)-FIND("/",P3989))</f>
        <v>restaurants</v>
      </c>
    </row>
    <row r="3990" spans="1:20" ht="42.75" x14ac:dyDescent="0.45">
      <c r="A3990">
        <v>2518</v>
      </c>
      <c r="B3990" s="3" t="s">
        <v>2518</v>
      </c>
      <c r="C3990" s="3" t="s">
        <v>6628</v>
      </c>
      <c r="D3990">
        <v>5000</v>
      </c>
      <c r="E3990">
        <v>0</v>
      </c>
      <c r="F3990" t="s">
        <v>8221</v>
      </c>
      <c r="G3990" t="s">
        <v>8224</v>
      </c>
      <c r="H3990" t="s">
        <v>8246</v>
      </c>
      <c r="I3990">
        <v>1415899228</v>
      </c>
      <c r="J3990" s="9">
        <f>(((I3990/60)/60)/24)+DATE(1970,1,1)</f>
        <v>41956.722546296296</v>
      </c>
      <c r="K3990">
        <v>1413303628</v>
      </c>
      <c r="L3990" s="10">
        <f>(((K3990/60)/60)/24)+DATE(1970,1,1)</f>
        <v>41926.680879629632</v>
      </c>
      <c r="M3990" t="b">
        <v>0</v>
      </c>
      <c r="N3990">
        <v>0</v>
      </c>
      <c r="O3990" t="b">
        <v>0</v>
      </c>
      <c r="P3990" t="s">
        <v>8299</v>
      </c>
      <c r="Q3990" s="5">
        <f>(E3990/D3990)</f>
        <v>0</v>
      </c>
      <c r="R3990" s="12" t="s">
        <v>8380</v>
      </c>
      <c r="S3990" t="str">
        <f>LEFT(P3990,FIND("/",P3990)-1)</f>
        <v>food</v>
      </c>
      <c r="T3990" t="str">
        <f>RIGHT(P3990,LEN(P3990)-FIND("/",P3990))</f>
        <v>restaurants</v>
      </c>
    </row>
    <row r="3991" spans="1:20" ht="42.75" x14ac:dyDescent="0.45">
      <c r="A3991">
        <v>2520</v>
      </c>
      <c r="B3991" s="3" t="s">
        <v>2520</v>
      </c>
      <c r="C3991" s="3" t="s">
        <v>6630</v>
      </c>
      <c r="D3991">
        <v>100000</v>
      </c>
      <c r="E3991">
        <v>0</v>
      </c>
      <c r="F3991" t="s">
        <v>8221</v>
      </c>
      <c r="G3991" t="s">
        <v>8224</v>
      </c>
      <c r="H3991" t="s">
        <v>8246</v>
      </c>
      <c r="I3991">
        <v>1476559260</v>
      </c>
      <c r="J3991" s="9">
        <f>(((I3991/60)/60)/24)+DATE(1970,1,1)</f>
        <v>42658.806249999994</v>
      </c>
      <c r="K3991">
        <v>1472567085</v>
      </c>
      <c r="L3991" s="10">
        <f>(((K3991/60)/60)/24)+DATE(1970,1,1)</f>
        <v>42612.600520833337</v>
      </c>
      <c r="M3991" t="b">
        <v>0</v>
      </c>
      <c r="N3991">
        <v>0</v>
      </c>
      <c r="O3991" t="b">
        <v>0</v>
      </c>
      <c r="P3991" t="s">
        <v>8299</v>
      </c>
      <c r="Q3991" s="5">
        <f>(E3991/D3991)</f>
        <v>0</v>
      </c>
      <c r="R3991" s="12" t="s">
        <v>8380</v>
      </c>
      <c r="S3991" t="str">
        <f>LEFT(P3991,FIND("/",P3991)-1)</f>
        <v>food</v>
      </c>
      <c r="T3991" t="str">
        <f>RIGHT(P3991,LEN(P3991)-FIND("/",P3991))</f>
        <v>restaurants</v>
      </c>
    </row>
    <row r="3992" spans="1:20" ht="42.75" x14ac:dyDescent="0.45">
      <c r="A3992">
        <v>2561</v>
      </c>
      <c r="B3992" s="3" t="s">
        <v>2561</v>
      </c>
      <c r="C3992" s="3" t="s">
        <v>6671</v>
      </c>
      <c r="D3992">
        <v>100000</v>
      </c>
      <c r="E3992">
        <v>0</v>
      </c>
      <c r="F3992" t="s">
        <v>8220</v>
      </c>
      <c r="G3992" t="s">
        <v>8229</v>
      </c>
      <c r="H3992" t="s">
        <v>8251</v>
      </c>
      <c r="I3992">
        <v>1444740089</v>
      </c>
      <c r="J3992" s="9">
        <f>(((I3992/60)/60)/24)+DATE(1970,1,1)</f>
        <v>42290.528807870374</v>
      </c>
      <c r="K3992">
        <v>1442148089</v>
      </c>
      <c r="L3992" s="10">
        <f>(((K3992/60)/60)/24)+DATE(1970,1,1)</f>
        <v>42260.528807870374</v>
      </c>
      <c r="M3992" t="b">
        <v>0</v>
      </c>
      <c r="N3992">
        <v>0</v>
      </c>
      <c r="O3992" t="b">
        <v>0</v>
      </c>
      <c r="P3992" t="s">
        <v>8284</v>
      </c>
      <c r="Q3992" s="5">
        <f>(E3992/D3992)</f>
        <v>0</v>
      </c>
      <c r="R3992" s="12" t="s">
        <v>8380</v>
      </c>
      <c r="S3992" t="str">
        <f>LEFT(P3992,FIND("/",P3992)-1)</f>
        <v>food</v>
      </c>
      <c r="T3992" t="str">
        <f>RIGHT(P3992,LEN(P3992)-FIND("/",P3992))</f>
        <v>food trucks</v>
      </c>
    </row>
    <row r="3993" spans="1:20" ht="28.5" x14ac:dyDescent="0.45">
      <c r="A3993">
        <v>2563</v>
      </c>
      <c r="B3993" s="3" t="s">
        <v>2563</v>
      </c>
      <c r="C3993" s="3" t="s">
        <v>6673</v>
      </c>
      <c r="D3993">
        <v>20000</v>
      </c>
      <c r="E3993">
        <v>0</v>
      </c>
      <c r="F3993" t="s">
        <v>8220</v>
      </c>
      <c r="G3993" t="s">
        <v>8224</v>
      </c>
      <c r="H3993" t="s">
        <v>8246</v>
      </c>
      <c r="I3993">
        <v>1438226451</v>
      </c>
      <c r="J3993" s="9">
        <f>(((I3993/60)/60)/24)+DATE(1970,1,1)</f>
        <v>42215.139479166668</v>
      </c>
      <c r="K3993">
        <v>1433042451</v>
      </c>
      <c r="L3993" s="10">
        <f>(((K3993/60)/60)/24)+DATE(1970,1,1)</f>
        <v>42155.139479166668</v>
      </c>
      <c r="M3993" t="b">
        <v>0</v>
      </c>
      <c r="N3993">
        <v>0</v>
      </c>
      <c r="O3993" t="b">
        <v>0</v>
      </c>
      <c r="P3993" t="s">
        <v>8284</v>
      </c>
      <c r="Q3993" s="5">
        <f>(E3993/D3993)</f>
        <v>0</v>
      </c>
      <c r="R3993" s="12" t="s">
        <v>8380</v>
      </c>
      <c r="S3993" t="str">
        <f>LEFT(P3993,FIND("/",P3993)-1)</f>
        <v>food</v>
      </c>
      <c r="T3993" t="str">
        <f>RIGHT(P3993,LEN(P3993)-FIND("/",P3993))</f>
        <v>food trucks</v>
      </c>
    </row>
    <row r="3994" spans="1:20" ht="42.75" x14ac:dyDescent="0.45">
      <c r="A3994">
        <v>2564</v>
      </c>
      <c r="B3994" s="3" t="s">
        <v>2564</v>
      </c>
      <c r="C3994" s="3" t="s">
        <v>6674</v>
      </c>
      <c r="D3994">
        <v>40000</v>
      </c>
      <c r="E3994">
        <v>0</v>
      </c>
      <c r="F3994" t="s">
        <v>8220</v>
      </c>
      <c r="G3994" t="s">
        <v>8229</v>
      </c>
      <c r="H3994" t="s">
        <v>8251</v>
      </c>
      <c r="I3994">
        <v>1406854699</v>
      </c>
      <c r="J3994" s="9">
        <f>(((I3994/60)/60)/24)+DATE(1970,1,1)</f>
        <v>41852.040497685186</v>
      </c>
      <c r="K3994">
        <v>1404262699</v>
      </c>
      <c r="L3994" s="10">
        <f>(((K3994/60)/60)/24)+DATE(1970,1,1)</f>
        <v>41822.040497685186</v>
      </c>
      <c r="M3994" t="b">
        <v>0</v>
      </c>
      <c r="N3994">
        <v>0</v>
      </c>
      <c r="O3994" t="b">
        <v>0</v>
      </c>
      <c r="P3994" t="s">
        <v>8284</v>
      </c>
      <c r="Q3994" s="5">
        <f>(E3994/D3994)</f>
        <v>0</v>
      </c>
      <c r="R3994" s="12" t="s">
        <v>8380</v>
      </c>
      <c r="S3994" t="str">
        <f>LEFT(P3994,FIND("/",P3994)-1)</f>
        <v>food</v>
      </c>
      <c r="T3994" t="str">
        <f>RIGHT(P3994,LEN(P3994)-FIND("/",P3994))</f>
        <v>food trucks</v>
      </c>
    </row>
    <row r="3995" spans="1:20" ht="42.75" x14ac:dyDescent="0.45">
      <c r="A3995">
        <v>2566</v>
      </c>
      <c r="B3995" s="3" t="s">
        <v>2566</v>
      </c>
      <c r="C3995" s="3" t="s">
        <v>6676</v>
      </c>
      <c r="D3995">
        <v>35000</v>
      </c>
      <c r="E3995">
        <v>0</v>
      </c>
      <c r="F3995" t="s">
        <v>8220</v>
      </c>
      <c r="G3995" t="s">
        <v>8224</v>
      </c>
      <c r="H3995" t="s">
        <v>8246</v>
      </c>
      <c r="I3995">
        <v>1408663948</v>
      </c>
      <c r="J3995" s="9">
        <f>(((I3995/60)/60)/24)+DATE(1970,1,1)</f>
        <v>41872.980879629627</v>
      </c>
      <c r="K3995">
        <v>1406071948</v>
      </c>
      <c r="L3995" s="10">
        <f>(((K3995/60)/60)/24)+DATE(1970,1,1)</f>
        <v>41842.980879629627</v>
      </c>
      <c r="M3995" t="b">
        <v>0</v>
      </c>
      <c r="N3995">
        <v>0</v>
      </c>
      <c r="O3995" t="b">
        <v>0</v>
      </c>
      <c r="P3995" t="s">
        <v>8284</v>
      </c>
      <c r="Q3995" s="5">
        <f>(E3995/D3995)</f>
        <v>0</v>
      </c>
      <c r="R3995" s="12" t="s">
        <v>8380</v>
      </c>
      <c r="S3995" t="str">
        <f>LEFT(P3995,FIND("/",P3995)-1)</f>
        <v>food</v>
      </c>
      <c r="T3995" t="str">
        <f>RIGHT(P3995,LEN(P3995)-FIND("/",P3995))</f>
        <v>food trucks</v>
      </c>
    </row>
    <row r="3996" spans="1:20" ht="42.75" x14ac:dyDescent="0.45">
      <c r="A3996">
        <v>2572</v>
      </c>
      <c r="B3996" s="3" t="s">
        <v>2572</v>
      </c>
      <c r="C3996" s="3" t="s">
        <v>6682</v>
      </c>
      <c r="D3996">
        <v>30000</v>
      </c>
      <c r="E3996">
        <v>0</v>
      </c>
      <c r="F3996" t="s">
        <v>8220</v>
      </c>
      <c r="G3996" t="s">
        <v>8224</v>
      </c>
      <c r="H3996" t="s">
        <v>8246</v>
      </c>
      <c r="I3996">
        <v>1428893517</v>
      </c>
      <c r="J3996" s="9">
        <f>(((I3996/60)/60)/24)+DATE(1970,1,1)</f>
        <v>42107.119409722218</v>
      </c>
      <c r="K3996">
        <v>1426301517</v>
      </c>
      <c r="L3996" s="10">
        <f>(((K3996/60)/60)/24)+DATE(1970,1,1)</f>
        <v>42077.119409722218</v>
      </c>
      <c r="M3996" t="b">
        <v>0</v>
      </c>
      <c r="N3996">
        <v>0</v>
      </c>
      <c r="O3996" t="b">
        <v>0</v>
      </c>
      <c r="P3996" t="s">
        <v>8284</v>
      </c>
      <c r="Q3996" s="5">
        <f>(E3996/D3996)</f>
        <v>0</v>
      </c>
      <c r="R3996" s="12" t="s">
        <v>8380</v>
      </c>
      <c r="S3996" t="str">
        <f>LEFT(P3996,FIND("/",P3996)-1)</f>
        <v>food</v>
      </c>
      <c r="T3996" t="str">
        <f>RIGHT(P3996,LEN(P3996)-FIND("/",P3996))</f>
        <v>food trucks</v>
      </c>
    </row>
    <row r="3997" spans="1:20" ht="42.75" x14ac:dyDescent="0.45">
      <c r="A3997">
        <v>2573</v>
      </c>
      <c r="B3997" s="3" t="s">
        <v>2573</v>
      </c>
      <c r="C3997" s="3" t="s">
        <v>6683</v>
      </c>
      <c r="D3997">
        <v>8000</v>
      </c>
      <c r="E3997">
        <v>0</v>
      </c>
      <c r="F3997" t="s">
        <v>8220</v>
      </c>
      <c r="G3997" t="s">
        <v>8224</v>
      </c>
      <c r="H3997" t="s">
        <v>8246</v>
      </c>
      <c r="I3997">
        <v>1408803149</v>
      </c>
      <c r="J3997" s="9">
        <f>(((I3997/60)/60)/24)+DATE(1970,1,1)</f>
        <v>41874.592002314814</v>
      </c>
      <c r="K3997">
        <v>1404915149</v>
      </c>
      <c r="L3997" s="10">
        <f>(((K3997/60)/60)/24)+DATE(1970,1,1)</f>
        <v>41829.592002314814</v>
      </c>
      <c r="M3997" t="b">
        <v>0</v>
      </c>
      <c r="N3997">
        <v>0</v>
      </c>
      <c r="O3997" t="b">
        <v>0</v>
      </c>
      <c r="P3997" t="s">
        <v>8284</v>
      </c>
      <c r="Q3997" s="5">
        <f>(E3997/D3997)</f>
        <v>0</v>
      </c>
      <c r="R3997" s="12" t="s">
        <v>8380</v>
      </c>
      <c r="S3997" t="str">
        <f>LEFT(P3997,FIND("/",P3997)-1)</f>
        <v>food</v>
      </c>
      <c r="T3997" t="str">
        <f>RIGHT(P3997,LEN(P3997)-FIND("/",P3997))</f>
        <v>food trucks</v>
      </c>
    </row>
    <row r="3998" spans="1:20" ht="42.75" x14ac:dyDescent="0.45">
      <c r="A3998">
        <v>2574</v>
      </c>
      <c r="B3998" s="3" t="s">
        <v>2574</v>
      </c>
      <c r="C3998" s="3" t="s">
        <v>6684</v>
      </c>
      <c r="D3998">
        <v>10000</v>
      </c>
      <c r="E3998">
        <v>0</v>
      </c>
      <c r="F3998" t="s">
        <v>8220</v>
      </c>
      <c r="G3998" t="s">
        <v>8224</v>
      </c>
      <c r="H3998" t="s">
        <v>8246</v>
      </c>
      <c r="I3998">
        <v>1463600945</v>
      </c>
      <c r="J3998" s="9">
        <f>(((I3998/60)/60)/24)+DATE(1970,1,1)</f>
        <v>42508.825752314813</v>
      </c>
      <c r="K3998">
        <v>1461786545</v>
      </c>
      <c r="L3998" s="10">
        <f>(((K3998/60)/60)/24)+DATE(1970,1,1)</f>
        <v>42487.825752314813</v>
      </c>
      <c r="M3998" t="b">
        <v>0</v>
      </c>
      <c r="N3998">
        <v>0</v>
      </c>
      <c r="O3998" t="b">
        <v>0</v>
      </c>
      <c r="P3998" t="s">
        <v>8284</v>
      </c>
      <c r="Q3998" s="5">
        <f>(E3998/D3998)</f>
        <v>0</v>
      </c>
      <c r="R3998" s="12" t="s">
        <v>8380</v>
      </c>
      <c r="S3998" t="str">
        <f>LEFT(P3998,FIND("/",P3998)-1)</f>
        <v>food</v>
      </c>
      <c r="T3998" t="str">
        <f>RIGHT(P3998,LEN(P3998)-FIND("/",P3998))</f>
        <v>food trucks</v>
      </c>
    </row>
    <row r="3999" spans="1:20" ht="42.75" x14ac:dyDescent="0.45">
      <c r="A3999">
        <v>2575</v>
      </c>
      <c r="B3999" s="3" t="s">
        <v>2575</v>
      </c>
      <c r="C3999" s="3" t="s">
        <v>6685</v>
      </c>
      <c r="D3999">
        <v>85000</v>
      </c>
      <c r="E3999">
        <v>0</v>
      </c>
      <c r="F3999" t="s">
        <v>8220</v>
      </c>
      <c r="G3999" t="s">
        <v>8224</v>
      </c>
      <c r="H3999" t="s">
        <v>8246</v>
      </c>
      <c r="I3999">
        <v>1421030194</v>
      </c>
      <c r="J3999" s="9">
        <f>(((I3999/60)/60)/24)+DATE(1970,1,1)</f>
        <v>42016.108726851846</v>
      </c>
      <c r="K3999">
        <v>1418438194</v>
      </c>
      <c r="L3999" s="10">
        <f>(((K3999/60)/60)/24)+DATE(1970,1,1)</f>
        <v>41986.108726851846</v>
      </c>
      <c r="M3999" t="b">
        <v>0</v>
      </c>
      <c r="N3999">
        <v>0</v>
      </c>
      <c r="O3999" t="b">
        <v>0</v>
      </c>
      <c r="P3999" t="s">
        <v>8284</v>
      </c>
      <c r="Q3999" s="5">
        <f>(E3999/D3999)</f>
        <v>0</v>
      </c>
      <c r="R3999" s="12" t="s">
        <v>8380</v>
      </c>
      <c r="S3999" t="str">
        <f>LEFT(P3999,FIND("/",P3999)-1)</f>
        <v>food</v>
      </c>
      <c r="T3999" t="str">
        <f>RIGHT(P3999,LEN(P3999)-FIND("/",P3999))</f>
        <v>food trucks</v>
      </c>
    </row>
    <row r="4000" spans="1:20" ht="28.5" x14ac:dyDescent="0.45">
      <c r="A4000">
        <v>2576</v>
      </c>
      <c r="B4000" s="3" t="s">
        <v>2576</v>
      </c>
      <c r="C4000" s="3" t="s">
        <v>6686</v>
      </c>
      <c r="D4000">
        <v>10000</v>
      </c>
      <c r="E4000">
        <v>0</v>
      </c>
      <c r="F4000" t="s">
        <v>8220</v>
      </c>
      <c r="G4000" t="s">
        <v>8224</v>
      </c>
      <c r="H4000" t="s">
        <v>8246</v>
      </c>
      <c r="I4000">
        <v>1428707647</v>
      </c>
      <c r="J4000" s="9">
        <f>(((I4000/60)/60)/24)+DATE(1970,1,1)</f>
        <v>42104.968136574069</v>
      </c>
      <c r="K4000">
        <v>1424823247</v>
      </c>
      <c r="L4000" s="10">
        <f>(((K4000/60)/60)/24)+DATE(1970,1,1)</f>
        <v>42060.00980324074</v>
      </c>
      <c r="M4000" t="b">
        <v>0</v>
      </c>
      <c r="N4000">
        <v>0</v>
      </c>
      <c r="O4000" t="b">
        <v>0</v>
      </c>
      <c r="P4000" t="s">
        <v>8284</v>
      </c>
      <c r="Q4000" s="5">
        <f>(E4000/D4000)</f>
        <v>0</v>
      </c>
      <c r="R4000" s="12" t="s">
        <v>8380</v>
      </c>
      <c r="S4000" t="str">
        <f>LEFT(P4000,FIND("/",P4000)-1)</f>
        <v>food</v>
      </c>
      <c r="T4000" t="str">
        <f>RIGHT(P4000,LEN(P4000)-FIND("/",P4000))</f>
        <v>food trucks</v>
      </c>
    </row>
    <row r="4001" spans="1:20" ht="42.75" x14ac:dyDescent="0.45">
      <c r="A4001">
        <v>2577</v>
      </c>
      <c r="B4001" s="3" t="s">
        <v>2577</v>
      </c>
      <c r="C4001" s="3" t="s">
        <v>6687</v>
      </c>
      <c r="D4001">
        <v>15000</v>
      </c>
      <c r="E4001">
        <v>0</v>
      </c>
      <c r="F4001" t="s">
        <v>8220</v>
      </c>
      <c r="G4001" t="s">
        <v>8224</v>
      </c>
      <c r="H4001" t="s">
        <v>8246</v>
      </c>
      <c r="I4001">
        <v>1407181297</v>
      </c>
      <c r="J4001" s="9">
        <f>(((I4001/60)/60)/24)+DATE(1970,1,1)</f>
        <v>41855.820567129631</v>
      </c>
      <c r="K4001">
        <v>1405021297</v>
      </c>
      <c r="L4001" s="10">
        <f>(((K4001/60)/60)/24)+DATE(1970,1,1)</f>
        <v>41830.820567129631</v>
      </c>
      <c r="M4001" t="b">
        <v>0</v>
      </c>
      <c r="N4001">
        <v>0</v>
      </c>
      <c r="O4001" t="b">
        <v>0</v>
      </c>
      <c r="P4001" t="s">
        <v>8284</v>
      </c>
      <c r="Q4001" s="5">
        <f>(E4001/D4001)</f>
        <v>0</v>
      </c>
      <c r="R4001" s="12" t="s">
        <v>8380</v>
      </c>
      <c r="S4001" t="str">
        <f>LEFT(P4001,FIND("/",P4001)-1)</f>
        <v>food</v>
      </c>
      <c r="T4001" t="str">
        <f>RIGHT(P4001,LEN(P4001)-FIND("/",P4001))</f>
        <v>food trucks</v>
      </c>
    </row>
    <row r="4002" spans="1:20" ht="42.75" x14ac:dyDescent="0.45">
      <c r="A4002">
        <v>2578</v>
      </c>
      <c r="B4002" s="3" t="s">
        <v>2578</v>
      </c>
      <c r="C4002" s="3" t="s">
        <v>6688</v>
      </c>
      <c r="D4002">
        <v>6000</v>
      </c>
      <c r="E4002">
        <v>0</v>
      </c>
      <c r="F4002" t="s">
        <v>8220</v>
      </c>
      <c r="G4002" t="s">
        <v>8224</v>
      </c>
      <c r="H4002" t="s">
        <v>8246</v>
      </c>
      <c r="I4002">
        <v>1444410000</v>
      </c>
      <c r="J4002" s="9">
        <f>(((I4002/60)/60)/24)+DATE(1970,1,1)</f>
        <v>42286.708333333328</v>
      </c>
      <c r="K4002">
        <v>1440203579</v>
      </c>
      <c r="L4002" s="10">
        <f>(((K4002/60)/60)/24)+DATE(1970,1,1)</f>
        <v>42238.022905092599</v>
      </c>
      <c r="M4002" t="b">
        <v>0</v>
      </c>
      <c r="N4002">
        <v>0</v>
      </c>
      <c r="O4002" t="b">
        <v>0</v>
      </c>
      <c r="P4002" t="s">
        <v>8284</v>
      </c>
      <c r="Q4002" s="5">
        <f>(E4002/D4002)</f>
        <v>0</v>
      </c>
      <c r="R4002" s="12" t="s">
        <v>8380</v>
      </c>
      <c r="S4002" t="str">
        <f>LEFT(P4002,FIND("/",P4002)-1)</f>
        <v>food</v>
      </c>
      <c r="T4002" t="str">
        <f>RIGHT(P4002,LEN(P4002)-FIND("/",P4002))</f>
        <v>food trucks</v>
      </c>
    </row>
    <row r="4003" spans="1:20" ht="28.5" x14ac:dyDescent="0.45">
      <c r="A4003">
        <v>2584</v>
      </c>
      <c r="B4003" s="3" t="s">
        <v>2584</v>
      </c>
      <c r="C4003" s="3" t="s">
        <v>6694</v>
      </c>
      <c r="D4003">
        <v>10000</v>
      </c>
      <c r="E4003">
        <v>0</v>
      </c>
      <c r="F4003" t="s">
        <v>8221</v>
      </c>
      <c r="G4003" t="s">
        <v>8224</v>
      </c>
      <c r="H4003" t="s">
        <v>8246</v>
      </c>
      <c r="I4003">
        <v>1434341369</v>
      </c>
      <c r="J4003" s="9">
        <f>(((I4003/60)/60)/24)+DATE(1970,1,1)</f>
        <v>42170.173252314817</v>
      </c>
      <c r="K4003">
        <v>1431749369</v>
      </c>
      <c r="L4003" s="10">
        <f>(((K4003/60)/60)/24)+DATE(1970,1,1)</f>
        <v>42140.173252314817</v>
      </c>
      <c r="M4003" t="b">
        <v>0</v>
      </c>
      <c r="N4003">
        <v>0</v>
      </c>
      <c r="O4003" t="b">
        <v>0</v>
      </c>
      <c r="P4003" t="s">
        <v>8284</v>
      </c>
      <c r="Q4003" s="5">
        <f>(E4003/D4003)</f>
        <v>0</v>
      </c>
      <c r="R4003" s="12" t="s">
        <v>8380</v>
      </c>
      <c r="S4003" t="str">
        <f>LEFT(P4003,FIND("/",P4003)-1)</f>
        <v>food</v>
      </c>
      <c r="T4003" t="str">
        <f>RIGHT(P4003,LEN(P4003)-FIND("/",P4003))</f>
        <v>food trucks</v>
      </c>
    </row>
    <row r="4004" spans="1:20" ht="42.75" x14ac:dyDescent="0.45">
      <c r="A4004">
        <v>2590</v>
      </c>
      <c r="B4004" s="3" t="s">
        <v>2590</v>
      </c>
      <c r="C4004" s="3" t="s">
        <v>6700</v>
      </c>
      <c r="D4004">
        <v>3000</v>
      </c>
      <c r="E4004">
        <v>0</v>
      </c>
      <c r="F4004" t="s">
        <v>8221</v>
      </c>
      <c r="G4004" t="s">
        <v>8226</v>
      </c>
      <c r="H4004" t="s">
        <v>8248</v>
      </c>
      <c r="I4004">
        <v>1453817297</v>
      </c>
      <c r="J4004" s="9">
        <f>(((I4004/60)/60)/24)+DATE(1970,1,1)</f>
        <v>42395.589085648149</v>
      </c>
      <c r="K4004">
        <v>1453212497</v>
      </c>
      <c r="L4004" s="10">
        <f>(((K4004/60)/60)/24)+DATE(1970,1,1)</f>
        <v>42388.589085648149</v>
      </c>
      <c r="M4004" t="b">
        <v>0</v>
      </c>
      <c r="N4004">
        <v>0</v>
      </c>
      <c r="O4004" t="b">
        <v>0</v>
      </c>
      <c r="P4004" t="s">
        <v>8284</v>
      </c>
      <c r="Q4004" s="5">
        <f>(E4004/D4004)</f>
        <v>0</v>
      </c>
      <c r="R4004" s="12" t="s">
        <v>8380</v>
      </c>
      <c r="S4004" t="str">
        <f>LEFT(P4004,FIND("/",P4004)-1)</f>
        <v>food</v>
      </c>
      <c r="T4004" t="str">
        <f>RIGHT(P4004,LEN(P4004)-FIND("/",P4004))</f>
        <v>food trucks</v>
      </c>
    </row>
    <row r="4005" spans="1:20" ht="42.75" x14ac:dyDescent="0.45">
      <c r="A4005">
        <v>2593</v>
      </c>
      <c r="B4005" s="3" t="s">
        <v>2593</v>
      </c>
      <c r="C4005" s="3" t="s">
        <v>6703</v>
      </c>
      <c r="D4005">
        <v>10000</v>
      </c>
      <c r="E4005">
        <v>0</v>
      </c>
      <c r="F4005" t="s">
        <v>8221</v>
      </c>
      <c r="G4005" t="s">
        <v>8224</v>
      </c>
      <c r="H4005" t="s">
        <v>8246</v>
      </c>
      <c r="I4005">
        <v>1429993026</v>
      </c>
      <c r="J4005" s="9">
        <f>(((I4005/60)/60)/24)+DATE(1970,1,1)</f>
        <v>42119.84520833334</v>
      </c>
      <c r="K4005">
        <v>1427401026</v>
      </c>
      <c r="L4005" s="10">
        <f>(((K4005/60)/60)/24)+DATE(1970,1,1)</f>
        <v>42089.84520833334</v>
      </c>
      <c r="M4005" t="b">
        <v>0</v>
      </c>
      <c r="N4005">
        <v>0</v>
      </c>
      <c r="O4005" t="b">
        <v>0</v>
      </c>
      <c r="P4005" t="s">
        <v>8284</v>
      </c>
      <c r="Q4005" s="5">
        <f>(E4005/D4005)</f>
        <v>0</v>
      </c>
      <c r="R4005" s="12" t="s">
        <v>8380</v>
      </c>
      <c r="S4005" t="str">
        <f>LEFT(P4005,FIND("/",P4005)-1)</f>
        <v>food</v>
      </c>
      <c r="T4005" t="str">
        <f>RIGHT(P4005,LEN(P4005)-FIND("/",P4005))</f>
        <v>food trucks</v>
      </c>
    </row>
    <row r="4006" spans="1:20" ht="57" x14ac:dyDescent="0.45">
      <c r="A4006">
        <v>2642</v>
      </c>
      <c r="B4006" s="3" t="s">
        <v>2642</v>
      </c>
      <c r="C4006" s="3" t="s">
        <v>6752</v>
      </c>
      <c r="D4006">
        <v>500000</v>
      </c>
      <c r="E4006">
        <v>0</v>
      </c>
      <c r="F4006" t="s">
        <v>8221</v>
      </c>
      <c r="G4006" t="s">
        <v>8236</v>
      </c>
      <c r="H4006" t="s">
        <v>8249</v>
      </c>
      <c r="I4006">
        <v>1468565820</v>
      </c>
      <c r="J4006" s="9">
        <f>(((I4006/60)/60)/24)+DATE(1970,1,1)</f>
        <v>42566.289583333331</v>
      </c>
      <c r="K4006">
        <v>1465970108</v>
      </c>
      <c r="L4006" s="10">
        <f>(((K4006/60)/60)/24)+DATE(1970,1,1)</f>
        <v>42536.246620370366</v>
      </c>
      <c r="M4006" t="b">
        <v>0</v>
      </c>
      <c r="N4006">
        <v>0</v>
      </c>
      <c r="O4006" t="b">
        <v>0</v>
      </c>
      <c r="P4006" t="s">
        <v>8301</v>
      </c>
      <c r="Q4006" s="5">
        <f>(E4006/D4006)</f>
        <v>0</v>
      </c>
      <c r="R4006" s="12" t="s">
        <v>8380</v>
      </c>
      <c r="S4006" t="str">
        <f>LEFT(P4006,FIND("/",P4006)-1)</f>
        <v>technology</v>
      </c>
      <c r="T4006" t="str">
        <f>RIGHT(P4006,LEN(P4006)-FIND("/",P4006))</f>
        <v>space exploration</v>
      </c>
    </row>
    <row r="4007" spans="1:20" ht="42.75" x14ac:dyDescent="0.45">
      <c r="A4007">
        <v>2686</v>
      </c>
      <c r="B4007" s="3" t="s">
        <v>2686</v>
      </c>
      <c r="C4007" s="3" t="s">
        <v>6796</v>
      </c>
      <c r="D4007">
        <v>30000</v>
      </c>
      <c r="E4007">
        <v>0</v>
      </c>
      <c r="F4007" t="s">
        <v>8221</v>
      </c>
      <c r="G4007" t="s">
        <v>8224</v>
      </c>
      <c r="H4007" t="s">
        <v>8246</v>
      </c>
      <c r="I4007">
        <v>1412119423</v>
      </c>
      <c r="J4007" s="9">
        <f>(((I4007/60)/60)/24)+DATE(1970,1,1)</f>
        <v>41912.974803240737</v>
      </c>
      <c r="K4007">
        <v>1410391423</v>
      </c>
      <c r="L4007" s="10">
        <f>(((K4007/60)/60)/24)+DATE(1970,1,1)</f>
        <v>41892.974803240737</v>
      </c>
      <c r="M4007" t="b">
        <v>0</v>
      </c>
      <c r="N4007">
        <v>0</v>
      </c>
      <c r="O4007" t="b">
        <v>0</v>
      </c>
      <c r="P4007" t="s">
        <v>8284</v>
      </c>
      <c r="Q4007" s="5">
        <f>(E4007/D4007)</f>
        <v>0</v>
      </c>
      <c r="R4007" s="12" t="s">
        <v>8380</v>
      </c>
      <c r="S4007" t="str">
        <f>LEFT(P4007,FIND("/",P4007)-1)</f>
        <v>food</v>
      </c>
      <c r="T4007" t="str">
        <f>RIGHT(P4007,LEN(P4007)-FIND("/",P4007))</f>
        <v>food trucks</v>
      </c>
    </row>
    <row r="4008" spans="1:20" ht="42.75" x14ac:dyDescent="0.45">
      <c r="A4008">
        <v>2687</v>
      </c>
      <c r="B4008" s="3" t="s">
        <v>2687</v>
      </c>
      <c r="C4008" s="3" t="s">
        <v>6797</v>
      </c>
      <c r="D4008">
        <v>15000</v>
      </c>
      <c r="E4008">
        <v>0</v>
      </c>
      <c r="F4008" t="s">
        <v>8221</v>
      </c>
      <c r="G4008" t="s">
        <v>8224</v>
      </c>
      <c r="H4008" t="s">
        <v>8246</v>
      </c>
      <c r="I4008">
        <v>1435591318</v>
      </c>
      <c r="J4008" s="9">
        <f>(((I4008/60)/60)/24)+DATE(1970,1,1)</f>
        <v>42184.64025462963</v>
      </c>
      <c r="K4008">
        <v>1432999318</v>
      </c>
      <c r="L4008" s="10">
        <f>(((K4008/60)/60)/24)+DATE(1970,1,1)</f>
        <v>42154.64025462963</v>
      </c>
      <c r="M4008" t="b">
        <v>0</v>
      </c>
      <c r="N4008">
        <v>0</v>
      </c>
      <c r="O4008" t="b">
        <v>0</v>
      </c>
      <c r="P4008" t="s">
        <v>8284</v>
      </c>
      <c r="Q4008" s="5">
        <f>(E4008/D4008)</f>
        <v>0</v>
      </c>
      <c r="R4008" s="12" t="s">
        <v>8380</v>
      </c>
      <c r="S4008" t="str">
        <f>LEFT(P4008,FIND("/",P4008)-1)</f>
        <v>food</v>
      </c>
      <c r="T4008" t="str">
        <f>RIGHT(P4008,LEN(P4008)-FIND("/",P4008))</f>
        <v>food trucks</v>
      </c>
    </row>
    <row r="4009" spans="1:20" ht="42.75" x14ac:dyDescent="0.45">
      <c r="A4009">
        <v>2699</v>
      </c>
      <c r="B4009" s="3" t="s">
        <v>2699</v>
      </c>
      <c r="C4009" s="3" t="s">
        <v>6809</v>
      </c>
      <c r="D4009">
        <v>2</v>
      </c>
      <c r="E4009">
        <v>0</v>
      </c>
      <c r="F4009" t="s">
        <v>8221</v>
      </c>
      <c r="G4009" t="s">
        <v>8229</v>
      </c>
      <c r="H4009" t="s">
        <v>8251</v>
      </c>
      <c r="I4009">
        <v>1407533463</v>
      </c>
      <c r="J4009" s="9">
        <f>(((I4009/60)/60)/24)+DATE(1970,1,1)</f>
        <v>41859.896562499998</v>
      </c>
      <c r="K4009">
        <v>1404941463</v>
      </c>
      <c r="L4009" s="10">
        <f>(((K4009/60)/60)/24)+DATE(1970,1,1)</f>
        <v>41829.896562499998</v>
      </c>
      <c r="M4009" t="b">
        <v>0</v>
      </c>
      <c r="N4009">
        <v>0</v>
      </c>
      <c r="O4009" t="b">
        <v>0</v>
      </c>
      <c r="P4009" t="s">
        <v>8284</v>
      </c>
      <c r="Q4009" s="5">
        <f>(E4009/D4009)</f>
        <v>0</v>
      </c>
      <c r="R4009" s="12" t="s">
        <v>8380</v>
      </c>
      <c r="S4009" t="str">
        <f>LEFT(P4009,FIND("/",P4009)-1)</f>
        <v>food</v>
      </c>
      <c r="T4009" t="str">
        <f>RIGHT(P4009,LEN(P4009)-FIND("/",P4009))</f>
        <v>food trucks</v>
      </c>
    </row>
    <row r="4010" spans="1:20" ht="57" x14ac:dyDescent="0.45">
      <c r="A4010">
        <v>2743</v>
      </c>
      <c r="B4010" s="3" t="s">
        <v>2743</v>
      </c>
      <c r="C4010" s="3" t="s">
        <v>6853</v>
      </c>
      <c r="D4010">
        <v>5999</v>
      </c>
      <c r="E4010">
        <v>0</v>
      </c>
      <c r="F4010" t="s">
        <v>8221</v>
      </c>
      <c r="G4010" t="s">
        <v>8224</v>
      </c>
      <c r="H4010" t="s">
        <v>8246</v>
      </c>
      <c r="I4010">
        <v>1476863607</v>
      </c>
      <c r="J4010" s="9">
        <f>(((I4010/60)/60)/24)+DATE(1970,1,1)</f>
        <v>42662.328784722224</v>
      </c>
      <c r="K4010">
        <v>1474271607</v>
      </c>
      <c r="L4010" s="10">
        <f>(((K4010/60)/60)/24)+DATE(1970,1,1)</f>
        <v>42632.328784722224</v>
      </c>
      <c r="M4010" t="b">
        <v>0</v>
      </c>
      <c r="N4010">
        <v>0</v>
      </c>
      <c r="O4010" t="b">
        <v>0</v>
      </c>
      <c r="P4010" t="s">
        <v>8304</v>
      </c>
      <c r="Q4010" s="5">
        <f>(E4010/D4010)</f>
        <v>0</v>
      </c>
      <c r="R4010" s="12" t="s">
        <v>8380</v>
      </c>
      <c r="S4010" t="str">
        <f>LEFT(P4010,FIND("/",P4010)-1)</f>
        <v>publishing</v>
      </c>
      <c r="T4010" t="str">
        <f>RIGHT(P4010,LEN(P4010)-FIND("/",P4010))</f>
        <v>children's books</v>
      </c>
    </row>
    <row r="4011" spans="1:20" ht="42.75" x14ac:dyDescent="0.45">
      <c r="A4011">
        <v>2750</v>
      </c>
      <c r="B4011" s="3" t="s">
        <v>2750</v>
      </c>
      <c r="C4011" s="3" t="s">
        <v>6860</v>
      </c>
      <c r="D4011">
        <v>1999</v>
      </c>
      <c r="E4011">
        <v>0</v>
      </c>
      <c r="F4011" t="s">
        <v>8221</v>
      </c>
      <c r="G4011" t="s">
        <v>8224</v>
      </c>
      <c r="H4011" t="s">
        <v>8246</v>
      </c>
      <c r="I4011">
        <v>1341086400</v>
      </c>
      <c r="J4011" s="9">
        <f>(((I4011/60)/60)/24)+DATE(1970,1,1)</f>
        <v>41090.833333333336</v>
      </c>
      <c r="K4011">
        <v>1340055345</v>
      </c>
      <c r="L4011" s="10">
        <f>(((K4011/60)/60)/24)+DATE(1970,1,1)</f>
        <v>41078.899826388886</v>
      </c>
      <c r="M4011" t="b">
        <v>0</v>
      </c>
      <c r="N4011">
        <v>0</v>
      </c>
      <c r="O4011" t="b">
        <v>0</v>
      </c>
      <c r="P4011" t="s">
        <v>8304</v>
      </c>
      <c r="Q4011" s="5">
        <f>(E4011/D4011)</f>
        <v>0</v>
      </c>
      <c r="R4011" s="12" t="s">
        <v>8380</v>
      </c>
      <c r="S4011" t="str">
        <f>LEFT(P4011,FIND("/",P4011)-1)</f>
        <v>publishing</v>
      </c>
      <c r="T4011" t="str">
        <f>RIGHT(P4011,LEN(P4011)-FIND("/",P4011))</f>
        <v>children's books</v>
      </c>
    </row>
    <row r="4012" spans="1:20" ht="42.75" x14ac:dyDescent="0.45">
      <c r="A4012">
        <v>2751</v>
      </c>
      <c r="B4012" s="3" t="s">
        <v>2751</v>
      </c>
      <c r="C4012" s="3" t="s">
        <v>6861</v>
      </c>
      <c r="D4012">
        <v>3274</v>
      </c>
      <c r="E4012">
        <v>0</v>
      </c>
      <c r="F4012" t="s">
        <v>8221</v>
      </c>
      <c r="G4012" t="s">
        <v>8224</v>
      </c>
      <c r="H4012" t="s">
        <v>8246</v>
      </c>
      <c r="I4012">
        <v>1403039842</v>
      </c>
      <c r="J4012" s="9">
        <f>(((I4012/60)/60)/24)+DATE(1970,1,1)</f>
        <v>41807.887060185189</v>
      </c>
      <c r="K4012">
        <v>1397855842</v>
      </c>
      <c r="L4012" s="10">
        <f>(((K4012/60)/60)/24)+DATE(1970,1,1)</f>
        <v>41747.887060185189</v>
      </c>
      <c r="M4012" t="b">
        <v>0</v>
      </c>
      <c r="N4012">
        <v>0</v>
      </c>
      <c r="O4012" t="b">
        <v>0</v>
      </c>
      <c r="P4012" t="s">
        <v>8304</v>
      </c>
      <c r="Q4012" s="5">
        <f>(E4012/D4012)</f>
        <v>0</v>
      </c>
      <c r="R4012" s="12" t="s">
        <v>8380</v>
      </c>
      <c r="S4012" t="str">
        <f>LEFT(P4012,FIND("/",P4012)-1)</f>
        <v>publishing</v>
      </c>
      <c r="T4012" t="str">
        <f>RIGHT(P4012,LEN(P4012)-FIND("/",P4012))</f>
        <v>children's books</v>
      </c>
    </row>
    <row r="4013" spans="1:20" ht="42.75" x14ac:dyDescent="0.45">
      <c r="A4013">
        <v>2754</v>
      </c>
      <c r="B4013" s="3" t="s">
        <v>2754</v>
      </c>
      <c r="C4013" s="3" t="s">
        <v>6864</v>
      </c>
      <c r="D4013">
        <v>10000</v>
      </c>
      <c r="E4013">
        <v>0</v>
      </c>
      <c r="F4013" t="s">
        <v>8221</v>
      </c>
      <c r="G4013" t="s">
        <v>8224</v>
      </c>
      <c r="H4013" t="s">
        <v>8246</v>
      </c>
      <c r="I4013">
        <v>1410448551</v>
      </c>
      <c r="J4013" s="9">
        <f>(((I4013/60)/60)/24)+DATE(1970,1,1)</f>
        <v>41893.636006944449</v>
      </c>
      <c r="K4013">
        <v>1407856551</v>
      </c>
      <c r="L4013" s="10">
        <f>(((K4013/60)/60)/24)+DATE(1970,1,1)</f>
        <v>41863.636006944449</v>
      </c>
      <c r="M4013" t="b">
        <v>0</v>
      </c>
      <c r="N4013">
        <v>0</v>
      </c>
      <c r="O4013" t="b">
        <v>0</v>
      </c>
      <c r="P4013" t="s">
        <v>8304</v>
      </c>
      <c r="Q4013" s="5">
        <f>(E4013/D4013)</f>
        <v>0</v>
      </c>
      <c r="R4013" s="12" t="s">
        <v>8380</v>
      </c>
      <c r="S4013" t="str">
        <f>LEFT(P4013,FIND("/",P4013)-1)</f>
        <v>publishing</v>
      </c>
      <c r="T4013" t="str">
        <f>RIGHT(P4013,LEN(P4013)-FIND("/",P4013))</f>
        <v>children's books</v>
      </c>
    </row>
    <row r="4014" spans="1:20" ht="42.75" x14ac:dyDescent="0.45">
      <c r="A4014">
        <v>2760</v>
      </c>
      <c r="B4014" s="3" t="s">
        <v>2760</v>
      </c>
      <c r="C4014" s="3" t="s">
        <v>6870</v>
      </c>
      <c r="D4014">
        <v>5000</v>
      </c>
      <c r="E4014">
        <v>0</v>
      </c>
      <c r="F4014" t="s">
        <v>8221</v>
      </c>
      <c r="G4014" t="s">
        <v>8225</v>
      </c>
      <c r="H4014" t="s">
        <v>8247</v>
      </c>
      <c r="I4014">
        <v>1371726258</v>
      </c>
      <c r="J4014" s="9">
        <f>(((I4014/60)/60)/24)+DATE(1970,1,1)</f>
        <v>41445.461319444446</v>
      </c>
      <c r="K4014">
        <v>1369134258</v>
      </c>
      <c r="L4014" s="10">
        <f>(((K4014/60)/60)/24)+DATE(1970,1,1)</f>
        <v>41415.461319444446</v>
      </c>
      <c r="M4014" t="b">
        <v>0</v>
      </c>
      <c r="N4014">
        <v>0</v>
      </c>
      <c r="O4014" t="b">
        <v>0</v>
      </c>
      <c r="P4014" t="s">
        <v>8304</v>
      </c>
      <c r="Q4014" s="5">
        <f>(E4014/D4014)</f>
        <v>0</v>
      </c>
      <c r="R4014" s="12" t="s">
        <v>8380</v>
      </c>
      <c r="S4014" t="str">
        <f>LEFT(P4014,FIND("/",P4014)-1)</f>
        <v>publishing</v>
      </c>
      <c r="T4014" t="str">
        <f>RIGHT(P4014,LEN(P4014)-FIND("/",P4014))</f>
        <v>children's books</v>
      </c>
    </row>
    <row r="4015" spans="1:20" ht="42.75" x14ac:dyDescent="0.45">
      <c r="A4015">
        <v>2765</v>
      </c>
      <c r="B4015" s="3" t="s">
        <v>2765</v>
      </c>
      <c r="C4015" s="3" t="s">
        <v>6875</v>
      </c>
      <c r="D4015">
        <v>4000</v>
      </c>
      <c r="E4015">
        <v>0</v>
      </c>
      <c r="F4015" t="s">
        <v>8221</v>
      </c>
      <c r="G4015" t="s">
        <v>8224</v>
      </c>
      <c r="H4015" t="s">
        <v>8246</v>
      </c>
      <c r="I4015">
        <v>1351432428</v>
      </c>
      <c r="J4015" s="9">
        <f>(((I4015/60)/60)/24)+DATE(1970,1,1)</f>
        <v>41210.579027777778</v>
      </c>
      <c r="K4015">
        <v>1350050028</v>
      </c>
      <c r="L4015" s="10">
        <f>(((K4015/60)/60)/24)+DATE(1970,1,1)</f>
        <v>41194.579027777778</v>
      </c>
      <c r="M4015" t="b">
        <v>0</v>
      </c>
      <c r="N4015">
        <v>0</v>
      </c>
      <c r="O4015" t="b">
        <v>0</v>
      </c>
      <c r="P4015" t="s">
        <v>8304</v>
      </c>
      <c r="Q4015" s="5">
        <f>(E4015/D4015)</f>
        <v>0</v>
      </c>
      <c r="R4015" s="12" t="s">
        <v>8380</v>
      </c>
      <c r="S4015" t="str">
        <f>LEFT(P4015,FIND("/",P4015)-1)</f>
        <v>publishing</v>
      </c>
      <c r="T4015" t="str">
        <f>RIGHT(P4015,LEN(P4015)-FIND("/",P4015))</f>
        <v>children's books</v>
      </c>
    </row>
    <row r="4016" spans="1:20" ht="42.75" x14ac:dyDescent="0.45">
      <c r="A4016">
        <v>2771</v>
      </c>
      <c r="B4016" s="3" t="s">
        <v>2771</v>
      </c>
      <c r="C4016" s="3" t="s">
        <v>6881</v>
      </c>
      <c r="D4016">
        <v>19980</v>
      </c>
      <c r="E4016">
        <v>0</v>
      </c>
      <c r="F4016" t="s">
        <v>8221</v>
      </c>
      <c r="G4016" t="s">
        <v>8224</v>
      </c>
      <c r="H4016" t="s">
        <v>8246</v>
      </c>
      <c r="I4016">
        <v>1359738000</v>
      </c>
      <c r="J4016" s="9">
        <f>(((I4016/60)/60)/24)+DATE(1970,1,1)</f>
        <v>41306.708333333336</v>
      </c>
      <c r="K4016">
        <v>1355489140</v>
      </c>
      <c r="L4016" s="10">
        <f>(((K4016/60)/60)/24)+DATE(1970,1,1)</f>
        <v>41257.531712962962</v>
      </c>
      <c r="M4016" t="b">
        <v>0</v>
      </c>
      <c r="N4016">
        <v>0</v>
      </c>
      <c r="O4016" t="b">
        <v>0</v>
      </c>
      <c r="P4016" t="s">
        <v>8304</v>
      </c>
      <c r="Q4016" s="5">
        <f>(E4016/D4016)</f>
        <v>0</v>
      </c>
      <c r="R4016" s="12" t="s">
        <v>8380</v>
      </c>
      <c r="S4016" t="str">
        <f>LEFT(P4016,FIND("/",P4016)-1)</f>
        <v>publishing</v>
      </c>
      <c r="T4016" t="str">
        <f>RIGHT(P4016,LEN(P4016)-FIND("/",P4016))</f>
        <v>children's books</v>
      </c>
    </row>
    <row r="4017" spans="1:20" ht="42.75" x14ac:dyDescent="0.45">
      <c r="A4017">
        <v>2772</v>
      </c>
      <c r="B4017" s="3" t="s">
        <v>2772</v>
      </c>
      <c r="C4017" s="3" t="s">
        <v>6882</v>
      </c>
      <c r="D4017">
        <v>8000</v>
      </c>
      <c r="E4017">
        <v>0</v>
      </c>
      <c r="F4017" t="s">
        <v>8221</v>
      </c>
      <c r="G4017" t="s">
        <v>8224</v>
      </c>
      <c r="H4017" t="s">
        <v>8246</v>
      </c>
      <c r="I4017">
        <v>1381006294</v>
      </c>
      <c r="J4017" s="9">
        <f>(((I4017/60)/60)/24)+DATE(1970,1,1)</f>
        <v>41552.869143518517</v>
      </c>
      <c r="K4017">
        <v>1379710294</v>
      </c>
      <c r="L4017" s="10">
        <f>(((K4017/60)/60)/24)+DATE(1970,1,1)</f>
        <v>41537.869143518517</v>
      </c>
      <c r="M4017" t="b">
        <v>0</v>
      </c>
      <c r="N4017">
        <v>0</v>
      </c>
      <c r="O4017" t="b">
        <v>0</v>
      </c>
      <c r="P4017" t="s">
        <v>8304</v>
      </c>
      <c r="Q4017" s="5">
        <f>(E4017/D4017)</f>
        <v>0</v>
      </c>
      <c r="R4017" s="12" t="s">
        <v>8380</v>
      </c>
      <c r="S4017" t="str">
        <f>LEFT(P4017,FIND("/",P4017)-1)</f>
        <v>publishing</v>
      </c>
      <c r="T4017" t="str">
        <f>RIGHT(P4017,LEN(P4017)-FIND("/",P4017))</f>
        <v>children's books</v>
      </c>
    </row>
    <row r="4018" spans="1:20" ht="28.5" x14ac:dyDescent="0.45">
      <c r="A4018">
        <v>2780</v>
      </c>
      <c r="B4018" s="3" t="s">
        <v>2780</v>
      </c>
      <c r="C4018" s="3" t="s">
        <v>6890</v>
      </c>
      <c r="D4018">
        <v>100000</v>
      </c>
      <c r="E4018">
        <v>0</v>
      </c>
      <c r="F4018" t="s">
        <v>8221</v>
      </c>
      <c r="G4018" t="s">
        <v>8237</v>
      </c>
      <c r="H4018" t="s">
        <v>8249</v>
      </c>
      <c r="I4018">
        <v>1489142688</v>
      </c>
      <c r="J4018" s="9">
        <f>(((I4018/60)/60)/24)+DATE(1970,1,1)</f>
        <v>42804.447777777779</v>
      </c>
      <c r="K4018">
        <v>1486550688</v>
      </c>
      <c r="L4018" s="10">
        <f>(((K4018/60)/60)/24)+DATE(1970,1,1)</f>
        <v>42774.447777777779</v>
      </c>
      <c r="M4018" t="b">
        <v>0</v>
      </c>
      <c r="N4018">
        <v>0</v>
      </c>
      <c r="O4018" t="b">
        <v>0</v>
      </c>
      <c r="P4018" t="s">
        <v>8304</v>
      </c>
      <c r="Q4018" s="5">
        <f>(E4018/D4018)</f>
        <v>0</v>
      </c>
      <c r="R4018" s="12" t="s">
        <v>8380</v>
      </c>
      <c r="S4018" t="str">
        <f>LEFT(P4018,FIND("/",P4018)-1)</f>
        <v>publishing</v>
      </c>
      <c r="T4018" t="str">
        <f>RIGHT(P4018,LEN(P4018)-FIND("/",P4018))</f>
        <v>children's books</v>
      </c>
    </row>
    <row r="4019" spans="1:20" ht="42.75" x14ac:dyDescent="0.45">
      <c r="A4019">
        <v>2842</v>
      </c>
      <c r="B4019" s="3" t="s">
        <v>2842</v>
      </c>
      <c r="C4019" s="3" t="s">
        <v>6952</v>
      </c>
      <c r="D4019">
        <v>1500</v>
      </c>
      <c r="E4019">
        <v>0</v>
      </c>
      <c r="F4019" t="s">
        <v>8221</v>
      </c>
      <c r="G4019" t="s">
        <v>8225</v>
      </c>
      <c r="H4019" t="s">
        <v>8247</v>
      </c>
      <c r="I4019">
        <v>1403348400</v>
      </c>
      <c r="J4019" s="9">
        <f>(((I4019/60)/60)/24)+DATE(1970,1,1)</f>
        <v>41811.458333333336</v>
      </c>
      <c r="K4019">
        <v>1401058295</v>
      </c>
      <c r="L4019" s="10">
        <f>(((K4019/60)/60)/24)+DATE(1970,1,1)</f>
        <v>41784.952488425923</v>
      </c>
      <c r="M4019" t="b">
        <v>0</v>
      </c>
      <c r="N4019">
        <v>0</v>
      </c>
      <c r="O4019" t="b">
        <v>0</v>
      </c>
      <c r="P4019" t="s">
        <v>8271</v>
      </c>
      <c r="Q4019" s="5">
        <f>(E4019/D4019)</f>
        <v>0</v>
      </c>
      <c r="R4019" s="12" t="s">
        <v>8380</v>
      </c>
      <c r="S4019" t="str">
        <f>LEFT(P4019,FIND("/",P4019)-1)</f>
        <v>theater</v>
      </c>
      <c r="T4019" t="str">
        <f>RIGHT(P4019,LEN(P4019)-FIND("/",P4019))</f>
        <v>plays</v>
      </c>
    </row>
    <row r="4020" spans="1:20" ht="42.75" x14ac:dyDescent="0.45">
      <c r="A4020">
        <v>2843</v>
      </c>
      <c r="B4020" s="3" t="s">
        <v>2843</v>
      </c>
      <c r="C4020" s="3" t="s">
        <v>6953</v>
      </c>
      <c r="D4020">
        <v>1200</v>
      </c>
      <c r="E4020">
        <v>0</v>
      </c>
      <c r="F4020" t="s">
        <v>8221</v>
      </c>
      <c r="G4020" t="s">
        <v>8224</v>
      </c>
      <c r="H4020" t="s">
        <v>8246</v>
      </c>
      <c r="I4020">
        <v>1465790400</v>
      </c>
      <c r="J4020" s="9">
        <f>(((I4020/60)/60)/24)+DATE(1970,1,1)</f>
        <v>42534.166666666672</v>
      </c>
      <c r="K4020">
        <v>1462210950</v>
      </c>
      <c r="L4020" s="10">
        <f>(((K4020/60)/60)/24)+DATE(1970,1,1)</f>
        <v>42492.737847222219</v>
      </c>
      <c r="M4020" t="b">
        <v>0</v>
      </c>
      <c r="N4020">
        <v>0</v>
      </c>
      <c r="O4020" t="b">
        <v>0</v>
      </c>
      <c r="P4020" t="s">
        <v>8271</v>
      </c>
      <c r="Q4020" s="5">
        <f>(E4020/D4020)</f>
        <v>0</v>
      </c>
      <c r="R4020" s="12" t="s">
        <v>8380</v>
      </c>
      <c r="S4020" t="str">
        <f>LEFT(P4020,FIND("/",P4020)-1)</f>
        <v>theater</v>
      </c>
      <c r="T4020" t="str">
        <f>RIGHT(P4020,LEN(P4020)-FIND("/",P4020))</f>
        <v>plays</v>
      </c>
    </row>
    <row r="4021" spans="1:20" ht="42.75" x14ac:dyDescent="0.45">
      <c r="A4021">
        <v>2846</v>
      </c>
      <c r="B4021" s="3" t="s">
        <v>2846</v>
      </c>
      <c r="C4021" s="3" t="s">
        <v>6956</v>
      </c>
      <c r="D4021">
        <v>8000</v>
      </c>
      <c r="E4021">
        <v>0</v>
      </c>
      <c r="F4021" t="s">
        <v>8221</v>
      </c>
      <c r="G4021" t="s">
        <v>8224</v>
      </c>
      <c r="H4021" t="s">
        <v>8246</v>
      </c>
      <c r="I4021">
        <v>1432917394</v>
      </c>
      <c r="J4021" s="9">
        <f>(((I4021/60)/60)/24)+DATE(1970,1,1)</f>
        <v>42153.692060185189</v>
      </c>
      <c r="K4021">
        <v>1429029394</v>
      </c>
      <c r="L4021" s="10">
        <f>(((K4021/60)/60)/24)+DATE(1970,1,1)</f>
        <v>42108.692060185189</v>
      </c>
      <c r="M4021" t="b">
        <v>0</v>
      </c>
      <c r="N4021">
        <v>0</v>
      </c>
      <c r="O4021" t="b">
        <v>0</v>
      </c>
      <c r="P4021" t="s">
        <v>8271</v>
      </c>
      <c r="Q4021" s="5">
        <f>(E4021/D4021)</f>
        <v>0</v>
      </c>
      <c r="R4021" s="12" t="s">
        <v>8380</v>
      </c>
      <c r="S4021" t="str">
        <f>LEFT(P4021,FIND("/",P4021)-1)</f>
        <v>theater</v>
      </c>
      <c r="T4021" t="str">
        <f>RIGHT(P4021,LEN(P4021)-FIND("/",P4021))</f>
        <v>plays</v>
      </c>
    </row>
    <row r="4022" spans="1:20" ht="42.75" x14ac:dyDescent="0.45">
      <c r="A4022">
        <v>2847</v>
      </c>
      <c r="B4022" s="3" t="s">
        <v>2847</v>
      </c>
      <c r="C4022" s="3" t="s">
        <v>6957</v>
      </c>
      <c r="D4022">
        <v>2000</v>
      </c>
      <c r="E4022">
        <v>0</v>
      </c>
      <c r="F4022" t="s">
        <v>8221</v>
      </c>
      <c r="G4022" t="s">
        <v>8224</v>
      </c>
      <c r="H4022" t="s">
        <v>8246</v>
      </c>
      <c r="I4022">
        <v>1464031265</v>
      </c>
      <c r="J4022" s="9">
        <f>(((I4022/60)/60)/24)+DATE(1970,1,1)</f>
        <v>42513.806307870371</v>
      </c>
      <c r="K4022">
        <v>1458847265</v>
      </c>
      <c r="L4022" s="10">
        <f>(((K4022/60)/60)/24)+DATE(1970,1,1)</f>
        <v>42453.806307870371</v>
      </c>
      <c r="M4022" t="b">
        <v>0</v>
      </c>
      <c r="N4022">
        <v>0</v>
      </c>
      <c r="O4022" t="b">
        <v>0</v>
      </c>
      <c r="P4022" t="s">
        <v>8271</v>
      </c>
      <c r="Q4022" s="5">
        <f>(E4022/D4022)</f>
        <v>0</v>
      </c>
      <c r="R4022" s="12" t="s">
        <v>8380</v>
      </c>
      <c r="S4022" t="str">
        <f>LEFT(P4022,FIND("/",P4022)-1)</f>
        <v>theater</v>
      </c>
      <c r="T4022" t="str">
        <f>RIGHT(P4022,LEN(P4022)-FIND("/",P4022))</f>
        <v>plays</v>
      </c>
    </row>
    <row r="4023" spans="1:20" ht="42.75" x14ac:dyDescent="0.45">
      <c r="A4023">
        <v>2851</v>
      </c>
      <c r="B4023" s="3" t="s">
        <v>2851</v>
      </c>
      <c r="C4023" s="3" t="s">
        <v>6961</v>
      </c>
      <c r="D4023">
        <v>4500</v>
      </c>
      <c r="E4023">
        <v>0</v>
      </c>
      <c r="F4023" t="s">
        <v>8221</v>
      </c>
      <c r="G4023" t="s">
        <v>8241</v>
      </c>
      <c r="H4023" t="s">
        <v>8249</v>
      </c>
      <c r="I4023">
        <v>1454109420</v>
      </c>
      <c r="J4023" s="9">
        <f>(((I4023/60)/60)/24)+DATE(1970,1,1)</f>
        <v>42398.970138888893</v>
      </c>
      <c r="K4023">
        <v>1453334629</v>
      </c>
      <c r="L4023" s="10">
        <f>(((K4023/60)/60)/24)+DATE(1970,1,1)</f>
        <v>42390.002650462964</v>
      </c>
      <c r="M4023" t="b">
        <v>0</v>
      </c>
      <c r="N4023">
        <v>0</v>
      </c>
      <c r="O4023" t="b">
        <v>0</v>
      </c>
      <c r="P4023" t="s">
        <v>8271</v>
      </c>
      <c r="Q4023" s="5">
        <f>(E4023/D4023)</f>
        <v>0</v>
      </c>
      <c r="R4023" s="12" t="s">
        <v>8380</v>
      </c>
      <c r="S4023" t="str">
        <f>LEFT(P4023,FIND("/",P4023)-1)</f>
        <v>theater</v>
      </c>
      <c r="T4023" t="str">
        <f>RIGHT(P4023,LEN(P4023)-FIND("/",P4023))</f>
        <v>plays</v>
      </c>
    </row>
    <row r="4024" spans="1:20" ht="42.75" x14ac:dyDescent="0.45">
      <c r="A4024">
        <v>2853</v>
      </c>
      <c r="B4024" s="3" t="s">
        <v>2853</v>
      </c>
      <c r="C4024" s="3" t="s">
        <v>6963</v>
      </c>
      <c r="D4024">
        <v>9500</v>
      </c>
      <c r="E4024">
        <v>0</v>
      </c>
      <c r="F4024" t="s">
        <v>8221</v>
      </c>
      <c r="G4024" t="s">
        <v>8229</v>
      </c>
      <c r="H4024" t="s">
        <v>8251</v>
      </c>
      <c r="I4024">
        <v>1410669297</v>
      </c>
      <c r="J4024" s="9">
        <f>(((I4024/60)/60)/24)+DATE(1970,1,1)</f>
        <v>41896.190937499996</v>
      </c>
      <c r="K4024">
        <v>1405485297</v>
      </c>
      <c r="L4024" s="10">
        <f>(((K4024/60)/60)/24)+DATE(1970,1,1)</f>
        <v>41836.190937499996</v>
      </c>
      <c r="M4024" t="b">
        <v>0</v>
      </c>
      <c r="N4024">
        <v>0</v>
      </c>
      <c r="O4024" t="b">
        <v>0</v>
      </c>
      <c r="P4024" t="s">
        <v>8271</v>
      </c>
      <c r="Q4024" s="5">
        <f>(E4024/D4024)</f>
        <v>0</v>
      </c>
      <c r="R4024" s="12" t="s">
        <v>8380</v>
      </c>
      <c r="S4024" t="str">
        <f>LEFT(P4024,FIND("/",P4024)-1)</f>
        <v>theater</v>
      </c>
      <c r="T4024" t="str">
        <f>RIGHT(P4024,LEN(P4024)-FIND("/",P4024))</f>
        <v>plays</v>
      </c>
    </row>
    <row r="4025" spans="1:20" ht="42.75" x14ac:dyDescent="0.45">
      <c r="A4025">
        <v>2858</v>
      </c>
      <c r="B4025" s="3" t="s">
        <v>2858</v>
      </c>
      <c r="C4025" s="3" t="s">
        <v>6968</v>
      </c>
      <c r="D4025">
        <v>1000</v>
      </c>
      <c r="E4025">
        <v>0</v>
      </c>
      <c r="F4025" t="s">
        <v>8221</v>
      </c>
      <c r="G4025" t="s">
        <v>8233</v>
      </c>
      <c r="H4025" t="s">
        <v>8249</v>
      </c>
      <c r="I4025">
        <v>1417778880</v>
      </c>
      <c r="J4025" s="9">
        <f>(((I4025/60)/60)/24)+DATE(1970,1,1)</f>
        <v>41978.477777777778</v>
      </c>
      <c r="K4025">
        <v>1415711095</v>
      </c>
      <c r="L4025" s="10">
        <f>(((K4025/60)/60)/24)+DATE(1970,1,1)</f>
        <v>41954.545081018514</v>
      </c>
      <c r="M4025" t="b">
        <v>0</v>
      </c>
      <c r="N4025">
        <v>0</v>
      </c>
      <c r="O4025" t="b">
        <v>0</v>
      </c>
      <c r="P4025" t="s">
        <v>8271</v>
      </c>
      <c r="Q4025" s="5">
        <f>(E4025/D4025)</f>
        <v>0</v>
      </c>
      <c r="R4025" s="12" t="s">
        <v>8380</v>
      </c>
      <c r="S4025" t="str">
        <f>LEFT(P4025,FIND("/",P4025)-1)</f>
        <v>theater</v>
      </c>
      <c r="T4025" t="str">
        <f>RIGHT(P4025,LEN(P4025)-FIND("/",P4025))</f>
        <v>plays</v>
      </c>
    </row>
    <row r="4026" spans="1:20" ht="42.75" x14ac:dyDescent="0.45">
      <c r="A4026">
        <v>2865</v>
      </c>
      <c r="B4026" s="3" t="s">
        <v>2865</v>
      </c>
      <c r="C4026" s="3" t="s">
        <v>6975</v>
      </c>
      <c r="D4026">
        <v>2888</v>
      </c>
      <c r="E4026">
        <v>0</v>
      </c>
      <c r="F4026" t="s">
        <v>8221</v>
      </c>
      <c r="G4026" t="s">
        <v>8224</v>
      </c>
      <c r="H4026" t="s">
        <v>8246</v>
      </c>
      <c r="I4026">
        <v>1420512259</v>
      </c>
      <c r="J4026" s="9">
        <f>(((I4026/60)/60)/24)+DATE(1970,1,1)</f>
        <v>42010.114108796297</v>
      </c>
      <c r="K4026">
        <v>1415328259</v>
      </c>
      <c r="L4026" s="10">
        <f>(((K4026/60)/60)/24)+DATE(1970,1,1)</f>
        <v>41950.114108796297</v>
      </c>
      <c r="M4026" t="b">
        <v>0</v>
      </c>
      <c r="N4026">
        <v>0</v>
      </c>
      <c r="O4026" t="b">
        <v>0</v>
      </c>
      <c r="P4026" t="s">
        <v>8271</v>
      </c>
      <c r="Q4026" s="5">
        <f>(E4026/D4026)</f>
        <v>0</v>
      </c>
      <c r="R4026" s="12" t="s">
        <v>8380</v>
      </c>
      <c r="S4026" t="str">
        <f>LEFT(P4026,FIND("/",P4026)-1)</f>
        <v>theater</v>
      </c>
      <c r="T4026" t="str">
        <f>RIGHT(P4026,LEN(P4026)-FIND("/",P4026))</f>
        <v>plays</v>
      </c>
    </row>
    <row r="4027" spans="1:20" ht="28.5" x14ac:dyDescent="0.45">
      <c r="A4027">
        <v>2872</v>
      </c>
      <c r="B4027" s="3" t="s">
        <v>2872</v>
      </c>
      <c r="C4027" s="3" t="s">
        <v>6982</v>
      </c>
      <c r="D4027">
        <v>3000</v>
      </c>
      <c r="E4027">
        <v>0</v>
      </c>
      <c r="F4027" t="s">
        <v>8221</v>
      </c>
      <c r="G4027" t="s">
        <v>8224</v>
      </c>
      <c r="H4027" t="s">
        <v>8246</v>
      </c>
      <c r="I4027">
        <v>1434768438</v>
      </c>
      <c r="J4027" s="9">
        <f>(((I4027/60)/60)/24)+DATE(1970,1,1)</f>
        <v>42175.11618055556</v>
      </c>
      <c r="K4027">
        <v>1429584438</v>
      </c>
      <c r="L4027" s="10">
        <f>(((K4027/60)/60)/24)+DATE(1970,1,1)</f>
        <v>42115.11618055556</v>
      </c>
      <c r="M4027" t="b">
        <v>0</v>
      </c>
      <c r="N4027">
        <v>0</v>
      </c>
      <c r="O4027" t="b">
        <v>0</v>
      </c>
      <c r="P4027" t="s">
        <v>8271</v>
      </c>
      <c r="Q4027" s="5">
        <f>(E4027/D4027)</f>
        <v>0</v>
      </c>
      <c r="R4027" s="12" t="s">
        <v>8380</v>
      </c>
      <c r="S4027" t="str">
        <f>LEFT(P4027,FIND("/",P4027)-1)</f>
        <v>theater</v>
      </c>
      <c r="T4027" t="str">
        <f>RIGHT(P4027,LEN(P4027)-FIND("/",P4027))</f>
        <v>plays</v>
      </c>
    </row>
    <row r="4028" spans="1:20" ht="42.75" x14ac:dyDescent="0.45">
      <c r="A4028">
        <v>2876</v>
      </c>
      <c r="B4028" s="3" t="s">
        <v>2876</v>
      </c>
      <c r="C4028" s="3" t="s">
        <v>6986</v>
      </c>
      <c r="D4028">
        <v>150000</v>
      </c>
      <c r="E4028">
        <v>0</v>
      </c>
      <c r="F4028" t="s">
        <v>8221</v>
      </c>
      <c r="G4028" t="s">
        <v>8224</v>
      </c>
      <c r="H4028" t="s">
        <v>8246</v>
      </c>
      <c r="I4028">
        <v>1437069079</v>
      </c>
      <c r="J4028" s="9">
        <f>(((I4028/60)/60)/24)+DATE(1970,1,1)</f>
        <v>42201.743969907402</v>
      </c>
      <c r="K4028">
        <v>1434477079</v>
      </c>
      <c r="L4028" s="10">
        <f>(((K4028/60)/60)/24)+DATE(1970,1,1)</f>
        <v>42171.743969907402</v>
      </c>
      <c r="M4028" t="b">
        <v>0</v>
      </c>
      <c r="N4028">
        <v>0</v>
      </c>
      <c r="O4028" t="b">
        <v>0</v>
      </c>
      <c r="P4028" t="s">
        <v>8271</v>
      </c>
      <c r="Q4028" s="5">
        <f>(E4028/D4028)</f>
        <v>0</v>
      </c>
      <c r="R4028" s="12" t="s">
        <v>8380</v>
      </c>
      <c r="S4028" t="str">
        <f>LEFT(P4028,FIND("/",P4028)-1)</f>
        <v>theater</v>
      </c>
      <c r="T4028" t="str">
        <f>RIGHT(P4028,LEN(P4028)-FIND("/",P4028))</f>
        <v>plays</v>
      </c>
    </row>
    <row r="4029" spans="1:20" ht="42.75" x14ac:dyDescent="0.45">
      <c r="A4029">
        <v>2881</v>
      </c>
      <c r="B4029" s="3" t="s">
        <v>2881</v>
      </c>
      <c r="C4029" s="3" t="s">
        <v>6991</v>
      </c>
      <c r="D4029">
        <v>5500</v>
      </c>
      <c r="E4029">
        <v>0</v>
      </c>
      <c r="F4029" t="s">
        <v>8221</v>
      </c>
      <c r="G4029" t="s">
        <v>8224</v>
      </c>
      <c r="H4029" t="s">
        <v>8246</v>
      </c>
      <c r="I4029">
        <v>1417620036</v>
      </c>
      <c r="J4029" s="9">
        <f>(((I4029/60)/60)/24)+DATE(1970,1,1)</f>
        <v>41976.639305555553</v>
      </c>
      <c r="K4029">
        <v>1412432436</v>
      </c>
      <c r="L4029" s="10">
        <f>(((K4029/60)/60)/24)+DATE(1970,1,1)</f>
        <v>41916.597638888888</v>
      </c>
      <c r="M4029" t="b">
        <v>0</v>
      </c>
      <c r="N4029">
        <v>0</v>
      </c>
      <c r="O4029" t="b">
        <v>0</v>
      </c>
      <c r="P4029" t="s">
        <v>8271</v>
      </c>
      <c r="Q4029" s="5">
        <f>(E4029/D4029)</f>
        <v>0</v>
      </c>
      <c r="R4029" s="12" t="s">
        <v>8380</v>
      </c>
      <c r="S4029" t="str">
        <f>LEFT(P4029,FIND("/",P4029)-1)</f>
        <v>theater</v>
      </c>
      <c r="T4029" t="str">
        <f>RIGHT(P4029,LEN(P4029)-FIND("/",P4029))</f>
        <v>plays</v>
      </c>
    </row>
    <row r="4030" spans="1:20" ht="42.75" x14ac:dyDescent="0.45">
      <c r="A4030">
        <v>2888</v>
      </c>
      <c r="B4030" s="3" t="s">
        <v>2888</v>
      </c>
      <c r="C4030" s="3" t="s">
        <v>6998</v>
      </c>
      <c r="D4030">
        <v>30000</v>
      </c>
      <c r="E4030">
        <v>0</v>
      </c>
      <c r="F4030" t="s">
        <v>8221</v>
      </c>
      <c r="G4030" t="s">
        <v>8224</v>
      </c>
      <c r="H4030" t="s">
        <v>8246</v>
      </c>
      <c r="I4030">
        <v>1413608340</v>
      </c>
      <c r="J4030" s="9">
        <f>(((I4030/60)/60)/24)+DATE(1970,1,1)</f>
        <v>41930.207638888889</v>
      </c>
      <c r="K4030">
        <v>1412945440</v>
      </c>
      <c r="L4030" s="10">
        <f>(((K4030/60)/60)/24)+DATE(1970,1,1)</f>
        <v>41922.535185185188</v>
      </c>
      <c r="M4030" t="b">
        <v>0</v>
      </c>
      <c r="N4030">
        <v>0</v>
      </c>
      <c r="O4030" t="b">
        <v>0</v>
      </c>
      <c r="P4030" t="s">
        <v>8271</v>
      </c>
      <c r="Q4030" s="5">
        <f>(E4030/D4030)</f>
        <v>0</v>
      </c>
      <c r="R4030" s="12" t="s">
        <v>8380</v>
      </c>
      <c r="S4030" t="str">
        <f>LEFT(P4030,FIND("/",P4030)-1)</f>
        <v>theater</v>
      </c>
      <c r="T4030" t="str">
        <f>RIGHT(P4030,LEN(P4030)-FIND("/",P4030))</f>
        <v>plays</v>
      </c>
    </row>
    <row r="4031" spans="1:20" ht="28.5" x14ac:dyDescent="0.45">
      <c r="A4031">
        <v>2894</v>
      </c>
      <c r="B4031" s="3" t="s">
        <v>2894</v>
      </c>
      <c r="C4031" s="3" t="s">
        <v>7004</v>
      </c>
      <c r="D4031">
        <v>50000</v>
      </c>
      <c r="E4031">
        <v>0</v>
      </c>
      <c r="F4031" t="s">
        <v>8221</v>
      </c>
      <c r="G4031" t="s">
        <v>8224</v>
      </c>
      <c r="H4031" t="s">
        <v>8246</v>
      </c>
      <c r="I4031">
        <v>1428100815</v>
      </c>
      <c r="J4031" s="9">
        <f>(((I4031/60)/60)/24)+DATE(1970,1,1)</f>
        <v>42097.944618055553</v>
      </c>
      <c r="K4031">
        <v>1422920415</v>
      </c>
      <c r="L4031" s="10">
        <f>(((K4031/60)/60)/24)+DATE(1970,1,1)</f>
        <v>42037.986284722225</v>
      </c>
      <c r="M4031" t="b">
        <v>0</v>
      </c>
      <c r="N4031">
        <v>0</v>
      </c>
      <c r="O4031" t="b">
        <v>0</v>
      </c>
      <c r="P4031" t="s">
        <v>8271</v>
      </c>
      <c r="Q4031" s="5">
        <f>(E4031/D4031)</f>
        <v>0</v>
      </c>
      <c r="R4031" s="12" t="s">
        <v>8380</v>
      </c>
      <c r="S4031" t="str">
        <f>LEFT(P4031,FIND("/",P4031)-1)</f>
        <v>theater</v>
      </c>
      <c r="T4031" t="str">
        <f>RIGHT(P4031,LEN(P4031)-FIND("/",P4031))</f>
        <v>plays</v>
      </c>
    </row>
    <row r="4032" spans="1:20" ht="42.75" x14ac:dyDescent="0.45">
      <c r="A4032">
        <v>2899</v>
      </c>
      <c r="B4032" s="3" t="s">
        <v>2899</v>
      </c>
      <c r="C4032" s="3" t="s">
        <v>7009</v>
      </c>
      <c r="D4032">
        <v>10000</v>
      </c>
      <c r="E4032">
        <v>0</v>
      </c>
      <c r="F4032" t="s">
        <v>8221</v>
      </c>
      <c r="G4032" t="s">
        <v>8224</v>
      </c>
      <c r="H4032" t="s">
        <v>8246</v>
      </c>
      <c r="I4032">
        <v>1469325158</v>
      </c>
      <c r="J4032" s="9">
        <f>(((I4032/60)/60)/24)+DATE(1970,1,1)</f>
        <v>42575.078217592592</v>
      </c>
      <c r="K4032">
        <v>1464141158</v>
      </c>
      <c r="L4032" s="10">
        <f>(((K4032/60)/60)/24)+DATE(1970,1,1)</f>
        <v>42515.078217592592</v>
      </c>
      <c r="M4032" t="b">
        <v>0</v>
      </c>
      <c r="N4032">
        <v>0</v>
      </c>
      <c r="O4032" t="b">
        <v>0</v>
      </c>
      <c r="P4032" t="s">
        <v>8271</v>
      </c>
      <c r="Q4032" s="5">
        <f>(E4032/D4032)</f>
        <v>0</v>
      </c>
      <c r="R4032" s="12" t="s">
        <v>8380</v>
      </c>
      <c r="S4032" t="str">
        <f>LEFT(P4032,FIND("/",P4032)-1)</f>
        <v>theater</v>
      </c>
      <c r="T4032" t="str">
        <f>RIGHT(P4032,LEN(P4032)-FIND("/",P4032))</f>
        <v>plays</v>
      </c>
    </row>
    <row r="4033" spans="1:20" ht="42.75" x14ac:dyDescent="0.45">
      <c r="A4033">
        <v>2943</v>
      </c>
      <c r="B4033" s="3" t="s">
        <v>2943</v>
      </c>
      <c r="C4033" s="3" t="s">
        <v>7053</v>
      </c>
      <c r="D4033">
        <v>3000</v>
      </c>
      <c r="E4033">
        <v>0</v>
      </c>
      <c r="F4033" t="s">
        <v>8221</v>
      </c>
      <c r="G4033" t="s">
        <v>8224</v>
      </c>
      <c r="H4033" t="s">
        <v>8246</v>
      </c>
      <c r="I4033">
        <v>1428894380</v>
      </c>
      <c r="J4033" s="9">
        <f>(((I4033/60)/60)/24)+DATE(1970,1,1)</f>
        <v>42107.129398148143</v>
      </c>
      <c r="K4033">
        <v>1426302380</v>
      </c>
      <c r="L4033" s="10">
        <f>(((K4033/60)/60)/24)+DATE(1970,1,1)</f>
        <v>42077.129398148143</v>
      </c>
      <c r="M4033" t="b">
        <v>0</v>
      </c>
      <c r="N4033">
        <v>0</v>
      </c>
      <c r="O4033" t="b">
        <v>0</v>
      </c>
      <c r="P4033" t="s">
        <v>8303</v>
      </c>
      <c r="Q4033" s="5">
        <f>(E4033/D4033)</f>
        <v>0</v>
      </c>
      <c r="R4033" s="12" t="s">
        <v>8380</v>
      </c>
      <c r="S4033" t="str">
        <f>LEFT(P4033,FIND("/",P4033)-1)</f>
        <v>theater</v>
      </c>
      <c r="T4033" t="str">
        <f>RIGHT(P4033,LEN(P4033)-FIND("/",P4033))</f>
        <v>spaces</v>
      </c>
    </row>
    <row r="4034" spans="1:20" ht="57" x14ac:dyDescent="0.45">
      <c r="A4034">
        <v>2945</v>
      </c>
      <c r="B4034" s="3" t="s">
        <v>2945</v>
      </c>
      <c r="C4034" s="3" t="s">
        <v>7055</v>
      </c>
      <c r="D4034">
        <v>50000</v>
      </c>
      <c r="E4034">
        <v>0</v>
      </c>
      <c r="F4034" t="s">
        <v>8221</v>
      </c>
      <c r="G4034" t="s">
        <v>8224</v>
      </c>
      <c r="H4034" t="s">
        <v>8246</v>
      </c>
      <c r="I4034">
        <v>1432437660</v>
      </c>
      <c r="J4034" s="9">
        <f>(((I4034/60)/60)/24)+DATE(1970,1,1)</f>
        <v>42148.139583333337</v>
      </c>
      <c r="K4034">
        <v>1429845660</v>
      </c>
      <c r="L4034" s="10">
        <f>(((K4034/60)/60)/24)+DATE(1970,1,1)</f>
        <v>42118.139583333337</v>
      </c>
      <c r="M4034" t="b">
        <v>0</v>
      </c>
      <c r="N4034">
        <v>0</v>
      </c>
      <c r="O4034" t="b">
        <v>0</v>
      </c>
      <c r="P4034" t="s">
        <v>8303</v>
      </c>
      <c r="Q4034" s="5">
        <f>(E4034/D4034)</f>
        <v>0</v>
      </c>
      <c r="R4034" s="12" t="s">
        <v>8380</v>
      </c>
      <c r="S4034" t="str">
        <f>LEFT(P4034,FIND("/",P4034)-1)</f>
        <v>theater</v>
      </c>
      <c r="T4034" t="str">
        <f>RIGHT(P4034,LEN(P4034)-FIND("/",P4034))</f>
        <v>spaces</v>
      </c>
    </row>
    <row r="4035" spans="1:20" ht="42.75" x14ac:dyDescent="0.45">
      <c r="A4035">
        <v>2950</v>
      </c>
      <c r="B4035" s="3" t="s">
        <v>2950</v>
      </c>
      <c r="C4035" s="3" t="s">
        <v>7060</v>
      </c>
      <c r="D4035">
        <v>5000000</v>
      </c>
      <c r="E4035">
        <v>0</v>
      </c>
      <c r="F4035" t="s">
        <v>8221</v>
      </c>
      <c r="G4035" t="s">
        <v>8224</v>
      </c>
      <c r="H4035" t="s">
        <v>8246</v>
      </c>
      <c r="I4035">
        <v>1453538752</v>
      </c>
      <c r="J4035" s="9">
        <f>(((I4035/60)/60)/24)+DATE(1970,1,1)</f>
        <v>42392.36518518519</v>
      </c>
      <c r="K4035">
        <v>1450946752</v>
      </c>
      <c r="L4035" s="10">
        <f>(((K4035/60)/60)/24)+DATE(1970,1,1)</f>
        <v>42362.36518518519</v>
      </c>
      <c r="M4035" t="b">
        <v>0</v>
      </c>
      <c r="N4035">
        <v>0</v>
      </c>
      <c r="O4035" t="b">
        <v>0</v>
      </c>
      <c r="P4035" t="s">
        <v>8303</v>
      </c>
      <c r="Q4035" s="5">
        <f>(E4035/D4035)</f>
        <v>0</v>
      </c>
      <c r="R4035" s="12" t="s">
        <v>8380</v>
      </c>
      <c r="S4035" t="str">
        <f>LEFT(P4035,FIND("/",P4035)-1)</f>
        <v>theater</v>
      </c>
      <c r="T4035" t="str">
        <f>RIGHT(P4035,LEN(P4035)-FIND("/",P4035))</f>
        <v>spaces</v>
      </c>
    </row>
    <row r="4036" spans="1:20" ht="42.75" x14ac:dyDescent="0.45">
      <c r="A4036">
        <v>2954</v>
      </c>
      <c r="B4036" s="3" t="s">
        <v>2954</v>
      </c>
      <c r="C4036" s="3" t="s">
        <v>7064</v>
      </c>
      <c r="D4036">
        <v>15000</v>
      </c>
      <c r="E4036">
        <v>0</v>
      </c>
      <c r="F4036" t="s">
        <v>8220</v>
      </c>
      <c r="G4036" t="s">
        <v>8224</v>
      </c>
      <c r="H4036" t="s">
        <v>8246</v>
      </c>
      <c r="I4036">
        <v>1489669203</v>
      </c>
      <c r="J4036" s="9">
        <f>(((I4036/60)/60)/24)+DATE(1970,1,1)</f>
        <v>42810.541701388895</v>
      </c>
      <c r="K4036">
        <v>1487944803</v>
      </c>
      <c r="L4036" s="10">
        <f>(((K4036/60)/60)/24)+DATE(1970,1,1)</f>
        <v>42790.583368055552</v>
      </c>
      <c r="M4036" t="b">
        <v>0</v>
      </c>
      <c r="N4036">
        <v>0</v>
      </c>
      <c r="O4036" t="b">
        <v>0</v>
      </c>
      <c r="P4036" t="s">
        <v>8303</v>
      </c>
      <c r="Q4036" s="5">
        <f>(E4036/D4036)</f>
        <v>0</v>
      </c>
      <c r="R4036" s="12" t="s">
        <v>8380</v>
      </c>
      <c r="S4036" t="str">
        <f>LEFT(P4036,FIND("/",P4036)-1)</f>
        <v>theater</v>
      </c>
      <c r="T4036" t="str">
        <f>RIGHT(P4036,LEN(P4036)-FIND("/",P4036))</f>
        <v>spaces</v>
      </c>
    </row>
    <row r="4037" spans="1:20" ht="42.75" x14ac:dyDescent="0.45">
      <c r="A4037">
        <v>2958</v>
      </c>
      <c r="B4037" s="3" t="s">
        <v>2958</v>
      </c>
      <c r="C4037" s="3" t="s">
        <v>7068</v>
      </c>
      <c r="D4037">
        <v>80000</v>
      </c>
      <c r="E4037">
        <v>0</v>
      </c>
      <c r="F4037" t="s">
        <v>8220</v>
      </c>
      <c r="G4037" t="s">
        <v>8224</v>
      </c>
      <c r="H4037" t="s">
        <v>8246</v>
      </c>
      <c r="I4037">
        <v>1462729317</v>
      </c>
      <c r="J4037" s="9">
        <f>(((I4037/60)/60)/24)+DATE(1970,1,1)</f>
        <v>42498.73746527778</v>
      </c>
      <c r="K4037">
        <v>1457548917</v>
      </c>
      <c r="L4037" s="10">
        <f>(((K4037/60)/60)/24)+DATE(1970,1,1)</f>
        <v>42438.779131944444</v>
      </c>
      <c r="M4037" t="b">
        <v>0</v>
      </c>
      <c r="N4037">
        <v>0</v>
      </c>
      <c r="O4037" t="b">
        <v>0</v>
      </c>
      <c r="P4037" t="s">
        <v>8303</v>
      </c>
      <c r="Q4037" s="5">
        <f>(E4037/D4037)</f>
        <v>0</v>
      </c>
      <c r="R4037" s="12" t="s">
        <v>8380</v>
      </c>
      <c r="S4037" t="str">
        <f>LEFT(P4037,FIND("/",P4037)-1)</f>
        <v>theater</v>
      </c>
      <c r="T4037" t="str">
        <f>RIGHT(P4037,LEN(P4037)-FIND("/",P4037))</f>
        <v>spaces</v>
      </c>
    </row>
    <row r="4038" spans="1:20" ht="42.75" x14ac:dyDescent="0.45">
      <c r="A4038">
        <v>2959</v>
      </c>
      <c r="B4038" s="3" t="s">
        <v>2959</v>
      </c>
      <c r="C4038" s="3" t="s">
        <v>7069</v>
      </c>
      <c r="D4038">
        <v>10000</v>
      </c>
      <c r="E4038">
        <v>0</v>
      </c>
      <c r="F4038" t="s">
        <v>8220</v>
      </c>
      <c r="G4038" t="s">
        <v>8225</v>
      </c>
      <c r="H4038" t="s">
        <v>8247</v>
      </c>
      <c r="I4038">
        <v>1465258325</v>
      </c>
      <c r="J4038" s="9">
        <f>(((I4038/60)/60)/24)+DATE(1970,1,1)</f>
        <v>42528.008391203708</v>
      </c>
      <c r="K4038">
        <v>1462666325</v>
      </c>
      <c r="L4038" s="10">
        <f>(((K4038/60)/60)/24)+DATE(1970,1,1)</f>
        <v>42498.008391203708</v>
      </c>
      <c r="M4038" t="b">
        <v>0</v>
      </c>
      <c r="N4038">
        <v>0</v>
      </c>
      <c r="O4038" t="b">
        <v>0</v>
      </c>
      <c r="P4038" t="s">
        <v>8303</v>
      </c>
      <c r="Q4038" s="5">
        <f>(E4038/D4038)</f>
        <v>0</v>
      </c>
      <c r="R4038" s="12" t="s">
        <v>8380</v>
      </c>
      <c r="S4038" t="str">
        <f>LEFT(P4038,FIND("/",P4038)-1)</f>
        <v>theater</v>
      </c>
      <c r="T4038" t="str">
        <f>RIGHT(P4038,LEN(P4038)-FIND("/",P4038))</f>
        <v>spaces</v>
      </c>
    </row>
    <row r="4039" spans="1:20" ht="42.75" x14ac:dyDescent="0.45">
      <c r="A4039">
        <v>2960</v>
      </c>
      <c r="B4039" s="3" t="s">
        <v>2960</v>
      </c>
      <c r="C4039" s="3" t="s">
        <v>7070</v>
      </c>
      <c r="D4039">
        <v>30000000</v>
      </c>
      <c r="E4039">
        <v>0</v>
      </c>
      <c r="F4039" t="s">
        <v>8220</v>
      </c>
      <c r="G4039" t="s">
        <v>8224</v>
      </c>
      <c r="H4039" t="s">
        <v>8246</v>
      </c>
      <c r="I4039">
        <v>1410459023</v>
      </c>
      <c r="J4039" s="9">
        <f>(((I4039/60)/60)/24)+DATE(1970,1,1)</f>
        <v>41893.757210648146</v>
      </c>
      <c r="K4039">
        <v>1407867023</v>
      </c>
      <c r="L4039" s="10">
        <f>(((K4039/60)/60)/24)+DATE(1970,1,1)</f>
        <v>41863.757210648146</v>
      </c>
      <c r="M4039" t="b">
        <v>0</v>
      </c>
      <c r="N4039">
        <v>0</v>
      </c>
      <c r="O4039" t="b">
        <v>0</v>
      </c>
      <c r="P4039" t="s">
        <v>8303</v>
      </c>
      <c r="Q4039" s="5">
        <f>(E4039/D4039)</f>
        <v>0</v>
      </c>
      <c r="R4039" s="12" t="s">
        <v>8380</v>
      </c>
      <c r="S4039" t="str">
        <f>LEFT(P4039,FIND("/",P4039)-1)</f>
        <v>theater</v>
      </c>
      <c r="T4039" t="str">
        <f>RIGHT(P4039,LEN(P4039)-FIND("/",P4039))</f>
        <v>spaces</v>
      </c>
    </row>
    <row r="4040" spans="1:20" ht="42.75" x14ac:dyDescent="0.45">
      <c r="A4040">
        <v>3054</v>
      </c>
      <c r="B4040" s="3" t="s">
        <v>3054</v>
      </c>
      <c r="C4040" s="3" t="s">
        <v>7164</v>
      </c>
      <c r="D4040">
        <v>300</v>
      </c>
      <c r="E4040">
        <v>0</v>
      </c>
      <c r="F4040" t="s">
        <v>8221</v>
      </c>
      <c r="G4040" t="s">
        <v>8224</v>
      </c>
      <c r="H4040" t="s">
        <v>8246</v>
      </c>
      <c r="I4040">
        <v>1425258240</v>
      </c>
      <c r="J4040" s="9">
        <f>(((I4040/60)/60)/24)+DATE(1970,1,1)</f>
        <v>42065.044444444444</v>
      </c>
      <c r="K4040">
        <v>1422043154</v>
      </c>
      <c r="L4040" s="10">
        <f>(((K4040/60)/60)/24)+DATE(1970,1,1)</f>
        <v>42027.832800925928</v>
      </c>
      <c r="M4040" t="b">
        <v>0</v>
      </c>
      <c r="N4040">
        <v>0</v>
      </c>
      <c r="O4040" t="b">
        <v>0</v>
      </c>
      <c r="P4040" t="s">
        <v>8303</v>
      </c>
      <c r="Q4040" s="5">
        <f>(E4040/D4040)</f>
        <v>0</v>
      </c>
      <c r="R4040" s="12" t="s">
        <v>8380</v>
      </c>
      <c r="S4040" t="str">
        <f>LEFT(P4040,FIND("/",P4040)-1)</f>
        <v>theater</v>
      </c>
      <c r="T4040" t="str">
        <f>RIGHT(P4040,LEN(P4040)-FIND("/",P4040))</f>
        <v>spaces</v>
      </c>
    </row>
    <row r="4041" spans="1:20" ht="42.75" x14ac:dyDescent="0.45">
      <c r="A4041">
        <v>3056</v>
      </c>
      <c r="B4041" s="3" t="s">
        <v>3056</v>
      </c>
      <c r="C4041" s="3" t="s">
        <v>7166</v>
      </c>
      <c r="D4041">
        <v>25000</v>
      </c>
      <c r="E4041">
        <v>0</v>
      </c>
      <c r="F4041" t="s">
        <v>8221</v>
      </c>
      <c r="G4041" t="s">
        <v>8224</v>
      </c>
      <c r="H4041" t="s">
        <v>8246</v>
      </c>
      <c r="I4041">
        <v>1412003784</v>
      </c>
      <c r="J4041" s="9">
        <f>(((I4041/60)/60)/24)+DATE(1970,1,1)</f>
        <v>41911.636388888888</v>
      </c>
      <c r="K4041">
        <v>1406819784</v>
      </c>
      <c r="L4041" s="10">
        <f>(((K4041/60)/60)/24)+DATE(1970,1,1)</f>
        <v>41851.636388888888</v>
      </c>
      <c r="M4041" t="b">
        <v>0</v>
      </c>
      <c r="N4041">
        <v>0</v>
      </c>
      <c r="O4041" t="b">
        <v>0</v>
      </c>
      <c r="P4041" t="s">
        <v>8303</v>
      </c>
      <c r="Q4041" s="5">
        <f>(E4041/D4041)</f>
        <v>0</v>
      </c>
      <c r="R4041" s="12" t="s">
        <v>8380</v>
      </c>
      <c r="S4041" t="str">
        <f>LEFT(P4041,FIND("/",P4041)-1)</f>
        <v>theater</v>
      </c>
      <c r="T4041" t="str">
        <f>RIGHT(P4041,LEN(P4041)-FIND("/",P4041))</f>
        <v>spaces</v>
      </c>
    </row>
    <row r="4042" spans="1:20" ht="42.75" x14ac:dyDescent="0.45">
      <c r="A4042">
        <v>3057</v>
      </c>
      <c r="B4042" s="3" t="s">
        <v>3057</v>
      </c>
      <c r="C4042" s="3" t="s">
        <v>7167</v>
      </c>
      <c r="D4042">
        <v>50000</v>
      </c>
      <c r="E4042">
        <v>0</v>
      </c>
      <c r="F4042" t="s">
        <v>8221</v>
      </c>
      <c r="G4042" t="s">
        <v>8225</v>
      </c>
      <c r="H4042" t="s">
        <v>8247</v>
      </c>
      <c r="I4042">
        <v>1459694211</v>
      </c>
      <c r="J4042" s="9">
        <f>(((I4042/60)/60)/24)+DATE(1970,1,1)</f>
        <v>42463.608923611115</v>
      </c>
      <c r="K4042">
        <v>1457105811</v>
      </c>
      <c r="L4042" s="10">
        <f>(((K4042/60)/60)/24)+DATE(1970,1,1)</f>
        <v>42433.650590277779</v>
      </c>
      <c r="M4042" t="b">
        <v>0</v>
      </c>
      <c r="N4042">
        <v>0</v>
      </c>
      <c r="O4042" t="b">
        <v>0</v>
      </c>
      <c r="P4042" t="s">
        <v>8303</v>
      </c>
      <c r="Q4042" s="5">
        <f>(E4042/D4042)</f>
        <v>0</v>
      </c>
      <c r="R4042" s="12" t="s">
        <v>8380</v>
      </c>
      <c r="S4042" t="str">
        <f>LEFT(P4042,FIND("/",P4042)-1)</f>
        <v>theater</v>
      </c>
      <c r="T4042" t="str">
        <f>RIGHT(P4042,LEN(P4042)-FIND("/",P4042))</f>
        <v>spaces</v>
      </c>
    </row>
    <row r="4043" spans="1:20" x14ac:dyDescent="0.45">
      <c r="A4043">
        <v>3061</v>
      </c>
      <c r="B4043" s="3" t="s">
        <v>3061</v>
      </c>
      <c r="C4043" s="3" t="s">
        <v>7171</v>
      </c>
      <c r="D4043">
        <v>1000000</v>
      </c>
      <c r="E4043">
        <v>0</v>
      </c>
      <c r="F4043" t="s">
        <v>8221</v>
      </c>
      <c r="G4043" t="s">
        <v>8224</v>
      </c>
      <c r="H4043" t="s">
        <v>8246</v>
      </c>
      <c r="I4043">
        <v>1407955748</v>
      </c>
      <c r="J4043" s="9">
        <f>(((I4043/60)/60)/24)+DATE(1970,1,1)</f>
        <v>41864.784120370372</v>
      </c>
      <c r="K4043">
        <v>1405363748</v>
      </c>
      <c r="L4043" s="10">
        <f>(((K4043/60)/60)/24)+DATE(1970,1,1)</f>
        <v>41834.784120370372</v>
      </c>
      <c r="M4043" t="b">
        <v>0</v>
      </c>
      <c r="N4043">
        <v>0</v>
      </c>
      <c r="O4043" t="b">
        <v>0</v>
      </c>
      <c r="P4043" t="s">
        <v>8303</v>
      </c>
      <c r="Q4043" s="5">
        <f>(E4043/D4043)</f>
        <v>0</v>
      </c>
      <c r="R4043" s="12" t="s">
        <v>8380</v>
      </c>
      <c r="S4043" t="str">
        <f>LEFT(P4043,FIND("/",P4043)-1)</f>
        <v>theater</v>
      </c>
      <c r="T4043" t="str">
        <f>RIGHT(P4043,LEN(P4043)-FIND("/",P4043))</f>
        <v>spaces</v>
      </c>
    </row>
    <row r="4044" spans="1:20" ht="42.75" x14ac:dyDescent="0.45">
      <c r="A4044">
        <v>3082</v>
      </c>
      <c r="B4044" s="3" t="s">
        <v>3082</v>
      </c>
      <c r="C4044" s="3" t="s">
        <v>7192</v>
      </c>
      <c r="D4044">
        <v>9000</v>
      </c>
      <c r="E4044">
        <v>0</v>
      </c>
      <c r="F4044" t="s">
        <v>8221</v>
      </c>
      <c r="G4044" t="s">
        <v>8224</v>
      </c>
      <c r="H4044" t="s">
        <v>8246</v>
      </c>
      <c r="I4044">
        <v>1447628946</v>
      </c>
      <c r="J4044" s="9">
        <f>(((I4044/60)/60)/24)+DATE(1970,1,1)</f>
        <v>42323.96465277778</v>
      </c>
      <c r="K4044">
        <v>1445033346</v>
      </c>
      <c r="L4044" s="10">
        <f>(((K4044/60)/60)/24)+DATE(1970,1,1)</f>
        <v>42293.922986111109</v>
      </c>
      <c r="M4044" t="b">
        <v>0</v>
      </c>
      <c r="N4044">
        <v>0</v>
      </c>
      <c r="O4044" t="b">
        <v>0</v>
      </c>
      <c r="P4044" t="s">
        <v>8303</v>
      </c>
      <c r="Q4044" s="5">
        <f>(E4044/D4044)</f>
        <v>0</v>
      </c>
      <c r="R4044" s="12" t="s">
        <v>8380</v>
      </c>
      <c r="S4044" t="str">
        <f>LEFT(P4044,FIND("/",P4044)-1)</f>
        <v>theater</v>
      </c>
      <c r="T4044" t="str">
        <f>RIGHT(P4044,LEN(P4044)-FIND("/",P4044))</f>
        <v>spaces</v>
      </c>
    </row>
    <row r="4045" spans="1:20" ht="42.75" x14ac:dyDescent="0.45">
      <c r="A4045">
        <v>3114</v>
      </c>
      <c r="B4045" s="3" t="s">
        <v>3114</v>
      </c>
      <c r="C4045" s="3" t="s">
        <v>7224</v>
      </c>
      <c r="D4045">
        <v>75000</v>
      </c>
      <c r="E4045">
        <v>0</v>
      </c>
      <c r="F4045" t="s">
        <v>8221</v>
      </c>
      <c r="G4045" t="s">
        <v>8224</v>
      </c>
      <c r="H4045" t="s">
        <v>8246</v>
      </c>
      <c r="I4045">
        <v>1411312250</v>
      </c>
      <c r="J4045" s="9">
        <f>(((I4045/60)/60)/24)+DATE(1970,1,1)</f>
        <v>41903.632523148146</v>
      </c>
      <c r="K4045">
        <v>1406128250</v>
      </c>
      <c r="L4045" s="10">
        <f>(((K4045/60)/60)/24)+DATE(1970,1,1)</f>
        <v>41843.632523148146</v>
      </c>
      <c r="M4045" t="b">
        <v>0</v>
      </c>
      <c r="N4045">
        <v>0</v>
      </c>
      <c r="O4045" t="b">
        <v>0</v>
      </c>
      <c r="P4045" t="s">
        <v>8303</v>
      </c>
      <c r="Q4045" s="5">
        <f>(E4045/D4045)</f>
        <v>0</v>
      </c>
      <c r="R4045" s="12" t="s">
        <v>8380</v>
      </c>
      <c r="S4045" t="str">
        <f>LEFT(P4045,FIND("/",P4045)-1)</f>
        <v>theater</v>
      </c>
      <c r="T4045" t="str">
        <f>RIGHT(P4045,LEN(P4045)-FIND("/",P4045))</f>
        <v>spaces</v>
      </c>
    </row>
    <row r="4046" spans="1:20" x14ac:dyDescent="0.45">
      <c r="A4046">
        <v>3125</v>
      </c>
      <c r="B4046" s="3" t="s">
        <v>3125</v>
      </c>
      <c r="C4046" s="3" t="s">
        <v>7235</v>
      </c>
      <c r="D4046">
        <v>1500000</v>
      </c>
      <c r="E4046">
        <v>0</v>
      </c>
      <c r="F4046" t="s">
        <v>8220</v>
      </c>
      <c r="G4046" t="s">
        <v>8224</v>
      </c>
      <c r="H4046" t="s">
        <v>8246</v>
      </c>
      <c r="I4046">
        <v>1452142672</v>
      </c>
      <c r="J4046" s="9">
        <f>(((I4046/60)/60)/24)+DATE(1970,1,1)</f>
        <v>42376.20685185185</v>
      </c>
      <c r="K4046">
        <v>1449550672</v>
      </c>
      <c r="L4046" s="10">
        <f>(((K4046/60)/60)/24)+DATE(1970,1,1)</f>
        <v>42346.20685185185</v>
      </c>
      <c r="M4046" t="b">
        <v>0</v>
      </c>
      <c r="N4046">
        <v>0</v>
      </c>
      <c r="O4046" t="b">
        <v>0</v>
      </c>
      <c r="P4046" t="s">
        <v>8303</v>
      </c>
      <c r="Q4046" s="5">
        <f>(E4046/D4046)</f>
        <v>0</v>
      </c>
      <c r="R4046" s="12" t="s">
        <v>8380</v>
      </c>
      <c r="S4046" t="str">
        <f>LEFT(P4046,FIND("/",P4046)-1)</f>
        <v>theater</v>
      </c>
      <c r="T4046" t="str">
        <f>RIGHT(P4046,LEN(P4046)-FIND("/",P4046))</f>
        <v>spaces</v>
      </c>
    </row>
    <row r="4047" spans="1:20" ht="42.75" x14ac:dyDescent="0.45">
      <c r="A4047">
        <v>3127</v>
      </c>
      <c r="B4047" s="3" t="s">
        <v>3127</v>
      </c>
      <c r="C4047" s="3" t="s">
        <v>7237</v>
      </c>
      <c r="D4047">
        <v>100000</v>
      </c>
      <c r="E4047">
        <v>0</v>
      </c>
      <c r="F4047" t="s">
        <v>8220</v>
      </c>
      <c r="G4047" t="s">
        <v>8224</v>
      </c>
      <c r="H4047" t="s">
        <v>8246</v>
      </c>
      <c r="I4047">
        <v>1425242029</v>
      </c>
      <c r="J4047" s="9">
        <f>(((I4047/60)/60)/24)+DATE(1970,1,1)</f>
        <v>42064.856817129628</v>
      </c>
      <c r="K4047">
        <v>1422650029</v>
      </c>
      <c r="L4047" s="10">
        <f>(((K4047/60)/60)/24)+DATE(1970,1,1)</f>
        <v>42034.856817129628</v>
      </c>
      <c r="M4047" t="b">
        <v>0</v>
      </c>
      <c r="N4047">
        <v>0</v>
      </c>
      <c r="O4047" t="b">
        <v>0</v>
      </c>
      <c r="P4047" t="s">
        <v>8303</v>
      </c>
      <c r="Q4047" s="5">
        <f>(E4047/D4047)</f>
        <v>0</v>
      </c>
      <c r="R4047" s="12" t="s">
        <v>8380</v>
      </c>
      <c r="S4047" t="str">
        <f>LEFT(P4047,FIND("/",P4047)-1)</f>
        <v>theater</v>
      </c>
      <c r="T4047" t="str">
        <f>RIGHT(P4047,LEN(P4047)-FIND("/",P4047))</f>
        <v>spaces</v>
      </c>
    </row>
    <row r="4048" spans="1:20" ht="57" x14ac:dyDescent="0.45">
      <c r="A4048">
        <v>3138</v>
      </c>
      <c r="B4048" s="3" t="s">
        <v>3138</v>
      </c>
      <c r="C4048" s="3" t="s">
        <v>7248</v>
      </c>
      <c r="D4048">
        <v>200</v>
      </c>
      <c r="E4048">
        <v>0</v>
      </c>
      <c r="F4048" t="s">
        <v>8222</v>
      </c>
      <c r="G4048" t="s">
        <v>8225</v>
      </c>
      <c r="H4048" t="s">
        <v>8247</v>
      </c>
      <c r="I4048">
        <v>1491233407</v>
      </c>
      <c r="J4048" s="9">
        <f>(((I4048/60)/60)/24)+DATE(1970,1,1)</f>
        <v>42828.645914351851</v>
      </c>
      <c r="K4048">
        <v>1489591807</v>
      </c>
      <c r="L4048" s="10">
        <f>(((K4048/60)/60)/24)+DATE(1970,1,1)</f>
        <v>42809.645914351851</v>
      </c>
      <c r="M4048" t="b">
        <v>0</v>
      </c>
      <c r="N4048">
        <v>0</v>
      </c>
      <c r="O4048" t="b">
        <v>0</v>
      </c>
      <c r="P4048" t="s">
        <v>8271</v>
      </c>
      <c r="Q4048" s="5">
        <f>(E4048/D4048)</f>
        <v>0</v>
      </c>
      <c r="R4048" s="12" t="s">
        <v>8380</v>
      </c>
      <c r="S4048" t="str">
        <f>LEFT(P4048,FIND("/",P4048)-1)</f>
        <v>theater</v>
      </c>
      <c r="T4048" t="str">
        <f>RIGHT(P4048,LEN(P4048)-FIND("/",P4048))</f>
        <v>plays</v>
      </c>
    </row>
    <row r="4049" spans="1:20" ht="57" x14ac:dyDescent="0.45">
      <c r="A4049">
        <v>3143</v>
      </c>
      <c r="B4049" s="3" t="s">
        <v>3143</v>
      </c>
      <c r="C4049" s="3" t="s">
        <v>7253</v>
      </c>
      <c r="D4049">
        <v>700</v>
      </c>
      <c r="E4049">
        <v>0</v>
      </c>
      <c r="F4049" t="s">
        <v>8222</v>
      </c>
      <c r="G4049" t="s">
        <v>8225</v>
      </c>
      <c r="H4049" t="s">
        <v>8247</v>
      </c>
      <c r="I4049">
        <v>1491726956</v>
      </c>
      <c r="J4049" s="9">
        <f>(((I4049/60)/60)/24)+DATE(1970,1,1)</f>
        <v>42834.358287037037</v>
      </c>
      <c r="K4049">
        <v>1489480556</v>
      </c>
      <c r="L4049" s="10">
        <f>(((K4049/60)/60)/24)+DATE(1970,1,1)</f>
        <v>42808.358287037037</v>
      </c>
      <c r="M4049" t="b">
        <v>0</v>
      </c>
      <c r="N4049">
        <v>0</v>
      </c>
      <c r="O4049" t="b">
        <v>0</v>
      </c>
      <c r="P4049" t="s">
        <v>8271</v>
      </c>
      <c r="Q4049" s="5">
        <f>(E4049/D4049)</f>
        <v>0</v>
      </c>
      <c r="R4049" s="12" t="s">
        <v>8380</v>
      </c>
      <c r="S4049" t="str">
        <f>LEFT(P4049,FIND("/",P4049)-1)</f>
        <v>theater</v>
      </c>
      <c r="T4049" t="str">
        <f>RIGHT(P4049,LEN(P4049)-FIND("/",P4049))</f>
        <v>plays</v>
      </c>
    </row>
    <row r="4050" spans="1:20" ht="42.75" x14ac:dyDescent="0.45">
      <c r="A4050">
        <v>3145</v>
      </c>
      <c r="B4050" s="3" t="s">
        <v>3145</v>
      </c>
      <c r="C4050" s="3" t="s">
        <v>7255</v>
      </c>
      <c r="D4050">
        <v>25000</v>
      </c>
      <c r="E4050">
        <v>0</v>
      </c>
      <c r="F4050" t="s">
        <v>8222</v>
      </c>
      <c r="G4050" t="s">
        <v>8224</v>
      </c>
      <c r="H4050" t="s">
        <v>8246</v>
      </c>
      <c r="I4050">
        <v>1490659134</v>
      </c>
      <c r="J4050" s="9">
        <f>(((I4050/60)/60)/24)+DATE(1970,1,1)</f>
        <v>42821.999236111107</v>
      </c>
      <c r="K4050">
        <v>1485478734</v>
      </c>
      <c r="L4050" s="10">
        <f>(((K4050/60)/60)/24)+DATE(1970,1,1)</f>
        <v>42762.040902777779</v>
      </c>
      <c r="M4050" t="b">
        <v>0</v>
      </c>
      <c r="N4050">
        <v>0</v>
      </c>
      <c r="O4050" t="b">
        <v>0</v>
      </c>
      <c r="P4050" t="s">
        <v>8271</v>
      </c>
      <c r="Q4050" s="5">
        <f>(E4050/D4050)</f>
        <v>0</v>
      </c>
      <c r="R4050" s="12" t="s">
        <v>8380</v>
      </c>
      <c r="S4050" t="str">
        <f>LEFT(P4050,FIND("/",P4050)-1)</f>
        <v>theater</v>
      </c>
      <c r="T4050" t="str">
        <f>RIGHT(P4050,LEN(P4050)-FIND("/",P4050))</f>
        <v>plays</v>
      </c>
    </row>
    <row r="4051" spans="1:20" ht="42.75" x14ac:dyDescent="0.45">
      <c r="A4051">
        <v>3190</v>
      </c>
      <c r="B4051" s="3" t="s">
        <v>3190</v>
      </c>
      <c r="C4051" s="3" t="s">
        <v>7300</v>
      </c>
      <c r="D4051">
        <v>4000</v>
      </c>
      <c r="E4051">
        <v>0</v>
      </c>
      <c r="F4051" t="s">
        <v>8221</v>
      </c>
      <c r="G4051" t="s">
        <v>8229</v>
      </c>
      <c r="H4051" t="s">
        <v>8251</v>
      </c>
      <c r="I4051">
        <v>1481258275</v>
      </c>
      <c r="J4051" s="9">
        <f>(((I4051/60)/60)/24)+DATE(1970,1,1)</f>
        <v>42713.192997685182</v>
      </c>
      <c r="K4051">
        <v>1478662675</v>
      </c>
      <c r="L4051" s="10">
        <f>(((K4051/60)/60)/24)+DATE(1970,1,1)</f>
        <v>42683.151331018518</v>
      </c>
      <c r="M4051" t="b">
        <v>0</v>
      </c>
      <c r="N4051">
        <v>0</v>
      </c>
      <c r="O4051" t="b">
        <v>0</v>
      </c>
      <c r="P4051" t="s">
        <v>8305</v>
      </c>
      <c r="Q4051" s="5">
        <f>(E4051/D4051)</f>
        <v>0</v>
      </c>
      <c r="R4051" s="12" t="s">
        <v>8380</v>
      </c>
      <c r="S4051" t="str">
        <f>LEFT(P4051,FIND("/",P4051)-1)</f>
        <v>theater</v>
      </c>
      <c r="T4051" t="str">
        <f>RIGHT(P4051,LEN(P4051)-FIND("/",P4051))</f>
        <v>musical</v>
      </c>
    </row>
    <row r="4052" spans="1:20" ht="42.75" x14ac:dyDescent="0.45">
      <c r="A4052">
        <v>3194</v>
      </c>
      <c r="B4052" s="3" t="s">
        <v>3194</v>
      </c>
      <c r="C4052" s="3" t="s">
        <v>7304</v>
      </c>
      <c r="D4052">
        <v>11000</v>
      </c>
      <c r="E4052">
        <v>0</v>
      </c>
      <c r="F4052" t="s">
        <v>8221</v>
      </c>
      <c r="G4052" t="s">
        <v>8224</v>
      </c>
      <c r="H4052" t="s">
        <v>8246</v>
      </c>
      <c r="I4052">
        <v>1437960598</v>
      </c>
      <c r="J4052" s="9">
        <f>(((I4052/60)/60)/24)+DATE(1970,1,1)</f>
        <v>42212.062476851846</v>
      </c>
      <c r="K4052">
        <v>1435368598</v>
      </c>
      <c r="L4052" s="10">
        <f>(((K4052/60)/60)/24)+DATE(1970,1,1)</f>
        <v>42182.062476851846</v>
      </c>
      <c r="M4052" t="b">
        <v>0</v>
      </c>
      <c r="N4052">
        <v>0</v>
      </c>
      <c r="O4052" t="b">
        <v>0</v>
      </c>
      <c r="P4052" t="s">
        <v>8305</v>
      </c>
      <c r="Q4052" s="5">
        <f>(E4052/D4052)</f>
        <v>0</v>
      </c>
      <c r="R4052" s="12" t="s">
        <v>8380</v>
      </c>
      <c r="S4052" t="str">
        <f>LEFT(P4052,FIND("/",P4052)-1)</f>
        <v>theater</v>
      </c>
      <c r="T4052" t="str">
        <f>RIGHT(P4052,LEN(P4052)-FIND("/",P4052))</f>
        <v>musical</v>
      </c>
    </row>
    <row r="4053" spans="1:20" ht="42.75" x14ac:dyDescent="0.45">
      <c r="A4053">
        <v>3204</v>
      </c>
      <c r="B4053" s="3" t="s">
        <v>3204</v>
      </c>
      <c r="C4053" s="3" t="s">
        <v>7314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1437149640</v>
      </c>
      <c r="J4053" s="9">
        <f>(((I4053/60)/60)/24)+DATE(1970,1,1)</f>
        <v>42202.676388888889</v>
      </c>
      <c r="K4053">
        <v>1434558479</v>
      </c>
      <c r="L4053" s="10">
        <f>(((K4053/60)/60)/24)+DATE(1970,1,1)</f>
        <v>42172.686099537037</v>
      </c>
      <c r="M4053" t="b">
        <v>0</v>
      </c>
      <c r="N4053">
        <v>0</v>
      </c>
      <c r="O4053" t="b">
        <v>0</v>
      </c>
      <c r="P4053" t="s">
        <v>8305</v>
      </c>
      <c r="Q4053" s="5">
        <f>(E4053/D4053)</f>
        <v>0</v>
      </c>
      <c r="R4053" s="12" t="s">
        <v>8380</v>
      </c>
      <c r="S4053" t="str">
        <f>LEFT(P4053,FIND("/",P4053)-1)</f>
        <v>theater</v>
      </c>
      <c r="T4053" t="str">
        <f>RIGHT(P4053,LEN(P4053)-FIND("/",P4053))</f>
        <v>musical</v>
      </c>
    </row>
    <row r="4054" spans="1:20" ht="42.75" x14ac:dyDescent="0.45">
      <c r="A4054">
        <v>3206</v>
      </c>
      <c r="B4054" s="3" t="s">
        <v>3206</v>
      </c>
      <c r="C4054" s="3" t="s">
        <v>7316</v>
      </c>
      <c r="D4054">
        <v>5000</v>
      </c>
      <c r="E4054">
        <v>0</v>
      </c>
      <c r="F4054" t="s">
        <v>8221</v>
      </c>
      <c r="G4054" t="s">
        <v>8224</v>
      </c>
      <c r="H4054" t="s">
        <v>8246</v>
      </c>
      <c r="I4054">
        <v>1442644651</v>
      </c>
      <c r="J4054" s="9">
        <f>(((I4054/60)/60)/24)+DATE(1970,1,1)</f>
        <v>42266.276053240741</v>
      </c>
      <c r="K4054">
        <v>1440052651</v>
      </c>
      <c r="L4054" s="10">
        <f>(((K4054/60)/60)/24)+DATE(1970,1,1)</f>
        <v>42236.276053240741</v>
      </c>
      <c r="M4054" t="b">
        <v>0</v>
      </c>
      <c r="N4054">
        <v>0</v>
      </c>
      <c r="O4054" t="b">
        <v>0</v>
      </c>
      <c r="P4054" t="s">
        <v>8305</v>
      </c>
      <c r="Q4054" s="5">
        <f>(E4054/D4054)</f>
        <v>0</v>
      </c>
      <c r="R4054" s="12" t="s">
        <v>8380</v>
      </c>
      <c r="S4054" t="str">
        <f>LEFT(P4054,FIND("/",P4054)-1)</f>
        <v>theater</v>
      </c>
      <c r="T4054" t="str">
        <f>RIGHT(P4054,LEN(P4054)-FIND("/",P4054))</f>
        <v>musical</v>
      </c>
    </row>
    <row r="4055" spans="1:20" ht="42.75" x14ac:dyDescent="0.45">
      <c r="A4055">
        <v>3628</v>
      </c>
      <c r="B4055" s="3" t="s">
        <v>3626</v>
      </c>
      <c r="C4055" s="3" t="s">
        <v>7738</v>
      </c>
      <c r="D4055">
        <v>100000</v>
      </c>
      <c r="E4055">
        <v>0</v>
      </c>
      <c r="F4055" t="s">
        <v>8221</v>
      </c>
      <c r="G4055" t="s">
        <v>8224</v>
      </c>
      <c r="H4055" t="s">
        <v>8246</v>
      </c>
      <c r="I4055">
        <v>1450040396</v>
      </c>
      <c r="J4055" s="9">
        <f>(((I4055/60)/60)/24)+DATE(1970,1,1)</f>
        <v>42351.874953703707</v>
      </c>
      <c r="K4055">
        <v>1444852796</v>
      </c>
      <c r="L4055" s="10">
        <f>(((K4055/60)/60)/24)+DATE(1970,1,1)</f>
        <v>42291.833287037036</v>
      </c>
      <c r="M4055" t="b">
        <v>0</v>
      </c>
      <c r="N4055">
        <v>0</v>
      </c>
      <c r="O4055" t="b">
        <v>0</v>
      </c>
      <c r="P4055" t="s">
        <v>8305</v>
      </c>
      <c r="Q4055" s="5">
        <f>(E4055/D4055)</f>
        <v>0</v>
      </c>
      <c r="R4055" s="12" t="s">
        <v>8380</v>
      </c>
      <c r="S4055" t="str">
        <f>LEFT(P4055,FIND("/",P4055)-1)</f>
        <v>theater</v>
      </c>
      <c r="T4055" t="str">
        <f>RIGHT(P4055,LEN(P4055)-FIND("/",P4055))</f>
        <v>musical</v>
      </c>
    </row>
    <row r="4056" spans="1:20" ht="42.75" x14ac:dyDescent="0.45">
      <c r="A4056">
        <v>3636</v>
      </c>
      <c r="B4056" s="3" t="s">
        <v>3634</v>
      </c>
      <c r="C4056" s="3" t="s">
        <v>7746</v>
      </c>
      <c r="D4056">
        <v>150000</v>
      </c>
      <c r="E4056">
        <v>0</v>
      </c>
      <c r="F4056" t="s">
        <v>8221</v>
      </c>
      <c r="G4056" t="s">
        <v>8224</v>
      </c>
      <c r="H4056" t="s">
        <v>8246</v>
      </c>
      <c r="I4056">
        <v>1442248829</v>
      </c>
      <c r="J4056" s="9">
        <f>(((I4056/60)/60)/24)+DATE(1970,1,1)</f>
        <v>42261.694780092599</v>
      </c>
      <c r="K4056">
        <v>1439224829</v>
      </c>
      <c r="L4056" s="10">
        <f>(((K4056/60)/60)/24)+DATE(1970,1,1)</f>
        <v>42226.694780092599</v>
      </c>
      <c r="M4056" t="b">
        <v>0</v>
      </c>
      <c r="N4056">
        <v>0</v>
      </c>
      <c r="O4056" t="b">
        <v>0</v>
      </c>
      <c r="P4056" t="s">
        <v>8305</v>
      </c>
      <c r="Q4056" s="5">
        <f>(E4056/D4056)</f>
        <v>0</v>
      </c>
      <c r="R4056" s="12" t="s">
        <v>8380</v>
      </c>
      <c r="S4056" t="str">
        <f>LEFT(P4056,FIND("/",P4056)-1)</f>
        <v>theater</v>
      </c>
      <c r="T4056" t="str">
        <f>RIGHT(P4056,LEN(P4056)-FIND("/",P4056))</f>
        <v>musical</v>
      </c>
    </row>
    <row r="4057" spans="1:20" ht="42.75" x14ac:dyDescent="0.45">
      <c r="A4057">
        <v>3641</v>
      </c>
      <c r="B4057" s="3" t="s">
        <v>3639</v>
      </c>
      <c r="C4057" s="3" t="s">
        <v>7751</v>
      </c>
      <c r="D4057">
        <v>3000</v>
      </c>
      <c r="E4057">
        <v>0</v>
      </c>
      <c r="F4057" t="s">
        <v>8221</v>
      </c>
      <c r="G4057" t="s">
        <v>8224</v>
      </c>
      <c r="H4057" t="s">
        <v>8246</v>
      </c>
      <c r="I4057">
        <v>1412485200</v>
      </c>
      <c r="J4057" s="9">
        <f>(((I4057/60)/60)/24)+DATE(1970,1,1)</f>
        <v>41917.208333333336</v>
      </c>
      <c r="K4057">
        <v>1410966179</v>
      </c>
      <c r="L4057" s="10">
        <f>(((K4057/60)/60)/24)+DATE(1970,1,1)</f>
        <v>41899.627071759263</v>
      </c>
      <c r="M4057" t="b">
        <v>0</v>
      </c>
      <c r="N4057">
        <v>0</v>
      </c>
      <c r="O4057" t="b">
        <v>0</v>
      </c>
      <c r="P4057" t="s">
        <v>8305</v>
      </c>
      <c r="Q4057" s="5">
        <f>(E4057/D4057)</f>
        <v>0</v>
      </c>
      <c r="R4057" s="12" t="s">
        <v>8380</v>
      </c>
      <c r="S4057" t="str">
        <f>LEFT(P4057,FIND("/",P4057)-1)</f>
        <v>theater</v>
      </c>
      <c r="T4057" t="str">
        <f>RIGHT(P4057,LEN(P4057)-FIND("/",P4057))</f>
        <v>musical</v>
      </c>
    </row>
    <row r="4058" spans="1:20" ht="42.75" x14ac:dyDescent="0.45">
      <c r="A4058">
        <v>3643</v>
      </c>
      <c r="B4058" s="3" t="s">
        <v>3641</v>
      </c>
      <c r="C4058" s="3" t="s">
        <v>7753</v>
      </c>
      <c r="D4058">
        <v>25000</v>
      </c>
      <c r="E4058">
        <v>0</v>
      </c>
      <c r="F4058" t="s">
        <v>8221</v>
      </c>
      <c r="G4058" t="s">
        <v>8224</v>
      </c>
      <c r="H4058" t="s">
        <v>8246</v>
      </c>
      <c r="I4058">
        <v>1447734439</v>
      </c>
      <c r="J4058" s="9">
        <f>(((I4058/60)/60)/24)+DATE(1970,1,1)</f>
        <v>42325.185636574075</v>
      </c>
      <c r="K4058">
        <v>1444274839</v>
      </c>
      <c r="L4058" s="10">
        <f>(((K4058/60)/60)/24)+DATE(1970,1,1)</f>
        <v>42285.143969907411</v>
      </c>
      <c r="M4058" t="b">
        <v>0</v>
      </c>
      <c r="N4058">
        <v>0</v>
      </c>
      <c r="O4058" t="b">
        <v>0</v>
      </c>
      <c r="P4058" t="s">
        <v>8305</v>
      </c>
      <c r="Q4058" s="5">
        <f>(E4058/D4058)</f>
        <v>0</v>
      </c>
      <c r="R4058" s="12" t="s">
        <v>8380</v>
      </c>
      <c r="S4058" t="str">
        <f>LEFT(P4058,FIND("/",P4058)-1)</f>
        <v>theater</v>
      </c>
      <c r="T4058" t="str">
        <f>RIGHT(P4058,LEN(P4058)-FIND("/",P4058))</f>
        <v>musical</v>
      </c>
    </row>
    <row r="4059" spans="1:20" ht="42.75" x14ac:dyDescent="0.45">
      <c r="A4059">
        <v>3733</v>
      </c>
      <c r="B4059" s="3" t="s">
        <v>3730</v>
      </c>
      <c r="C4059" s="3" t="s">
        <v>7843</v>
      </c>
      <c r="D4059">
        <v>1500</v>
      </c>
      <c r="E4059">
        <v>0</v>
      </c>
      <c r="F4059" t="s">
        <v>8221</v>
      </c>
      <c r="G4059" t="s">
        <v>8224</v>
      </c>
      <c r="H4059" t="s">
        <v>8246</v>
      </c>
      <c r="I4059">
        <v>1429396200</v>
      </c>
      <c r="J4059" s="9">
        <f>(((I4059/60)/60)/24)+DATE(1970,1,1)</f>
        <v>42112.9375</v>
      </c>
      <c r="K4059">
        <v>1428539708</v>
      </c>
      <c r="L4059" s="10">
        <f>(((K4059/60)/60)/24)+DATE(1970,1,1)</f>
        <v>42103.024398148147</v>
      </c>
      <c r="M4059" t="b">
        <v>0</v>
      </c>
      <c r="N4059">
        <v>0</v>
      </c>
      <c r="O4059" t="b">
        <v>0</v>
      </c>
      <c r="P4059" t="s">
        <v>8271</v>
      </c>
      <c r="Q4059" s="5">
        <f>(E4059/D4059)</f>
        <v>0</v>
      </c>
      <c r="R4059" s="12" t="s">
        <v>8380</v>
      </c>
      <c r="S4059" t="str">
        <f>LEFT(P4059,FIND("/",P4059)-1)</f>
        <v>theater</v>
      </c>
      <c r="T4059" t="str">
        <f>RIGHT(P4059,LEN(P4059)-FIND("/",P4059))</f>
        <v>plays</v>
      </c>
    </row>
    <row r="4060" spans="1:20" ht="42.75" x14ac:dyDescent="0.45">
      <c r="A4060">
        <v>3741</v>
      </c>
      <c r="B4060" s="3" t="s">
        <v>3738</v>
      </c>
      <c r="C4060" s="3" t="s">
        <v>7851</v>
      </c>
      <c r="D4060">
        <v>20000</v>
      </c>
      <c r="E4060">
        <v>0</v>
      </c>
      <c r="F4060" t="s">
        <v>8221</v>
      </c>
      <c r="G4060" t="s">
        <v>8224</v>
      </c>
      <c r="H4060" t="s">
        <v>8246</v>
      </c>
      <c r="I4060">
        <v>1450389950</v>
      </c>
      <c r="J4060" s="9">
        <f>(((I4060/60)/60)/24)+DATE(1970,1,1)</f>
        <v>42355.920717592591</v>
      </c>
      <c r="K4060">
        <v>1447797950</v>
      </c>
      <c r="L4060" s="10">
        <f>(((K4060/60)/60)/24)+DATE(1970,1,1)</f>
        <v>42325.920717592591</v>
      </c>
      <c r="M4060" t="b">
        <v>0</v>
      </c>
      <c r="N4060">
        <v>0</v>
      </c>
      <c r="O4060" t="b">
        <v>0</v>
      </c>
      <c r="P4060" t="s">
        <v>8271</v>
      </c>
      <c r="Q4060" s="5">
        <f>(E4060/D4060)</f>
        <v>0</v>
      </c>
      <c r="R4060" s="12" t="s">
        <v>8380</v>
      </c>
      <c r="S4060" t="str">
        <f>LEFT(P4060,FIND("/",P4060)-1)</f>
        <v>theater</v>
      </c>
      <c r="T4060" t="str">
        <f>RIGHT(P4060,LEN(P4060)-FIND("/",P4060))</f>
        <v>plays</v>
      </c>
    </row>
    <row r="4061" spans="1:20" ht="28.5" x14ac:dyDescent="0.45">
      <c r="A4061">
        <v>3743</v>
      </c>
      <c r="B4061" s="3" t="s">
        <v>3740</v>
      </c>
      <c r="C4061" s="3" t="s">
        <v>7853</v>
      </c>
      <c r="D4061">
        <v>2200</v>
      </c>
      <c r="E4061">
        <v>0</v>
      </c>
      <c r="F4061" t="s">
        <v>8221</v>
      </c>
      <c r="G4061" t="s">
        <v>8224</v>
      </c>
      <c r="H4061" t="s">
        <v>8246</v>
      </c>
      <c r="I4061">
        <v>1404406964</v>
      </c>
      <c r="J4061" s="9">
        <f>(((I4061/60)/60)/24)+DATE(1970,1,1)</f>
        <v>41823.710231481484</v>
      </c>
      <c r="K4061">
        <v>1401814964</v>
      </c>
      <c r="L4061" s="10">
        <f>(((K4061/60)/60)/24)+DATE(1970,1,1)</f>
        <v>41793.710231481484</v>
      </c>
      <c r="M4061" t="b">
        <v>0</v>
      </c>
      <c r="N4061">
        <v>0</v>
      </c>
      <c r="O4061" t="b">
        <v>0</v>
      </c>
      <c r="P4061" t="s">
        <v>8271</v>
      </c>
      <c r="Q4061" s="5">
        <f>(E4061/D4061)</f>
        <v>0</v>
      </c>
      <c r="R4061" s="12" t="s">
        <v>8380</v>
      </c>
      <c r="S4061" t="str">
        <f>LEFT(P4061,FIND("/",P4061)-1)</f>
        <v>theater</v>
      </c>
      <c r="T4061" t="str">
        <f>RIGHT(P4061,LEN(P4061)-FIND("/",P4061))</f>
        <v>plays</v>
      </c>
    </row>
    <row r="4062" spans="1:20" ht="42.75" x14ac:dyDescent="0.45">
      <c r="A4062">
        <v>3744</v>
      </c>
      <c r="B4062" s="3" t="s">
        <v>3741</v>
      </c>
      <c r="C4062" s="3" t="s">
        <v>7854</v>
      </c>
      <c r="D4062">
        <v>1200</v>
      </c>
      <c r="E4062">
        <v>0</v>
      </c>
      <c r="F4062" t="s">
        <v>8221</v>
      </c>
      <c r="G4062" t="s">
        <v>8224</v>
      </c>
      <c r="H4062" t="s">
        <v>8246</v>
      </c>
      <c r="I4062">
        <v>1404532740</v>
      </c>
      <c r="J4062" s="9">
        <f>(((I4062/60)/60)/24)+DATE(1970,1,1)</f>
        <v>41825.165972222225</v>
      </c>
      <c r="K4062">
        <v>1401823952</v>
      </c>
      <c r="L4062" s="10">
        <f>(((K4062/60)/60)/24)+DATE(1970,1,1)</f>
        <v>41793.814259259263</v>
      </c>
      <c r="M4062" t="b">
        <v>0</v>
      </c>
      <c r="N4062">
        <v>0</v>
      </c>
      <c r="O4062" t="b">
        <v>0</v>
      </c>
      <c r="P4062" t="s">
        <v>8271</v>
      </c>
      <c r="Q4062" s="5">
        <f>(E4062/D4062)</f>
        <v>0</v>
      </c>
      <c r="R4062" s="12" t="s">
        <v>8380</v>
      </c>
      <c r="S4062" t="str">
        <f>LEFT(P4062,FIND("/",P4062)-1)</f>
        <v>theater</v>
      </c>
      <c r="T4062" t="str">
        <f>RIGHT(P4062,LEN(P4062)-FIND("/",P4062))</f>
        <v>plays</v>
      </c>
    </row>
    <row r="4063" spans="1:20" ht="42.75" x14ac:dyDescent="0.45">
      <c r="A4063">
        <v>3790</v>
      </c>
      <c r="B4063" s="3" t="s">
        <v>3787</v>
      </c>
      <c r="C4063" s="3" t="s">
        <v>7900</v>
      </c>
      <c r="D4063">
        <v>15000</v>
      </c>
      <c r="E4063">
        <v>0</v>
      </c>
      <c r="F4063" t="s">
        <v>8221</v>
      </c>
      <c r="G4063" t="s">
        <v>8224</v>
      </c>
      <c r="H4063" t="s">
        <v>8246</v>
      </c>
      <c r="I4063">
        <v>1479834023</v>
      </c>
      <c r="J4063" s="9">
        <f>(((I4063/60)/60)/24)+DATE(1970,1,1)</f>
        <v>42696.708599537036</v>
      </c>
      <c r="K4063">
        <v>1477238423</v>
      </c>
      <c r="L4063" s="10">
        <f>(((K4063/60)/60)/24)+DATE(1970,1,1)</f>
        <v>42666.666932870372</v>
      </c>
      <c r="M4063" t="b">
        <v>0</v>
      </c>
      <c r="N4063">
        <v>0</v>
      </c>
      <c r="O4063" t="b">
        <v>0</v>
      </c>
      <c r="P4063" t="s">
        <v>8305</v>
      </c>
      <c r="Q4063" s="5">
        <f>(E4063/D4063)</f>
        <v>0</v>
      </c>
      <c r="R4063" s="12" t="s">
        <v>8380</v>
      </c>
      <c r="S4063" t="str">
        <f>LEFT(P4063,FIND("/",P4063)-1)</f>
        <v>theater</v>
      </c>
      <c r="T4063" t="str">
        <f>RIGHT(P4063,LEN(P4063)-FIND("/",P4063))</f>
        <v>musical</v>
      </c>
    </row>
    <row r="4064" spans="1:20" ht="28.5" x14ac:dyDescent="0.45">
      <c r="A4064">
        <v>3791</v>
      </c>
      <c r="B4064" s="3" t="s">
        <v>3788</v>
      </c>
      <c r="C4064" s="3" t="s">
        <v>7901</v>
      </c>
      <c r="D4064">
        <v>1500</v>
      </c>
      <c r="E4064">
        <v>0</v>
      </c>
      <c r="F4064" t="s">
        <v>8221</v>
      </c>
      <c r="G4064" t="s">
        <v>8224</v>
      </c>
      <c r="H4064" t="s">
        <v>8246</v>
      </c>
      <c r="I4064">
        <v>1404664592</v>
      </c>
      <c r="J4064" s="9">
        <f>(((I4064/60)/60)/24)+DATE(1970,1,1)</f>
        <v>41826.692037037035</v>
      </c>
      <c r="K4064">
        <v>1399480592</v>
      </c>
      <c r="L4064" s="10">
        <f>(((K4064/60)/60)/24)+DATE(1970,1,1)</f>
        <v>41766.692037037035</v>
      </c>
      <c r="M4064" t="b">
        <v>0</v>
      </c>
      <c r="N4064">
        <v>0</v>
      </c>
      <c r="O4064" t="b">
        <v>0</v>
      </c>
      <c r="P4064" t="s">
        <v>8305</v>
      </c>
      <c r="Q4064" s="5">
        <f>(E4064/D4064)</f>
        <v>0</v>
      </c>
      <c r="R4064" s="12" t="s">
        <v>8380</v>
      </c>
      <c r="S4064" t="str">
        <f>LEFT(P4064,FIND("/",P4064)-1)</f>
        <v>theater</v>
      </c>
      <c r="T4064" t="str">
        <f>RIGHT(P4064,LEN(P4064)-FIND("/",P4064))</f>
        <v>musical</v>
      </c>
    </row>
    <row r="4065" spans="1:20" ht="42.75" x14ac:dyDescent="0.45">
      <c r="A4065">
        <v>3802</v>
      </c>
      <c r="B4065" s="3" t="s">
        <v>3799</v>
      </c>
      <c r="C4065" s="3" t="s">
        <v>7912</v>
      </c>
      <c r="D4065">
        <v>3000</v>
      </c>
      <c r="E4065">
        <v>0</v>
      </c>
      <c r="F4065" t="s">
        <v>8221</v>
      </c>
      <c r="G4065" t="s">
        <v>8224</v>
      </c>
      <c r="H4065" t="s">
        <v>8246</v>
      </c>
      <c r="I4065">
        <v>1445482906</v>
      </c>
      <c r="J4065" s="9">
        <f>(((I4065/60)/60)/24)+DATE(1970,1,1)</f>
        <v>42299.126226851848</v>
      </c>
      <c r="K4065">
        <v>1442890906</v>
      </c>
      <c r="L4065" s="10">
        <f>(((K4065/60)/60)/24)+DATE(1970,1,1)</f>
        <v>42269.126226851848</v>
      </c>
      <c r="M4065" t="b">
        <v>0</v>
      </c>
      <c r="N4065">
        <v>0</v>
      </c>
      <c r="O4065" t="b">
        <v>0</v>
      </c>
      <c r="P4065" t="s">
        <v>8305</v>
      </c>
      <c r="Q4065" s="5">
        <f>(E4065/D4065)</f>
        <v>0</v>
      </c>
      <c r="R4065" s="12" t="s">
        <v>8380</v>
      </c>
      <c r="S4065" t="str">
        <f>LEFT(P4065,FIND("/",P4065)-1)</f>
        <v>theater</v>
      </c>
      <c r="T4065" t="str">
        <f>RIGHT(P4065,LEN(P4065)-FIND("/",P4065))</f>
        <v>musical</v>
      </c>
    </row>
    <row r="4066" spans="1:20" ht="42.75" x14ac:dyDescent="0.45">
      <c r="A4066">
        <v>3804</v>
      </c>
      <c r="B4066" s="3" t="s">
        <v>3801</v>
      </c>
      <c r="C4066" s="3" t="s">
        <v>7914</v>
      </c>
      <c r="D4066">
        <v>8000</v>
      </c>
      <c r="E4066">
        <v>0</v>
      </c>
      <c r="F4066" t="s">
        <v>8221</v>
      </c>
      <c r="G4066" t="s">
        <v>8224</v>
      </c>
      <c r="H4066" t="s">
        <v>8246</v>
      </c>
      <c r="I4066">
        <v>1469948400</v>
      </c>
      <c r="J4066" s="9">
        <f>(((I4066/60)/60)/24)+DATE(1970,1,1)</f>
        <v>42582.291666666672</v>
      </c>
      <c r="K4066">
        <v>1465172024</v>
      </c>
      <c r="L4066" s="10">
        <f>(((K4066/60)/60)/24)+DATE(1970,1,1)</f>
        <v>42527.00953703704</v>
      </c>
      <c r="M4066" t="b">
        <v>0</v>
      </c>
      <c r="N4066">
        <v>0</v>
      </c>
      <c r="O4066" t="b">
        <v>0</v>
      </c>
      <c r="P4066" t="s">
        <v>8305</v>
      </c>
      <c r="Q4066" s="5">
        <f>(E4066/D4066)</f>
        <v>0</v>
      </c>
      <c r="R4066" s="12" t="s">
        <v>8380</v>
      </c>
      <c r="S4066" t="str">
        <f>LEFT(P4066,FIND("/",P4066)-1)</f>
        <v>theater</v>
      </c>
      <c r="T4066" t="str">
        <f>RIGHT(P4066,LEN(P4066)-FIND("/",P4066))</f>
        <v>musical</v>
      </c>
    </row>
    <row r="4067" spans="1:20" ht="28.5" x14ac:dyDescent="0.45">
      <c r="A4067">
        <v>1766</v>
      </c>
      <c r="B4067" s="3" t="s">
        <v>1767</v>
      </c>
      <c r="C4067" s="3" t="s">
        <v>5876</v>
      </c>
      <c r="D4067">
        <v>1500</v>
      </c>
      <c r="E4067">
        <v>0</v>
      </c>
      <c r="F4067" t="s">
        <v>8221</v>
      </c>
      <c r="G4067" t="s">
        <v>8226</v>
      </c>
      <c r="H4067" t="s">
        <v>8248</v>
      </c>
      <c r="I4067">
        <v>1408999088</v>
      </c>
      <c r="J4067" s="9">
        <f>(((I4067/60)/60)/24)+DATE(1970,1,1)</f>
        <v>41876.859814814816</v>
      </c>
      <c r="K4067">
        <v>1407184688</v>
      </c>
      <c r="L4067" s="10">
        <f>(((K4067/60)/60)/24)+DATE(1970,1,1)</f>
        <v>41855.859814814816</v>
      </c>
      <c r="M4067" t="b">
        <v>1</v>
      </c>
      <c r="N4067">
        <v>0</v>
      </c>
      <c r="O4067" t="b">
        <v>0</v>
      </c>
      <c r="P4067" t="s">
        <v>8285</v>
      </c>
      <c r="Q4067" s="5">
        <f>(E4067/D4067)</f>
        <v>0</v>
      </c>
      <c r="R4067" s="12" t="s">
        <v>8380</v>
      </c>
      <c r="S4067" t="str">
        <f>LEFT(P4067,FIND("/",P4067)-1)</f>
        <v>photography</v>
      </c>
      <c r="T4067" t="str">
        <f>RIGHT(P4067,LEN(P4067)-FIND("/",P4067))</f>
        <v>photobooks</v>
      </c>
    </row>
    <row r="4068" spans="1:20" ht="42.75" x14ac:dyDescent="0.4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 s="9">
        <f>(((I4068/60)/60)/24)+DATE(1970,1,1)</f>
        <v>42313.674826388888</v>
      </c>
      <c r="K4068">
        <v>1441552305</v>
      </c>
      <c r="L4068" s="10">
        <f>(((K4068/60)/60)/24)+DATE(1970,1,1)</f>
        <v>42253.633159722223</v>
      </c>
      <c r="M4068" t="b">
        <v>0</v>
      </c>
      <c r="N4068">
        <v>0</v>
      </c>
      <c r="O4068" t="b">
        <v>0</v>
      </c>
      <c r="P4068" t="s">
        <v>8271</v>
      </c>
      <c r="Q4068" s="5">
        <f>(E4068/D4068)</f>
        <v>0</v>
      </c>
      <c r="R4068" s="12" t="s">
        <v>8380</v>
      </c>
      <c r="S4068" t="str">
        <f>LEFT(P4068,FIND("/",P4068)-1)</f>
        <v>theater</v>
      </c>
      <c r="T4068" t="str">
        <f>RIGHT(P4068,LEN(P4068)-FIND("/",P4068))</f>
        <v>plays</v>
      </c>
    </row>
    <row r="4069" spans="1:20" ht="42.75" x14ac:dyDescent="0.4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 s="9">
        <f>(((I4069/60)/60)/24)+DATE(1970,1,1)</f>
        <v>42230.145787037036</v>
      </c>
      <c r="K4069">
        <v>1435202996</v>
      </c>
      <c r="L4069" s="10">
        <f>(((K4069/60)/60)/24)+DATE(1970,1,1)</f>
        <v>42180.145787037036</v>
      </c>
      <c r="M4069" t="b">
        <v>0</v>
      </c>
      <c r="N4069">
        <v>0</v>
      </c>
      <c r="O4069" t="b">
        <v>0</v>
      </c>
      <c r="P4069" t="s">
        <v>8305</v>
      </c>
      <c r="Q4069" s="5">
        <f>(E4069/D4069)</f>
        <v>0</v>
      </c>
      <c r="R4069" s="12" t="s">
        <v>8380</v>
      </c>
      <c r="S4069" t="str">
        <f>LEFT(P4069,FIND("/",P4069)-1)</f>
        <v>theater</v>
      </c>
      <c r="T4069" t="str">
        <f>RIGHT(P4069,LEN(P4069)-FIND("/",P4069))</f>
        <v>musical</v>
      </c>
    </row>
    <row r="4070" spans="1:20" ht="42.75" x14ac:dyDescent="0.4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 s="9">
        <f>(((I4070/60)/60)/24)+DATE(1970,1,1)</f>
        <v>42285.696006944447</v>
      </c>
      <c r="K4070">
        <v>1441730535</v>
      </c>
      <c r="L4070" s="10">
        <f>(((K4070/60)/60)/24)+DATE(1970,1,1)</f>
        <v>42255.696006944447</v>
      </c>
      <c r="M4070" t="b">
        <v>0</v>
      </c>
      <c r="N4070">
        <v>0</v>
      </c>
      <c r="O4070" t="b">
        <v>0</v>
      </c>
      <c r="P4070" t="s">
        <v>8305</v>
      </c>
      <c r="Q4070" s="5">
        <f>(E4070/D4070)</f>
        <v>0</v>
      </c>
      <c r="R4070" s="12" t="s">
        <v>8380</v>
      </c>
      <c r="S4070" t="str">
        <f>LEFT(P4070,FIND("/",P4070)-1)</f>
        <v>theater</v>
      </c>
      <c r="T4070" t="str">
        <f>RIGHT(P4070,LEN(P4070)-FIND("/",P4070))</f>
        <v>musical</v>
      </c>
    </row>
    <row r="4071" spans="1:20" ht="42.75" x14ac:dyDescent="0.4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 s="9">
        <f>(((I4071/60)/60)/24)+DATE(1970,1,1)</f>
        <v>42028.041666666672</v>
      </c>
      <c r="K4071">
        <v>1420244622</v>
      </c>
      <c r="L4071" s="10">
        <f>(((K4071/60)/60)/24)+DATE(1970,1,1)</f>
        <v>42007.016458333332</v>
      </c>
      <c r="M4071" t="b">
        <v>0</v>
      </c>
      <c r="N4071">
        <v>0</v>
      </c>
      <c r="O4071" t="b">
        <v>0</v>
      </c>
      <c r="P4071" t="s">
        <v>8305</v>
      </c>
      <c r="Q4071" s="5">
        <f>(E4071/D4071)</f>
        <v>0</v>
      </c>
      <c r="R4071" s="12" t="s">
        <v>8380</v>
      </c>
      <c r="S4071" t="str">
        <f>LEFT(P4071,FIND("/",P4071)-1)</f>
        <v>theater</v>
      </c>
      <c r="T4071" t="str">
        <f>RIGHT(P4071,LEN(P4071)-FIND("/",P4071))</f>
        <v>musical</v>
      </c>
    </row>
    <row r="4072" spans="1:20" ht="42.75" x14ac:dyDescent="0.4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 s="9">
        <f>(((I4072/60)/60)/24)+DATE(1970,1,1)</f>
        <v>42616.416666666672</v>
      </c>
      <c r="K4072">
        <v>1472804365</v>
      </c>
      <c r="L4072" s="10">
        <f>(((K4072/60)/60)/24)+DATE(1970,1,1)</f>
        <v>42615.346817129626</v>
      </c>
      <c r="M4072" t="b">
        <v>0</v>
      </c>
      <c r="N4072">
        <v>0</v>
      </c>
      <c r="O4072" t="b">
        <v>0</v>
      </c>
      <c r="P4072" t="s">
        <v>8305</v>
      </c>
      <c r="Q4072" s="5">
        <f>(E4072/D4072)</f>
        <v>0</v>
      </c>
      <c r="R4072" s="12" t="s">
        <v>8380</v>
      </c>
      <c r="S4072" t="str">
        <f>LEFT(P4072,FIND("/",P4072)-1)</f>
        <v>theater</v>
      </c>
      <c r="T4072" t="str">
        <f>RIGHT(P4072,LEN(P4072)-FIND("/",P4072))</f>
        <v>musical</v>
      </c>
    </row>
    <row r="4073" spans="1:20" ht="42.75" x14ac:dyDescent="0.4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 s="9">
        <f>(((I4073/60)/60)/24)+DATE(1970,1,1)</f>
        <v>42029.861064814817</v>
      </c>
      <c r="K4073">
        <v>1419626396</v>
      </c>
      <c r="L4073" s="10">
        <f>(((K4073/60)/60)/24)+DATE(1970,1,1)</f>
        <v>41999.861064814817</v>
      </c>
      <c r="M4073" t="b">
        <v>0</v>
      </c>
      <c r="N4073">
        <v>0</v>
      </c>
      <c r="O4073" t="b">
        <v>0</v>
      </c>
      <c r="P4073" t="s">
        <v>8305</v>
      </c>
      <c r="Q4073" s="5">
        <f>(E4073/D4073)</f>
        <v>0</v>
      </c>
      <c r="R4073" s="12" t="s">
        <v>8380</v>
      </c>
      <c r="S4073" t="str">
        <f>LEFT(P4073,FIND("/",P4073)-1)</f>
        <v>theater</v>
      </c>
      <c r="T4073" t="str">
        <f>RIGHT(P4073,LEN(P4073)-FIND("/",P4073))</f>
        <v>musical</v>
      </c>
    </row>
    <row r="4074" spans="1:20" ht="42.75" x14ac:dyDescent="0.4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 s="9">
        <f>(((I4074/60)/60)/24)+DATE(1970,1,1)</f>
        <v>42400.960416666669</v>
      </c>
      <c r="K4074">
        <v>1451950570</v>
      </c>
      <c r="L4074" s="10">
        <f>(((K4074/60)/60)/24)+DATE(1970,1,1)</f>
        <v>42373.983449074076</v>
      </c>
      <c r="M4074" t="b">
        <v>0</v>
      </c>
      <c r="N4074">
        <v>0</v>
      </c>
      <c r="O4074" t="b">
        <v>0</v>
      </c>
      <c r="P4074" t="s">
        <v>8305</v>
      </c>
      <c r="Q4074" s="5">
        <f>(E4074/D4074)</f>
        <v>0</v>
      </c>
      <c r="R4074" s="12" t="s">
        <v>8380</v>
      </c>
      <c r="S4074" t="str">
        <f>LEFT(P4074,FIND("/",P4074)-1)</f>
        <v>theater</v>
      </c>
      <c r="T4074" t="str">
        <f>RIGHT(P4074,LEN(P4074)-FIND("/",P4074))</f>
        <v>musical</v>
      </c>
    </row>
    <row r="4075" spans="1:20" ht="57" x14ac:dyDescent="0.4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 s="9">
        <f>(((I4075/60)/60)/24)+DATE(1970,1,1)</f>
        <v>41884.602650462963</v>
      </c>
      <c r="K4075">
        <v>1407076069</v>
      </c>
      <c r="L4075" s="10">
        <f>(((K4075/60)/60)/24)+DATE(1970,1,1)</f>
        <v>41854.602650462963</v>
      </c>
      <c r="M4075" t="b">
        <v>0</v>
      </c>
      <c r="N4075">
        <v>0</v>
      </c>
      <c r="O4075" t="b">
        <v>0</v>
      </c>
      <c r="P4075" t="s">
        <v>8305</v>
      </c>
      <c r="Q4075" s="5">
        <f>(E4075/D4075)</f>
        <v>0</v>
      </c>
      <c r="R4075" s="12" t="s">
        <v>8380</v>
      </c>
      <c r="S4075" t="str">
        <f>LEFT(P4075,FIND("/",P4075)-1)</f>
        <v>theater</v>
      </c>
      <c r="T4075" t="str">
        <f>RIGHT(P4075,LEN(P4075)-FIND("/",P4075))</f>
        <v>musical</v>
      </c>
    </row>
    <row r="4076" spans="1:20" ht="42.75" x14ac:dyDescent="0.4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 s="9">
        <f>(((I4076/60)/60)/24)+DATE(1970,1,1)</f>
        <v>42090.749907407408</v>
      </c>
      <c r="K4076">
        <v>1425322792</v>
      </c>
      <c r="L4076" s="10">
        <f>(((K4076/60)/60)/24)+DATE(1970,1,1)</f>
        <v>42065.791574074072</v>
      </c>
      <c r="M4076" t="b">
        <v>0</v>
      </c>
      <c r="N4076">
        <v>0</v>
      </c>
      <c r="O4076" t="b">
        <v>0</v>
      </c>
      <c r="P4076" t="s">
        <v>8305</v>
      </c>
      <c r="Q4076" s="5">
        <f>(E4076/D4076)</f>
        <v>0</v>
      </c>
      <c r="R4076" s="12" t="s">
        <v>8380</v>
      </c>
      <c r="S4076" t="str">
        <f>LEFT(P4076,FIND("/",P4076)-1)</f>
        <v>theater</v>
      </c>
      <c r="T4076" t="str">
        <f>RIGHT(P4076,LEN(P4076)-FIND("/",P4076))</f>
        <v>musical</v>
      </c>
    </row>
    <row r="4077" spans="1:20" ht="42.75" x14ac:dyDescent="0.4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 s="9">
        <f>(((I4077/60)/60)/24)+DATE(1970,1,1)</f>
        <v>42499.951284722221</v>
      </c>
      <c r="K4077">
        <v>1460242191</v>
      </c>
      <c r="L4077" s="10">
        <f>(((K4077/60)/60)/24)+DATE(1970,1,1)</f>
        <v>42469.951284722221</v>
      </c>
      <c r="M4077" t="b">
        <v>0</v>
      </c>
      <c r="N4077">
        <v>0</v>
      </c>
      <c r="O4077" t="b">
        <v>0</v>
      </c>
      <c r="P4077" t="s">
        <v>8305</v>
      </c>
      <c r="Q4077" s="5">
        <f>(E4077/D4077)</f>
        <v>0</v>
      </c>
      <c r="R4077" s="12" t="s">
        <v>8380</v>
      </c>
      <c r="S4077" t="str">
        <f>LEFT(P4077,FIND("/",P4077)-1)</f>
        <v>theater</v>
      </c>
      <c r="T4077" t="str">
        <f>RIGHT(P4077,LEN(P4077)-FIND("/",P4077))</f>
        <v>musical</v>
      </c>
    </row>
    <row r="4078" spans="1:20" x14ac:dyDescent="0.4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 s="9">
        <f>(((I4078/60)/60)/24)+DATE(1970,1,1)</f>
        <v>41984.228032407409</v>
      </c>
      <c r="K4078">
        <v>1415683702</v>
      </c>
      <c r="L4078" s="10">
        <f>(((K4078/60)/60)/24)+DATE(1970,1,1)</f>
        <v>41954.228032407409</v>
      </c>
      <c r="M4078" t="b">
        <v>0</v>
      </c>
      <c r="N4078">
        <v>0</v>
      </c>
      <c r="O4078" t="b">
        <v>0</v>
      </c>
      <c r="P4078" t="s">
        <v>8305</v>
      </c>
      <c r="Q4078" s="5">
        <f>(E4078/D4078)</f>
        <v>0</v>
      </c>
      <c r="R4078" s="12" t="s">
        <v>8380</v>
      </c>
      <c r="S4078" t="str">
        <f>LEFT(P4078,FIND("/",P4078)-1)</f>
        <v>theater</v>
      </c>
      <c r="T4078" t="str">
        <f>RIGHT(P4078,LEN(P4078)-FIND("/",P4078))</f>
        <v>musical</v>
      </c>
    </row>
    <row r="4079" spans="1:20" ht="42.75" x14ac:dyDescent="0.4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 s="9">
        <f>(((I4079/60)/60)/24)+DATE(1970,1,1)</f>
        <v>41875.291666666664</v>
      </c>
      <c r="K4079">
        <v>1408203557</v>
      </c>
      <c r="L4079" s="10">
        <f>(((K4079/60)/60)/24)+DATE(1970,1,1)</f>
        <v>41867.652280092596</v>
      </c>
      <c r="M4079" t="b">
        <v>0</v>
      </c>
      <c r="N4079">
        <v>0</v>
      </c>
      <c r="O4079" t="b">
        <v>0</v>
      </c>
      <c r="P4079" t="s">
        <v>8271</v>
      </c>
      <c r="Q4079" s="5">
        <f>(E4079/D4079)</f>
        <v>0</v>
      </c>
      <c r="R4079" s="12" t="s">
        <v>8380</v>
      </c>
      <c r="S4079" t="str">
        <f>LEFT(P4079,FIND("/",P4079)-1)</f>
        <v>theater</v>
      </c>
      <c r="T4079" t="str">
        <f>RIGHT(P4079,LEN(P4079)-FIND("/",P4079))</f>
        <v>plays</v>
      </c>
    </row>
    <row r="4080" spans="1:20" ht="57" x14ac:dyDescent="0.4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 s="9">
        <f>(((I4080/60)/60)/24)+DATE(1970,1,1)</f>
        <v>42230.818055555559</v>
      </c>
      <c r="K4080">
        <v>1435709765</v>
      </c>
      <c r="L4080" s="10">
        <f>(((K4080/60)/60)/24)+DATE(1970,1,1)</f>
        <v>42186.01116898148</v>
      </c>
      <c r="M4080" t="b">
        <v>0</v>
      </c>
      <c r="N4080">
        <v>0</v>
      </c>
      <c r="O4080" t="b">
        <v>0</v>
      </c>
      <c r="P4080" t="s">
        <v>8271</v>
      </c>
      <c r="Q4080" s="5">
        <f>(E4080/D4080)</f>
        <v>0</v>
      </c>
      <c r="R4080" s="12" t="s">
        <v>8380</v>
      </c>
      <c r="S4080" t="str">
        <f>LEFT(P4080,FIND("/",P4080)-1)</f>
        <v>theater</v>
      </c>
      <c r="T4080" t="str">
        <f>RIGHT(P4080,LEN(P4080)-FIND("/",P4080))</f>
        <v>plays</v>
      </c>
    </row>
    <row r="4081" spans="1:20" ht="42.75" x14ac:dyDescent="0.4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 s="9">
        <f>(((I4081/60)/60)/24)+DATE(1970,1,1)</f>
        <v>42524.471666666665</v>
      </c>
      <c r="K4081">
        <v>1462360752</v>
      </c>
      <c r="L4081" s="10">
        <f>(((K4081/60)/60)/24)+DATE(1970,1,1)</f>
        <v>42494.471666666665</v>
      </c>
      <c r="M4081" t="b">
        <v>0</v>
      </c>
      <c r="N4081">
        <v>0</v>
      </c>
      <c r="O4081" t="b">
        <v>0</v>
      </c>
      <c r="P4081" t="s">
        <v>8271</v>
      </c>
      <c r="Q4081" s="5">
        <f>(E4081/D4081)</f>
        <v>0</v>
      </c>
      <c r="R4081" s="12" t="s">
        <v>8380</v>
      </c>
      <c r="S4081" t="str">
        <f>LEFT(P4081,FIND("/",P4081)-1)</f>
        <v>theater</v>
      </c>
      <c r="T4081" t="str">
        <f>RIGHT(P4081,LEN(P4081)-FIND("/",P4081))</f>
        <v>plays</v>
      </c>
    </row>
    <row r="4082" spans="1:20" ht="42.75" x14ac:dyDescent="0.4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 s="9">
        <f>(((I4082/60)/60)/24)+DATE(1970,1,1)</f>
        <v>41938.75</v>
      </c>
      <c r="K4082">
        <v>1413291655</v>
      </c>
      <c r="L4082" s="10">
        <f>(((K4082/60)/60)/24)+DATE(1970,1,1)</f>
        <v>41926.542303240742</v>
      </c>
      <c r="M4082" t="b">
        <v>0</v>
      </c>
      <c r="N4082">
        <v>0</v>
      </c>
      <c r="O4082" t="b">
        <v>0</v>
      </c>
      <c r="P4082" t="s">
        <v>8271</v>
      </c>
      <c r="Q4082" s="5">
        <f>(E4082/D4082)</f>
        <v>0</v>
      </c>
      <c r="R4082" s="12" t="s">
        <v>8380</v>
      </c>
      <c r="S4082" t="str">
        <f>LEFT(P4082,FIND("/",P4082)-1)</f>
        <v>theater</v>
      </c>
      <c r="T4082" t="str">
        <f>RIGHT(P4082,LEN(P4082)-FIND("/",P4082))</f>
        <v>plays</v>
      </c>
    </row>
    <row r="4083" spans="1:20" ht="42.75" x14ac:dyDescent="0.4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 s="9">
        <f>(((I4083/60)/60)/24)+DATE(1970,1,1)</f>
        <v>42461.25</v>
      </c>
      <c r="K4083">
        <v>1457078868</v>
      </c>
      <c r="L4083" s="10">
        <f>(((K4083/60)/60)/24)+DATE(1970,1,1)</f>
        <v>42433.338749999995</v>
      </c>
      <c r="M4083" t="b">
        <v>0</v>
      </c>
      <c r="N4083">
        <v>0</v>
      </c>
      <c r="O4083" t="b">
        <v>0</v>
      </c>
      <c r="P4083" t="s">
        <v>8271</v>
      </c>
      <c r="Q4083" s="5">
        <f>(E4083/D4083)</f>
        <v>0</v>
      </c>
      <c r="R4083" s="12" t="s">
        <v>8380</v>
      </c>
      <c r="S4083" t="str">
        <f>LEFT(P4083,FIND("/",P4083)-1)</f>
        <v>theater</v>
      </c>
      <c r="T4083" t="str">
        <f>RIGHT(P4083,LEN(P4083)-FIND("/",P4083))</f>
        <v>plays</v>
      </c>
    </row>
    <row r="4084" spans="1:20" ht="42.75" x14ac:dyDescent="0.4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 s="9">
        <f>(((I4084/60)/60)/24)+DATE(1970,1,1)</f>
        <v>42253.151701388888</v>
      </c>
      <c r="K4084">
        <v>1439350707</v>
      </c>
      <c r="L4084" s="10">
        <f>(((K4084/60)/60)/24)+DATE(1970,1,1)</f>
        <v>42228.151701388888</v>
      </c>
      <c r="M4084" t="b">
        <v>0</v>
      </c>
      <c r="N4084">
        <v>0</v>
      </c>
      <c r="O4084" t="b">
        <v>0</v>
      </c>
      <c r="P4084" t="s">
        <v>8271</v>
      </c>
      <c r="Q4084" s="5">
        <f>(E4084/D4084)</f>
        <v>0</v>
      </c>
      <c r="R4084" s="12" t="s">
        <v>8380</v>
      </c>
      <c r="S4084" t="str">
        <f>LEFT(P4084,FIND("/",P4084)-1)</f>
        <v>theater</v>
      </c>
      <c r="T4084" t="str">
        <f>RIGHT(P4084,LEN(P4084)-FIND("/",P4084))</f>
        <v>plays</v>
      </c>
    </row>
    <row r="4085" spans="1:20" ht="42.75" x14ac:dyDescent="0.4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 s="9">
        <f>(((I4085/60)/60)/24)+DATE(1970,1,1)</f>
        <v>42705.304629629631</v>
      </c>
      <c r="K4085">
        <v>1477981120</v>
      </c>
      <c r="L4085" s="10">
        <f>(((K4085/60)/60)/24)+DATE(1970,1,1)</f>
        <v>42675.262962962966</v>
      </c>
      <c r="M4085" t="b">
        <v>0</v>
      </c>
      <c r="N4085">
        <v>0</v>
      </c>
      <c r="O4085" t="b">
        <v>0</v>
      </c>
      <c r="P4085" t="s">
        <v>8271</v>
      </c>
      <c r="Q4085" s="5">
        <f>(E4085/D4085)</f>
        <v>0</v>
      </c>
      <c r="R4085" s="12" t="s">
        <v>8380</v>
      </c>
      <c r="S4085" t="str">
        <f>LEFT(P4085,FIND("/",P4085)-1)</f>
        <v>theater</v>
      </c>
      <c r="T4085" t="str">
        <f>RIGHT(P4085,LEN(P4085)-FIND("/",P4085))</f>
        <v>plays</v>
      </c>
    </row>
    <row r="4086" spans="1:20" ht="42.75" x14ac:dyDescent="0.4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 s="9">
        <f>(((I4086/60)/60)/24)+DATE(1970,1,1)</f>
        <v>42171.904097222221</v>
      </c>
      <c r="K4086">
        <v>1429306914</v>
      </c>
      <c r="L4086" s="10">
        <f>(((K4086/60)/60)/24)+DATE(1970,1,1)</f>
        <v>42111.904097222221</v>
      </c>
      <c r="M4086" t="b">
        <v>0</v>
      </c>
      <c r="N4086">
        <v>0</v>
      </c>
      <c r="O4086" t="b">
        <v>0</v>
      </c>
      <c r="P4086" t="s">
        <v>8271</v>
      </c>
      <c r="Q4086" s="5">
        <f>(E4086/D4086)</f>
        <v>0</v>
      </c>
      <c r="R4086" s="12" t="s">
        <v>8380</v>
      </c>
      <c r="S4086" t="str">
        <f>LEFT(P4086,FIND("/",P4086)-1)</f>
        <v>theater</v>
      </c>
      <c r="T4086" t="str">
        <f>RIGHT(P4086,LEN(P4086)-FIND("/",P4086))</f>
        <v>plays</v>
      </c>
    </row>
    <row r="4087" spans="1:20" ht="42.75" x14ac:dyDescent="0.4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 s="9">
        <f>(((I4087/60)/60)/24)+DATE(1970,1,1)</f>
        <v>42243.662905092591</v>
      </c>
      <c r="K4087">
        <v>1438098875</v>
      </c>
      <c r="L4087" s="10">
        <f>(((K4087/60)/60)/24)+DATE(1970,1,1)</f>
        <v>42213.662905092591</v>
      </c>
      <c r="M4087" t="b">
        <v>0</v>
      </c>
      <c r="N4087">
        <v>0</v>
      </c>
      <c r="O4087" t="b">
        <v>0</v>
      </c>
      <c r="P4087" t="s">
        <v>8271</v>
      </c>
      <c r="Q4087" s="5">
        <f>(E4087/D4087)</f>
        <v>0</v>
      </c>
      <c r="R4087" s="12" t="s">
        <v>8380</v>
      </c>
      <c r="S4087" t="str">
        <f>LEFT(P4087,FIND("/",P4087)-1)</f>
        <v>theater</v>
      </c>
      <c r="T4087" t="str">
        <f>RIGHT(P4087,LEN(P4087)-FIND("/",P4087))</f>
        <v>plays</v>
      </c>
    </row>
    <row r="4088" spans="1:20" ht="42.75" x14ac:dyDescent="0.4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 s="9">
        <f>(((I4088/60)/60)/24)+DATE(1970,1,1)</f>
        <v>41889.325497685182</v>
      </c>
      <c r="K4088">
        <v>1404892123</v>
      </c>
      <c r="L4088" s="10">
        <f>(((K4088/60)/60)/24)+DATE(1970,1,1)</f>
        <v>41829.325497685182</v>
      </c>
      <c r="M4088" t="b">
        <v>0</v>
      </c>
      <c r="N4088">
        <v>0</v>
      </c>
      <c r="O4088" t="b">
        <v>0</v>
      </c>
      <c r="P4088" t="s">
        <v>8271</v>
      </c>
      <c r="Q4088" s="5">
        <f>(E4088/D4088)</f>
        <v>0</v>
      </c>
      <c r="R4088" s="12" t="s">
        <v>8380</v>
      </c>
      <c r="S4088" t="str">
        <f>LEFT(P4088,FIND("/",P4088)-1)</f>
        <v>theater</v>
      </c>
      <c r="T4088" t="str">
        <f>RIGHT(P4088,LEN(P4088)-FIND("/",P4088))</f>
        <v>plays</v>
      </c>
    </row>
    <row r="4089" spans="1:20" ht="42.75" x14ac:dyDescent="0.4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 s="9">
        <f>(((I4089/60)/60)/24)+DATE(1970,1,1)</f>
        <v>42580.978472222225</v>
      </c>
      <c r="K4089">
        <v>1467162586</v>
      </c>
      <c r="L4089" s="10">
        <f>(((K4089/60)/60)/24)+DATE(1970,1,1)</f>
        <v>42550.048449074078</v>
      </c>
      <c r="M4089" t="b">
        <v>0</v>
      </c>
      <c r="N4089">
        <v>0</v>
      </c>
      <c r="O4089" t="b">
        <v>0</v>
      </c>
      <c r="P4089" t="s">
        <v>8271</v>
      </c>
      <c r="Q4089" s="5">
        <f>(E4089/D4089)</f>
        <v>0</v>
      </c>
      <c r="R4089" s="12" t="s">
        <v>8380</v>
      </c>
      <c r="S4089" t="str">
        <f>LEFT(P4089,FIND("/",P4089)-1)</f>
        <v>theater</v>
      </c>
      <c r="T4089" t="str">
        <f>RIGHT(P4089,LEN(P4089)-FIND("/",P4089))</f>
        <v>plays</v>
      </c>
    </row>
    <row r="4090" spans="1:20" ht="42.75" x14ac:dyDescent="0.4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 s="9">
        <f>(((I4090/60)/60)/24)+DATE(1970,1,1)</f>
        <v>41834.651203703703</v>
      </c>
      <c r="K4090">
        <v>1400168264</v>
      </c>
      <c r="L4090" s="10">
        <f>(((K4090/60)/60)/24)+DATE(1970,1,1)</f>
        <v>41774.651203703703</v>
      </c>
      <c r="M4090" t="b">
        <v>0</v>
      </c>
      <c r="N4090">
        <v>0</v>
      </c>
      <c r="O4090" t="b">
        <v>0</v>
      </c>
      <c r="P4090" t="s">
        <v>8271</v>
      </c>
      <c r="Q4090" s="5">
        <f>(E4090/D4090)</f>
        <v>0</v>
      </c>
      <c r="R4090" s="12" t="s">
        <v>8380</v>
      </c>
      <c r="S4090" t="str">
        <f>LEFT(P4090,FIND("/",P4090)-1)</f>
        <v>theater</v>
      </c>
      <c r="T4090" t="str">
        <f>RIGHT(P4090,LEN(P4090)-FIND("/",P4090))</f>
        <v>plays</v>
      </c>
    </row>
    <row r="4091" spans="1:20" ht="42.75" x14ac:dyDescent="0.4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 s="9">
        <f>(((I4091/60)/60)/24)+DATE(1970,1,1)</f>
        <v>42485.013888888891</v>
      </c>
      <c r="K4091">
        <v>1459203727</v>
      </c>
      <c r="L4091" s="10">
        <f>(((K4091/60)/60)/24)+DATE(1970,1,1)</f>
        <v>42457.932025462964</v>
      </c>
      <c r="M4091" t="b">
        <v>0</v>
      </c>
      <c r="N4091">
        <v>0</v>
      </c>
      <c r="O4091" t="b">
        <v>0</v>
      </c>
      <c r="P4091" t="s">
        <v>8271</v>
      </c>
      <c r="Q4091" s="5">
        <f>(E4091/D4091)</f>
        <v>0</v>
      </c>
      <c r="R4091" s="12" t="s">
        <v>8380</v>
      </c>
      <c r="S4091" t="str">
        <f>LEFT(P4091,FIND("/",P4091)-1)</f>
        <v>theater</v>
      </c>
      <c r="T4091" t="str">
        <f>RIGHT(P4091,LEN(P4091)-FIND("/",P4091))</f>
        <v>plays</v>
      </c>
    </row>
    <row r="4092" spans="1:20" ht="42.75" x14ac:dyDescent="0.4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 s="9">
        <f>(((I4092/60)/60)/24)+DATE(1970,1,1)</f>
        <v>42326.195798611108</v>
      </c>
      <c r="K4092">
        <v>1445226117</v>
      </c>
      <c r="L4092" s="10">
        <f>(((K4092/60)/60)/24)+DATE(1970,1,1)</f>
        <v>42296.154131944444</v>
      </c>
      <c r="M4092" t="b">
        <v>0</v>
      </c>
      <c r="N4092">
        <v>0</v>
      </c>
      <c r="O4092" t="b">
        <v>0</v>
      </c>
      <c r="P4092" t="s">
        <v>8271</v>
      </c>
      <c r="Q4092" s="5">
        <f>(E4092/D4092)</f>
        <v>0</v>
      </c>
      <c r="R4092" s="12" t="s">
        <v>8380</v>
      </c>
      <c r="S4092" t="str">
        <f>LEFT(P4092,FIND("/",P4092)-1)</f>
        <v>theater</v>
      </c>
      <c r="T4092" t="str">
        <f>RIGHT(P4092,LEN(P4092)-FIND("/",P4092))</f>
        <v>plays</v>
      </c>
    </row>
    <row r="4093" spans="1:20" ht="42.75" x14ac:dyDescent="0.4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 s="9">
        <f>(((I4093/60)/60)/24)+DATE(1970,1,1)</f>
        <v>42564.866875</v>
      </c>
      <c r="K4093">
        <v>1465850898</v>
      </c>
      <c r="L4093" s="10">
        <f>(((K4093/60)/60)/24)+DATE(1970,1,1)</f>
        <v>42534.866875</v>
      </c>
      <c r="M4093" t="b">
        <v>0</v>
      </c>
      <c r="N4093">
        <v>0</v>
      </c>
      <c r="O4093" t="b">
        <v>0</v>
      </c>
      <c r="P4093" t="s">
        <v>8271</v>
      </c>
      <c r="Q4093" s="5">
        <f>(E4093/D4093)</f>
        <v>0</v>
      </c>
      <c r="R4093" s="12" t="s">
        <v>8380</v>
      </c>
      <c r="S4093" t="str">
        <f>LEFT(P4093,FIND("/",P4093)-1)</f>
        <v>theater</v>
      </c>
      <c r="T4093" t="str">
        <f>RIGHT(P4093,LEN(P4093)-FIND("/",P4093))</f>
        <v>plays</v>
      </c>
    </row>
    <row r="4094" spans="1:20" ht="42.75" x14ac:dyDescent="0.4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 s="9">
        <f>(((I4094/60)/60)/24)+DATE(1970,1,1)</f>
        <v>42316.791446759264</v>
      </c>
      <c r="K4094">
        <v>1444413581</v>
      </c>
      <c r="L4094" s="10">
        <f>(((K4094/60)/60)/24)+DATE(1970,1,1)</f>
        <v>42286.749780092592</v>
      </c>
      <c r="M4094" t="b">
        <v>0</v>
      </c>
      <c r="N4094">
        <v>0</v>
      </c>
      <c r="O4094" t="b">
        <v>0</v>
      </c>
      <c r="P4094" t="s">
        <v>8271</v>
      </c>
      <c r="Q4094" s="5">
        <f>(E4094/D4094)</f>
        <v>0</v>
      </c>
      <c r="R4094" s="12" t="s">
        <v>8380</v>
      </c>
      <c r="S4094" t="str">
        <f>LEFT(P4094,FIND("/",P4094)-1)</f>
        <v>theater</v>
      </c>
      <c r="T4094" t="str">
        <f>RIGHT(P4094,LEN(P4094)-FIND("/",P4094))</f>
        <v>plays</v>
      </c>
    </row>
    <row r="4095" spans="1:20" ht="42.75" x14ac:dyDescent="0.4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 s="9">
        <f>(((I4095/60)/60)/24)+DATE(1970,1,1)</f>
        <v>42099.349780092598</v>
      </c>
      <c r="K4095">
        <v>1425633821</v>
      </c>
      <c r="L4095" s="10">
        <f>(((K4095/60)/60)/24)+DATE(1970,1,1)</f>
        <v>42069.391446759255</v>
      </c>
      <c r="M4095" t="b">
        <v>0</v>
      </c>
      <c r="N4095">
        <v>0</v>
      </c>
      <c r="O4095" t="b">
        <v>0</v>
      </c>
      <c r="P4095" t="s">
        <v>8271</v>
      </c>
      <c r="Q4095" s="5">
        <f>(E4095/D4095)</f>
        <v>0</v>
      </c>
      <c r="R4095" s="12" t="s">
        <v>8380</v>
      </c>
      <c r="S4095" t="str">
        <f>LEFT(P4095,FIND("/",P4095)-1)</f>
        <v>theater</v>
      </c>
      <c r="T4095" t="str">
        <f>RIGHT(P4095,LEN(P4095)-FIND("/",P4095))</f>
        <v>plays</v>
      </c>
    </row>
    <row r="4096" spans="1:20" ht="57" x14ac:dyDescent="0.4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 s="9">
        <f>(((I4096/60)/60)/24)+DATE(1970,1,1)</f>
        <v>42126.544548611113</v>
      </c>
      <c r="K4096">
        <v>1427979849</v>
      </c>
      <c r="L4096" s="10">
        <f>(((K4096/60)/60)/24)+DATE(1970,1,1)</f>
        <v>42096.544548611113</v>
      </c>
      <c r="M4096" t="b">
        <v>0</v>
      </c>
      <c r="N4096">
        <v>0</v>
      </c>
      <c r="O4096" t="b">
        <v>0</v>
      </c>
      <c r="P4096" t="s">
        <v>8271</v>
      </c>
      <c r="Q4096" s="5">
        <f>(E4096/D4096)</f>
        <v>0</v>
      </c>
      <c r="R4096" s="12" t="s">
        <v>8380</v>
      </c>
      <c r="S4096" t="str">
        <f>LEFT(P4096,FIND("/",P4096)-1)</f>
        <v>theater</v>
      </c>
      <c r="T4096" t="str">
        <f>RIGHT(P4096,LEN(P4096)-FIND("/",P4096))</f>
        <v>plays</v>
      </c>
    </row>
    <row r="4097" spans="1:20" ht="42.75" x14ac:dyDescent="0.4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 s="9">
        <f>(((I4097/60)/60)/24)+DATE(1970,1,1)</f>
        <v>42434.246168981481</v>
      </c>
      <c r="K4097">
        <v>1455861269</v>
      </c>
      <c r="L4097" s="10">
        <f>(((K4097/60)/60)/24)+DATE(1970,1,1)</f>
        <v>42419.246168981481</v>
      </c>
      <c r="M4097" t="b">
        <v>0</v>
      </c>
      <c r="N4097">
        <v>0</v>
      </c>
      <c r="O4097" t="b">
        <v>0</v>
      </c>
      <c r="P4097" t="s">
        <v>8271</v>
      </c>
      <c r="Q4097" s="5">
        <f>(E4097/D4097)</f>
        <v>0</v>
      </c>
      <c r="R4097" s="12" t="s">
        <v>8380</v>
      </c>
      <c r="S4097" t="str">
        <f>LEFT(P4097,FIND("/",P4097)-1)</f>
        <v>theater</v>
      </c>
      <c r="T4097" t="str">
        <f>RIGHT(P4097,LEN(P4097)-FIND("/",P4097))</f>
        <v>plays</v>
      </c>
    </row>
    <row r="4098" spans="1:20" ht="42.75" x14ac:dyDescent="0.4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 s="9">
        <f>(((I4098/60)/60)/24)+DATE(1970,1,1)</f>
        <v>42453.957905092597</v>
      </c>
      <c r="K4098">
        <v>1454975963</v>
      </c>
      <c r="L4098" s="10">
        <f>(((K4098/60)/60)/24)+DATE(1970,1,1)</f>
        <v>42408.999571759254</v>
      </c>
      <c r="M4098" t="b">
        <v>0</v>
      </c>
      <c r="N4098">
        <v>0</v>
      </c>
      <c r="O4098" t="b">
        <v>0</v>
      </c>
      <c r="P4098" t="s">
        <v>8271</v>
      </c>
      <c r="Q4098" s="5">
        <f>(E4098/D4098)</f>
        <v>0</v>
      </c>
      <c r="R4098" s="12" t="s">
        <v>8380</v>
      </c>
      <c r="S4098" t="str">
        <f>LEFT(P4098,FIND("/",P4098)-1)</f>
        <v>theater</v>
      </c>
      <c r="T4098" t="str">
        <f>RIGHT(P4098,LEN(P4098)-FIND("/",P4098))</f>
        <v>plays</v>
      </c>
    </row>
    <row r="4099" spans="1:20" ht="42.75" x14ac:dyDescent="0.4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 s="9">
        <f>(((I4099/60)/60)/24)+DATE(1970,1,1)</f>
        <v>42342.697210648148</v>
      </c>
      <c r="K4099">
        <v>1444059839</v>
      </c>
      <c r="L4099" s="10">
        <f>(((K4099/60)/60)/24)+DATE(1970,1,1)</f>
        <v>42282.655543981484</v>
      </c>
      <c r="M4099" t="b">
        <v>0</v>
      </c>
      <c r="N4099">
        <v>0</v>
      </c>
      <c r="O4099" t="b">
        <v>0</v>
      </c>
      <c r="P4099" t="s">
        <v>8271</v>
      </c>
      <c r="Q4099" s="5">
        <f>(E4099/D4099)</f>
        <v>0</v>
      </c>
      <c r="R4099" s="12" t="s">
        <v>8380</v>
      </c>
      <c r="S4099" t="str">
        <f>LEFT(P4099,FIND("/",P4099)-1)</f>
        <v>theater</v>
      </c>
      <c r="T4099" t="str">
        <f>RIGHT(P4099,LEN(P4099)-FIND("/",P4099))</f>
        <v>plays</v>
      </c>
    </row>
    <row r="4100" spans="1:20" ht="42.75" x14ac:dyDescent="0.4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 s="9">
        <f>(((I4100/60)/60)/24)+DATE(1970,1,1)</f>
        <v>42352.025115740747</v>
      </c>
      <c r="K4100">
        <v>1447461370</v>
      </c>
      <c r="L4100" s="10">
        <f>(((K4100/60)/60)/24)+DATE(1970,1,1)</f>
        <v>42322.025115740747</v>
      </c>
      <c r="M4100" t="b">
        <v>0</v>
      </c>
      <c r="N4100">
        <v>0</v>
      </c>
      <c r="O4100" t="b">
        <v>0</v>
      </c>
      <c r="P4100" t="s">
        <v>8271</v>
      </c>
      <c r="Q4100" s="5">
        <f>(E4100/D4100)</f>
        <v>0</v>
      </c>
      <c r="R4100" s="12" t="s">
        <v>8380</v>
      </c>
      <c r="S4100" t="str">
        <f>LEFT(P4100,FIND("/",P4100)-1)</f>
        <v>theater</v>
      </c>
      <c r="T4100" t="str">
        <f>RIGHT(P4100,LEN(P4100)-FIND("/",P4100))</f>
        <v>plays</v>
      </c>
    </row>
    <row r="4101" spans="1:20" ht="42.75" x14ac:dyDescent="0.4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 s="9">
        <f>(((I4101/60)/60)/24)+DATE(1970,1,1)</f>
        <v>41991.626898148148</v>
      </c>
      <c r="K4101">
        <v>1414591364</v>
      </c>
      <c r="L4101" s="10">
        <f>(((K4101/60)/60)/24)+DATE(1970,1,1)</f>
        <v>41941.585231481484</v>
      </c>
      <c r="M4101" t="b">
        <v>0</v>
      </c>
      <c r="N4101">
        <v>0</v>
      </c>
      <c r="O4101" t="b">
        <v>0</v>
      </c>
      <c r="P4101" t="s">
        <v>8271</v>
      </c>
      <c r="Q4101" s="5">
        <f>(E4101/D4101)</f>
        <v>0</v>
      </c>
      <c r="R4101" s="12" t="s">
        <v>8380</v>
      </c>
      <c r="S4101" t="str">
        <f>LEFT(P4101,FIND("/",P4101)-1)</f>
        <v>theater</v>
      </c>
      <c r="T4101" t="str">
        <f>RIGHT(P4101,LEN(P4101)-FIND("/",P4101))</f>
        <v>plays</v>
      </c>
    </row>
    <row r="4102" spans="1:20" ht="42.75" x14ac:dyDescent="0.4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 s="9">
        <f>(((I4102/60)/60)/24)+DATE(1970,1,1)</f>
        <v>41963.957465277781</v>
      </c>
      <c r="K4102">
        <v>1415228325</v>
      </c>
      <c r="L4102" s="10">
        <f>(((K4102/60)/60)/24)+DATE(1970,1,1)</f>
        <v>41948.957465277781</v>
      </c>
      <c r="M4102" t="b">
        <v>0</v>
      </c>
      <c r="N4102">
        <v>0</v>
      </c>
      <c r="O4102" t="b">
        <v>0</v>
      </c>
      <c r="P4102" t="s">
        <v>8271</v>
      </c>
      <c r="Q4102" s="5">
        <f>(E4102/D4102)</f>
        <v>0</v>
      </c>
      <c r="R4102" s="12" t="s">
        <v>8380</v>
      </c>
      <c r="S4102" t="str">
        <f>LEFT(P4102,FIND("/",P4102)-1)</f>
        <v>theater</v>
      </c>
      <c r="T4102" t="str">
        <f>RIGHT(P4102,LEN(P4102)-FIND("/",P4102))</f>
        <v>plays</v>
      </c>
    </row>
    <row r="4103" spans="1:20" ht="42.75" x14ac:dyDescent="0.4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 s="9">
        <f>(((I4103/60)/60)/24)+DATE(1970,1,1)</f>
        <v>41768.286805555559</v>
      </c>
      <c r="K4103">
        <v>1399058797</v>
      </c>
      <c r="L4103" s="10">
        <f>(((K4103/60)/60)/24)+DATE(1970,1,1)</f>
        <v>41761.810150462967</v>
      </c>
      <c r="M4103" t="b">
        <v>0</v>
      </c>
      <c r="N4103">
        <v>0</v>
      </c>
      <c r="O4103" t="b">
        <v>0</v>
      </c>
      <c r="P4103" t="s">
        <v>8271</v>
      </c>
      <c r="Q4103" s="5">
        <f>(E4103/D4103)</f>
        <v>0</v>
      </c>
      <c r="R4103" s="12" t="s">
        <v>8380</v>
      </c>
      <c r="S4103" t="str">
        <f>LEFT(P4103,FIND("/",P4103)-1)</f>
        <v>theater</v>
      </c>
      <c r="T4103" t="str">
        <f>RIGHT(P4103,LEN(P4103)-FIND("/",P4103))</f>
        <v>plays</v>
      </c>
    </row>
    <row r="4104" spans="1:20" ht="42.75" x14ac:dyDescent="0.4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 s="9">
        <f>(((I4104/60)/60)/24)+DATE(1970,1,1)</f>
        <v>42644.166666666672</v>
      </c>
      <c r="K4104">
        <v>1472674285</v>
      </c>
      <c r="L4104" s="10">
        <f>(((K4104/60)/60)/24)+DATE(1970,1,1)</f>
        <v>42613.841261574074</v>
      </c>
      <c r="M4104" t="b">
        <v>0</v>
      </c>
      <c r="N4104">
        <v>0</v>
      </c>
      <c r="O4104" t="b">
        <v>0</v>
      </c>
      <c r="P4104" t="s">
        <v>8271</v>
      </c>
      <c r="Q4104" s="5">
        <f>(E4104/D4104)</f>
        <v>0</v>
      </c>
      <c r="R4104" s="12" t="s">
        <v>8380</v>
      </c>
      <c r="S4104" t="str">
        <f>LEFT(P4104,FIND("/",P4104)-1)</f>
        <v>theater</v>
      </c>
      <c r="T4104" t="str">
        <f>RIGHT(P4104,LEN(P4104)-FIND("/",P4104))</f>
        <v>plays</v>
      </c>
    </row>
    <row r="4105" spans="1:20" ht="28.5" x14ac:dyDescent="0.4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 s="9">
        <f>(((I4105/60)/60)/24)+DATE(1970,1,1)</f>
        <v>42481.099803240737</v>
      </c>
      <c r="K4105">
        <v>1456025023</v>
      </c>
      <c r="L4105" s="10">
        <f>(((K4105/60)/60)/24)+DATE(1970,1,1)</f>
        <v>42421.141469907408</v>
      </c>
      <c r="M4105" t="b">
        <v>0</v>
      </c>
      <c r="N4105">
        <v>0</v>
      </c>
      <c r="O4105" t="b">
        <v>0</v>
      </c>
      <c r="P4105" t="s">
        <v>8271</v>
      </c>
      <c r="Q4105" s="5">
        <f>(E4105/D4105)</f>
        <v>0</v>
      </c>
      <c r="R4105" s="12" t="s">
        <v>8380</v>
      </c>
      <c r="S4105" t="str">
        <f>LEFT(P4105,FIND("/",P4105)-1)</f>
        <v>theater</v>
      </c>
      <c r="T4105" t="str">
        <f>RIGHT(P4105,LEN(P4105)-FIND("/",P4105))</f>
        <v>plays</v>
      </c>
    </row>
    <row r="4106" spans="1:20" ht="57" x14ac:dyDescent="0.4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 s="9">
        <f>(((I4106/60)/60)/24)+DATE(1970,1,1)</f>
        <v>42730.804756944446</v>
      </c>
      <c r="K4106">
        <v>1480187931</v>
      </c>
      <c r="L4106" s="10">
        <f>(((K4106/60)/60)/24)+DATE(1970,1,1)</f>
        <v>42700.804756944446</v>
      </c>
      <c r="M4106" t="b">
        <v>0</v>
      </c>
      <c r="N4106">
        <v>0</v>
      </c>
      <c r="O4106" t="b">
        <v>0</v>
      </c>
      <c r="P4106" t="s">
        <v>8271</v>
      </c>
      <c r="Q4106" s="5">
        <f>(E4106/D4106)</f>
        <v>0</v>
      </c>
      <c r="R4106" s="12" t="s">
        <v>8380</v>
      </c>
      <c r="S4106" t="str">
        <f>LEFT(P4106,FIND("/",P4106)-1)</f>
        <v>theater</v>
      </c>
      <c r="T4106" t="str">
        <f>RIGHT(P4106,LEN(P4106)-FIND("/",P4106))</f>
        <v>plays</v>
      </c>
    </row>
    <row r="4107" spans="1:20" ht="42.75" x14ac:dyDescent="0.4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 s="9">
        <f>(((I4107/60)/60)/24)+DATE(1970,1,1)</f>
        <v>41933.82708333333</v>
      </c>
      <c r="K4107">
        <v>1411499149</v>
      </c>
      <c r="L4107" s="10">
        <f>(((K4107/60)/60)/24)+DATE(1970,1,1)</f>
        <v>41905.795706018522</v>
      </c>
      <c r="M4107" t="b">
        <v>0</v>
      </c>
      <c r="N4107">
        <v>0</v>
      </c>
      <c r="O4107" t="b">
        <v>0</v>
      </c>
      <c r="P4107" t="s">
        <v>8271</v>
      </c>
      <c r="Q4107" s="5">
        <f>(E4107/D4107)</f>
        <v>0</v>
      </c>
      <c r="R4107" s="12" t="s">
        <v>8380</v>
      </c>
      <c r="S4107" t="str">
        <f>LEFT(P4107,FIND("/",P4107)-1)</f>
        <v>theater</v>
      </c>
      <c r="T4107" t="str">
        <f>RIGHT(P4107,LEN(P4107)-FIND("/",P4107))</f>
        <v>plays</v>
      </c>
    </row>
    <row r="4108" spans="1:20" ht="42.75" x14ac:dyDescent="0.4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 s="9">
        <f>(((I4108/60)/60)/24)+DATE(1970,1,1)</f>
        <v>42762.787523148145</v>
      </c>
      <c r="K4108">
        <v>1482951242</v>
      </c>
      <c r="L4108" s="10">
        <f>(((K4108/60)/60)/24)+DATE(1970,1,1)</f>
        <v>42732.787523148145</v>
      </c>
      <c r="M4108" t="b">
        <v>0</v>
      </c>
      <c r="N4108">
        <v>0</v>
      </c>
      <c r="O4108" t="b">
        <v>0</v>
      </c>
      <c r="P4108" t="s">
        <v>8271</v>
      </c>
      <c r="Q4108" s="5">
        <f>(E4108/D4108)</f>
        <v>0</v>
      </c>
      <c r="R4108" s="12" t="s">
        <v>8380</v>
      </c>
      <c r="S4108" t="str">
        <f>LEFT(P4108,FIND("/",P4108)-1)</f>
        <v>theater</v>
      </c>
      <c r="T4108" t="str">
        <f>RIGHT(P4108,LEN(P4108)-FIND("/",P4108))</f>
        <v>plays</v>
      </c>
    </row>
    <row r="4109" spans="1:20" ht="42.75" x14ac:dyDescent="0.4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 s="9">
        <f>(((I4109/60)/60)/24)+DATE(1970,1,1)</f>
        <v>42535.787500000006</v>
      </c>
      <c r="K4109">
        <v>1463849116</v>
      </c>
      <c r="L4109" s="10">
        <f>(((K4109/60)/60)/24)+DATE(1970,1,1)</f>
        <v>42511.698101851856</v>
      </c>
      <c r="M4109" t="b">
        <v>0</v>
      </c>
      <c r="N4109">
        <v>0</v>
      </c>
      <c r="O4109" t="b">
        <v>0</v>
      </c>
      <c r="P4109" t="s">
        <v>8271</v>
      </c>
      <c r="Q4109" s="5">
        <f>(E4109/D4109)</f>
        <v>0</v>
      </c>
      <c r="R4109" s="12" t="s">
        <v>8380</v>
      </c>
      <c r="S4109" t="str">
        <f>LEFT(P4109,FIND("/",P4109)-1)</f>
        <v>theater</v>
      </c>
      <c r="T4109" t="str">
        <f>RIGHT(P4109,LEN(P4109)-FIND("/",P4109))</f>
        <v>plays</v>
      </c>
    </row>
    <row r="4110" spans="1:20" x14ac:dyDescent="0.4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 s="9">
        <f>(((I4110/60)/60)/24)+DATE(1970,1,1)</f>
        <v>42568.742893518516</v>
      </c>
      <c r="K4110">
        <v>1466185786</v>
      </c>
      <c r="L4110" s="10">
        <f>(((K4110/60)/60)/24)+DATE(1970,1,1)</f>
        <v>42538.742893518516</v>
      </c>
      <c r="M4110" t="b">
        <v>0</v>
      </c>
      <c r="N4110">
        <v>0</v>
      </c>
      <c r="O4110" t="b">
        <v>0</v>
      </c>
      <c r="P4110" t="s">
        <v>8271</v>
      </c>
      <c r="Q4110" s="5">
        <f>(E4110/D4110)</f>
        <v>0</v>
      </c>
      <c r="R4110" s="12" t="s">
        <v>8380</v>
      </c>
      <c r="S4110" t="str">
        <f>LEFT(P4110,FIND("/",P4110)-1)</f>
        <v>theater</v>
      </c>
      <c r="T4110" t="str">
        <f>RIGHT(P4110,LEN(P4110)-FIND("/",P4110))</f>
        <v>plays</v>
      </c>
    </row>
    <row r="4111" spans="1:20" ht="42.75" x14ac:dyDescent="0.4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 s="9">
        <f>(((I4111/60)/60)/24)+DATE(1970,1,1)</f>
        <v>42400.996527777781</v>
      </c>
      <c r="K4111">
        <v>1449431237</v>
      </c>
      <c r="L4111" s="10">
        <f>(((K4111/60)/60)/24)+DATE(1970,1,1)</f>
        <v>42344.824502314819</v>
      </c>
      <c r="M4111" t="b">
        <v>0</v>
      </c>
      <c r="N4111">
        <v>0</v>
      </c>
      <c r="O4111" t="b">
        <v>0</v>
      </c>
      <c r="P4111" t="s">
        <v>8271</v>
      </c>
      <c r="Q4111" s="5">
        <f>(E4111/D4111)</f>
        <v>0</v>
      </c>
      <c r="R4111" s="12" t="s">
        <v>8380</v>
      </c>
      <c r="S4111" t="str">
        <f>LEFT(P4111,FIND("/",P4111)-1)</f>
        <v>theater</v>
      </c>
      <c r="T4111" t="str">
        <f>RIGHT(P4111,LEN(P4111)-FIND("/",P4111))</f>
        <v>plays</v>
      </c>
    </row>
    <row r="4112" spans="1:20" ht="42.75" x14ac:dyDescent="0.4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 s="9">
        <f>(((I4112/60)/60)/24)+DATE(1970,1,1)</f>
        <v>42525.722187499996</v>
      </c>
      <c r="K4112">
        <v>1462468797</v>
      </c>
      <c r="L4112" s="10">
        <f>(((K4112/60)/60)/24)+DATE(1970,1,1)</f>
        <v>42495.722187499996</v>
      </c>
      <c r="M4112" t="b">
        <v>0</v>
      </c>
      <c r="N4112">
        <v>0</v>
      </c>
      <c r="O4112" t="b">
        <v>0</v>
      </c>
      <c r="P4112" t="s">
        <v>8271</v>
      </c>
      <c r="Q4112" s="5">
        <f>(E4112/D4112)</f>
        <v>0</v>
      </c>
      <c r="R4112" s="12" t="s">
        <v>8380</v>
      </c>
      <c r="S4112" t="str">
        <f>LEFT(P4112,FIND("/",P4112)-1)</f>
        <v>theater</v>
      </c>
      <c r="T4112" t="str">
        <f>RIGHT(P4112,LEN(P4112)-FIND("/",P4112))</f>
        <v>plays</v>
      </c>
    </row>
    <row r="4113" spans="1:20" ht="28.5" x14ac:dyDescent="0.4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 s="9">
        <f>(((I4113/60)/60)/24)+DATE(1970,1,1)</f>
        <v>41937.124884259261</v>
      </c>
      <c r="K4113">
        <v>1413341990</v>
      </c>
      <c r="L4113" s="10">
        <f>(((K4113/60)/60)/24)+DATE(1970,1,1)</f>
        <v>41927.124884259261</v>
      </c>
      <c r="M4113" t="b">
        <v>0</v>
      </c>
      <c r="N4113">
        <v>0</v>
      </c>
      <c r="O4113" t="b">
        <v>0</v>
      </c>
      <c r="P4113" t="s">
        <v>8271</v>
      </c>
      <c r="Q4113" s="5">
        <f>(E4113/D4113)</f>
        <v>0</v>
      </c>
      <c r="R4113" s="12" t="s">
        <v>8380</v>
      </c>
      <c r="S4113" t="str">
        <f>LEFT(P4113,FIND("/",P4113)-1)</f>
        <v>theater</v>
      </c>
      <c r="T4113" t="str">
        <f>RIGHT(P4113,LEN(P4113)-FIND("/",P4113))</f>
        <v>plays</v>
      </c>
    </row>
    <row r="4114" spans="1:20" ht="42.75" x14ac:dyDescent="0.4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 s="9">
        <f>(((I4114/60)/60)/24)+DATE(1970,1,1)</f>
        <v>42760.903726851851</v>
      </c>
      <c r="K4114">
        <v>1482788482</v>
      </c>
      <c r="L4114" s="10">
        <f>(((K4114/60)/60)/24)+DATE(1970,1,1)</f>
        <v>42730.903726851851</v>
      </c>
      <c r="M4114" t="b">
        <v>0</v>
      </c>
      <c r="N4114">
        <v>0</v>
      </c>
      <c r="O4114" t="b">
        <v>0</v>
      </c>
      <c r="P4114" t="s">
        <v>8271</v>
      </c>
      <c r="Q4114" s="5">
        <f>(E4114/D4114)</f>
        <v>0</v>
      </c>
      <c r="R4114" s="12" t="s">
        <v>8380</v>
      </c>
      <c r="S4114" t="str">
        <f>LEFT(P4114,FIND("/",P4114)-1)</f>
        <v>theater</v>
      </c>
      <c r="T4114" t="str">
        <f>RIGHT(P4114,LEN(P4114)-FIND("/",P4114))</f>
        <v>plays</v>
      </c>
    </row>
    <row r="4115" spans="1:20" ht="42.75" x14ac:dyDescent="0.4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 s="9">
        <f>(((I4115/60)/60)/24)+DATE(1970,1,1)</f>
        <v>42337.581064814818</v>
      </c>
      <c r="K4115">
        <v>1446209804</v>
      </c>
      <c r="L4115" s="10">
        <f>(((K4115/60)/60)/24)+DATE(1970,1,1)</f>
        <v>42307.539398148147</v>
      </c>
      <c r="M4115" t="b">
        <v>0</v>
      </c>
      <c r="N4115">
        <v>0</v>
      </c>
      <c r="O4115" t="b">
        <v>0</v>
      </c>
      <c r="P4115" t="s">
        <v>8271</v>
      </c>
      <c r="Q4115" s="5">
        <f>(E4115/D4115)</f>
        <v>0</v>
      </c>
      <c r="R4115" s="12" t="s">
        <v>8380</v>
      </c>
      <c r="S4115" t="str">
        <f>LEFT(P4115,FIND("/",P4115)-1)</f>
        <v>theater</v>
      </c>
      <c r="T4115" t="str">
        <f>RIGHT(P4115,LEN(P4115)-FIND("/",P4115))</f>
        <v>plays</v>
      </c>
    </row>
    <row r="4116" spans="1:20" x14ac:dyDescent="0.45">
      <c r="Q4116" s="5"/>
    </row>
  </sheetData>
  <autoFilter ref="A1:T4115" xr:uid="{4A655591-385E-4153-968F-FD534398771B}">
    <sortState xmlns:xlrd2="http://schemas.microsoft.com/office/spreadsheetml/2017/richdata2" ref="A2:T4115">
      <sortCondition descending="1" ref="Q1:Q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ellIs" dxfId="0" priority="5" operator="equal">
      <formula>"successful"</formula>
    </cfRule>
  </conditionalFormatting>
  <conditionalFormatting sqref="Q1:Q1048576 R1:T1">
    <cfRule type="colorScale" priority="1">
      <colorScale>
        <cfvo type="percent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A7B37-33B0-4907-9E29-14A62A555B4A}">
  <dimension ref="A1:F14"/>
  <sheetViews>
    <sheetView topLeftCell="A3" workbookViewId="0">
      <selection activeCell="F21" sqref="F2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6" t="s">
        <v>8223</v>
      </c>
      <c r="B1" t="s">
        <v>8310</v>
      </c>
    </row>
    <row r="3" spans="1:6" x14ac:dyDescent="0.45">
      <c r="A3" s="6" t="s">
        <v>8311</v>
      </c>
      <c r="B3" s="6" t="s">
        <v>8314</v>
      </c>
    </row>
    <row r="4" spans="1:6" x14ac:dyDescent="0.45">
      <c r="A4" s="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45">
      <c r="A5" s="8" t="s">
        <v>8315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8" t="s">
        <v>8316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8" t="s">
        <v>8317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8" t="s">
        <v>8318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8319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8" t="s">
        <v>8320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8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8" t="s">
        <v>8322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8" t="s">
        <v>8323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8" t="s">
        <v>8313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4EE26-B2D6-42EA-A522-0F9B2D7784E4}">
  <dimension ref="A1:F47"/>
  <sheetViews>
    <sheetView topLeftCell="A6" workbookViewId="0">
      <selection activeCell="L1" sqref="L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6" t="s">
        <v>8223</v>
      </c>
      <c r="B1" t="s">
        <v>8310</v>
      </c>
    </row>
    <row r="2" spans="1:6" x14ac:dyDescent="0.45">
      <c r="A2" s="6" t="s">
        <v>8308</v>
      </c>
      <c r="B2" t="s">
        <v>8310</v>
      </c>
    </row>
    <row r="4" spans="1:6" x14ac:dyDescent="0.45">
      <c r="A4" s="6" t="s">
        <v>8311</v>
      </c>
      <c r="B4" s="6" t="s">
        <v>8314</v>
      </c>
    </row>
    <row r="5" spans="1:6" x14ac:dyDescent="0.45">
      <c r="A5" s="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45">
      <c r="A6" s="8" t="s">
        <v>8324</v>
      </c>
      <c r="B6" s="7"/>
      <c r="C6" s="7">
        <v>100</v>
      </c>
      <c r="D6" s="7"/>
      <c r="E6" s="7"/>
      <c r="F6" s="7">
        <v>100</v>
      </c>
    </row>
    <row r="7" spans="1:6" x14ac:dyDescent="0.45">
      <c r="A7" s="8" t="s">
        <v>8325</v>
      </c>
      <c r="B7" s="7">
        <v>20</v>
      </c>
      <c r="C7" s="7"/>
      <c r="D7" s="7"/>
      <c r="E7" s="7"/>
      <c r="F7" s="7">
        <v>20</v>
      </c>
    </row>
    <row r="8" spans="1:6" x14ac:dyDescent="0.45">
      <c r="A8" s="8" t="s">
        <v>8326</v>
      </c>
      <c r="B8" s="7">
        <v>24</v>
      </c>
      <c r="C8" s="7"/>
      <c r="D8" s="7"/>
      <c r="E8" s="7"/>
      <c r="F8" s="7">
        <v>24</v>
      </c>
    </row>
    <row r="9" spans="1:6" x14ac:dyDescent="0.45">
      <c r="A9" s="8" t="s">
        <v>8327</v>
      </c>
      <c r="B9" s="7"/>
      <c r="C9" s="7">
        <v>40</v>
      </c>
      <c r="D9" s="7"/>
      <c r="E9" s="7"/>
      <c r="F9" s="7">
        <v>40</v>
      </c>
    </row>
    <row r="10" spans="1:6" x14ac:dyDescent="0.45">
      <c r="A10" s="8" t="s">
        <v>8328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8" t="s">
        <v>8329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8" t="s">
        <v>8330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8" t="s">
        <v>8331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8" t="s">
        <v>8332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8" t="s">
        <v>8333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8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8" t="s">
        <v>8335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8" t="s">
        <v>8336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8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8" t="s">
        <v>8338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8" t="s">
        <v>8339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8" t="s">
        <v>8340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8" t="s">
        <v>8341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8" t="s">
        <v>8342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8" t="s">
        <v>8344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8" t="s">
        <v>8345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8" t="s">
        <v>8346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8" t="s">
        <v>8347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8" t="s">
        <v>8348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8" t="s">
        <v>8349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8" t="s">
        <v>8350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8" t="s">
        <v>8351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8" t="s">
        <v>8352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8" t="s">
        <v>8353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8" t="s">
        <v>8354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8" t="s">
        <v>8355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8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8" t="s">
        <v>8358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8" t="s">
        <v>8359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8" t="s">
        <v>8360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8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8" t="s">
        <v>8362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8" t="s">
        <v>8363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8" t="s">
        <v>8364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8" t="s">
        <v>8313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48AD-1AD3-48E1-ACA9-B319DE194775}">
  <dimension ref="A1:E18"/>
  <sheetViews>
    <sheetView workbookViewId="0">
      <selection activeCell="B1" sqref="B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8.9296875" bestFit="1" customWidth="1"/>
    <col min="5" max="6" width="10.19921875" bestFit="1" customWidth="1"/>
  </cols>
  <sheetData>
    <row r="1" spans="1:5" x14ac:dyDescent="0.45">
      <c r="A1" s="6" t="s">
        <v>8379</v>
      </c>
      <c r="B1" t="s">
        <v>8310</v>
      </c>
    </row>
    <row r="2" spans="1:5" x14ac:dyDescent="0.45">
      <c r="A2" s="6" t="s">
        <v>8308</v>
      </c>
      <c r="B2" t="s">
        <v>8310</v>
      </c>
    </row>
    <row r="4" spans="1:5" x14ac:dyDescent="0.45">
      <c r="A4" s="6" t="s">
        <v>8311</v>
      </c>
      <c r="B4" s="6" t="s">
        <v>8314</v>
      </c>
    </row>
    <row r="5" spans="1:5" x14ac:dyDescent="0.45">
      <c r="A5" s="6" t="s">
        <v>8312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45">
      <c r="A6" s="11" t="s">
        <v>8373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45">
      <c r="A7" s="11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45">
      <c r="A8" s="11" t="s">
        <v>8375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45">
      <c r="A9" s="11" t="s">
        <v>8376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45">
      <c r="A10" s="11" t="s">
        <v>8367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45">
      <c r="A11" s="11" t="s">
        <v>8377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45">
      <c r="A12" s="11" t="s">
        <v>8368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45">
      <c r="A13" s="11" t="s">
        <v>8369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45">
      <c r="A14" s="11" t="s">
        <v>8370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45">
      <c r="A15" s="11" t="s">
        <v>8371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45">
      <c r="A16" s="11" t="s">
        <v>8372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45">
      <c r="A17" s="11" t="s">
        <v>8378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45">
      <c r="A18" s="11" t="s">
        <v>8313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0451C-AD27-4C85-A1FE-7600233CB2B7}">
  <dimension ref="A1:H13"/>
  <sheetViews>
    <sheetView tabSelected="1" topLeftCell="A9" workbookViewId="0">
      <selection activeCell="F1" activeCellId="1" sqref="A1:A13 F1:H13"/>
    </sheetView>
  </sheetViews>
  <sheetFormatPr defaultRowHeight="14.25" x14ac:dyDescent="0.45"/>
  <cols>
    <col min="1" max="1" width="27.9296875" bestFit="1" customWidth="1"/>
    <col min="2" max="2" width="16.2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s="13" customFormat="1" x14ac:dyDescent="0.4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45">
      <c r="A2" t="s">
        <v>8389</v>
      </c>
      <c r="B2">
        <f>COUNTIFS('Annotated Raw Data'!F2:F4115, "successful",'Annotated Raw Data'!D2:D4115,"&lt;1000")</f>
        <v>322</v>
      </c>
      <c r="C2">
        <f>COUNTIFS('Annotated Raw Data'!F2:F4115, "failed",'Annotated Raw Data'!D2:D4115,"&lt;1000")</f>
        <v>113</v>
      </c>
      <c r="D2">
        <f>COUNTIFS('Annotated Raw Data'!F2:F4115, "canceled",'Annotated Raw Data'!D2:D4115,"&lt;1000")</f>
        <v>18</v>
      </c>
      <c r="E2">
        <f>SUM(B2:D2)</f>
        <v>453</v>
      </c>
      <c r="F2" s="14">
        <f>ROUND((B2/E2),2)</f>
        <v>0.71</v>
      </c>
      <c r="G2" s="14">
        <f>ROUND((C2/E2),2)</f>
        <v>0.25</v>
      </c>
      <c r="H2" s="14">
        <f>ROUND((D2/E2),2)</f>
        <v>0.04</v>
      </c>
    </row>
    <row r="3" spans="1:8" x14ac:dyDescent="0.45">
      <c r="A3" t="s">
        <v>8391</v>
      </c>
      <c r="B3">
        <f>COUNTIFS('Annotated Raw Data'!F2:F4115, "successful",'Annotated Raw Data'!D2:D4115, "&gt;=1000",'Annotated Raw Data'!D2:D4115, "&lt;=4999")</f>
        <v>932</v>
      </c>
      <c r="C3">
        <f>COUNTIFS('Annotated Raw Data'!F2:F4115, "failed",'Annotated Raw Data'!D2:D4115, "&gt;=1000",'Annotated Raw Data'!D2:D4115, "&lt;=4999")</f>
        <v>420</v>
      </c>
      <c r="D3">
        <f>COUNTIFS('Annotated Raw Data'!F2:F4115, "canceled",'Annotated Raw Data'!D2:D4115, "&gt;=1000",'Annotated Raw Data'!D2:D4115, "&lt;=4999")</f>
        <v>60</v>
      </c>
      <c r="E3">
        <f t="shared" ref="E3:E13" si="0">SUM(B3:D3)</f>
        <v>1412</v>
      </c>
      <c r="F3" s="14">
        <f t="shared" ref="F3:F13" si="1">ROUND((B3/E3),2)</f>
        <v>0.66</v>
      </c>
      <c r="G3" s="14">
        <f t="shared" ref="G3:G13" si="2">ROUND((C3/E3),2)</f>
        <v>0.3</v>
      </c>
      <c r="H3" s="14">
        <f t="shared" ref="H3:H13" si="3">ROUND((D3/E3),2)</f>
        <v>0.04</v>
      </c>
    </row>
    <row r="4" spans="1:8" x14ac:dyDescent="0.45">
      <c r="A4" t="s">
        <v>8390</v>
      </c>
      <c r="B4">
        <f>COUNTIFS('Annotated Raw Data'!F2:F4115, "successful",'Annotated Raw Data'!D2:D4115, "&gt;=5000",'Annotated Raw Data'!D2:D4115, "&lt;=9999")</f>
        <v>381</v>
      </c>
      <c r="C4">
        <f>COUNTIFS('Annotated Raw Data'!F2:F4115, "failed",'Annotated Raw Data'!D2:D4115, "&gt;=5000",'Annotated Raw Data'!D2:D4115, "&lt;=9999")</f>
        <v>283</v>
      </c>
      <c r="D4">
        <f>COUNTIFS('Annotated Raw Data'!F2:F4115, "canceled",'Annotated Raw Data'!D2:D4115, "&gt;=5000",'Annotated Raw Data'!D2:D4115, "&lt;=9999")</f>
        <v>52</v>
      </c>
      <c r="E4">
        <f t="shared" si="0"/>
        <v>716</v>
      </c>
      <c r="F4" s="14">
        <f t="shared" si="1"/>
        <v>0.53</v>
      </c>
      <c r="G4" s="14">
        <f t="shared" si="2"/>
        <v>0.4</v>
      </c>
      <c r="H4" s="14">
        <f t="shared" si="3"/>
        <v>7.0000000000000007E-2</v>
      </c>
    </row>
    <row r="5" spans="1:8" x14ac:dyDescent="0.45">
      <c r="A5" t="s">
        <v>8392</v>
      </c>
      <c r="B5">
        <f>COUNTIFS('Annotated Raw Data'!F2:F4115, "successful",'Annotated Raw Data'!D2:D4115, "&gt;=10000",'Annotated Raw Data'!D2:D4115, "&lt;=14999")</f>
        <v>168</v>
      </c>
      <c r="C5">
        <f>COUNTIFS('Annotated Raw Data'!F2:F4115, "failed",'Annotated Raw Data'!D2:D4115, "&gt;=10000",'Annotated Raw Data'!D2:D4115, "&lt;=14999")</f>
        <v>144</v>
      </c>
      <c r="D5">
        <f>COUNTIFS('Annotated Raw Data'!F2:F4115, "canceled",'Annotated Raw Data'!D2:D4115, "&gt;=10000",'Annotated Raw Data'!D2:D4115, "&lt;=14999")</f>
        <v>40</v>
      </c>
      <c r="E5">
        <f t="shared" si="0"/>
        <v>352</v>
      </c>
      <c r="F5" s="14">
        <f t="shared" si="1"/>
        <v>0.48</v>
      </c>
      <c r="G5" s="14">
        <f t="shared" si="2"/>
        <v>0.41</v>
      </c>
      <c r="H5" s="14">
        <f t="shared" si="3"/>
        <v>0.11</v>
      </c>
    </row>
    <row r="6" spans="1:8" x14ac:dyDescent="0.45">
      <c r="A6" t="s">
        <v>8393</v>
      </c>
      <c r="B6">
        <f>COUNTIFS('Annotated Raw Data'!F2:F4115, "successful",'Annotated Raw Data'!D2:D4115, "&gt;=15000",'Annotated Raw Data'!D2:D4115, "&lt;=19999")</f>
        <v>94</v>
      </c>
      <c r="C6">
        <f>COUNTIFS('Annotated Raw Data'!F2:F4115, "failed",'Annotated Raw Data'!D2:D4115, "&gt;=15000",'Annotated Raw Data'!D2:D4115, "&lt;=19999")</f>
        <v>90</v>
      </c>
      <c r="D6">
        <f>COUNTIFS('Annotated Raw Data'!F2:F4115, "canceled",'Annotated Raw Data'!D2:D4115, "&gt;=15000",'Annotated Raw Data'!D2:D4115, "&lt;=19999")</f>
        <v>17</v>
      </c>
      <c r="E6">
        <f t="shared" si="0"/>
        <v>201</v>
      </c>
      <c r="F6" s="14">
        <f t="shared" si="1"/>
        <v>0.47</v>
      </c>
      <c r="G6" s="14">
        <f t="shared" si="2"/>
        <v>0.45</v>
      </c>
      <c r="H6" s="14">
        <f t="shared" si="3"/>
        <v>0.08</v>
      </c>
    </row>
    <row r="7" spans="1:8" x14ac:dyDescent="0.45">
      <c r="A7" t="s">
        <v>8394</v>
      </c>
      <c r="B7">
        <f>COUNTIFS('Annotated Raw Data'!F2:F4115, "successful",'Annotated Raw Data'!D2:D4115, "&gt;=20000",'Annotated Raw Data'!D2:D4115, "&lt;=24999")</f>
        <v>62</v>
      </c>
      <c r="C7">
        <f>COUNTIFS('Annotated Raw Data'!F2:F4115, "failed",'Annotated Raw Data'!D2:D4115, "&gt;=20000",'Annotated Raw Data'!D2:D4115, "&lt;=24999")</f>
        <v>72</v>
      </c>
      <c r="D7">
        <f>COUNTIFS('Annotated Raw Data'!F2:F4115, "canceled",'Annotated Raw Data'!D2:D4115, "&gt;=20000",'Annotated Raw Data'!D2:D4115, "&lt;=24999")</f>
        <v>14</v>
      </c>
      <c r="E7">
        <f t="shared" si="0"/>
        <v>148</v>
      </c>
      <c r="F7" s="14">
        <f t="shared" si="1"/>
        <v>0.42</v>
      </c>
      <c r="G7" s="14">
        <f t="shared" si="2"/>
        <v>0.49</v>
      </c>
      <c r="H7" s="14">
        <f t="shared" si="3"/>
        <v>0.09</v>
      </c>
    </row>
    <row r="8" spans="1:8" x14ac:dyDescent="0.45">
      <c r="A8" t="s">
        <v>8395</v>
      </c>
      <c r="B8">
        <f>COUNTIFS('Annotated Raw Data'!F2:F4115, "successful",'Annotated Raw Data'!D2:D4115, "&gt;=25000",'Annotated Raw Data'!D2:D4115, "&lt;=29999")</f>
        <v>55</v>
      </c>
      <c r="C8">
        <f>COUNTIFS('Annotated Raw Data'!F2:F4115, "failed",'Annotated Raw Data'!D2:D4115, "&gt;=25000",'Annotated Raw Data'!D2:D4115, "&lt;=29999")</f>
        <v>64</v>
      </c>
      <c r="D8">
        <f>COUNTIFS('Annotated Raw Data'!F2:F4115, "canceled",'Annotated Raw Data'!D2:D4115, "&gt;=25000",'Annotated Raw Data'!D2:D4115, "&lt;=29999")</f>
        <v>18</v>
      </c>
      <c r="E8">
        <f t="shared" si="0"/>
        <v>137</v>
      </c>
      <c r="F8" s="14">
        <f t="shared" si="1"/>
        <v>0.4</v>
      </c>
      <c r="G8" s="14">
        <f t="shared" si="2"/>
        <v>0.47</v>
      </c>
      <c r="H8" s="14">
        <f t="shared" si="3"/>
        <v>0.13</v>
      </c>
    </row>
    <row r="9" spans="1:8" x14ac:dyDescent="0.45">
      <c r="A9" t="s">
        <v>8396</v>
      </c>
      <c r="B9">
        <f>COUNTIFS('Annotated Raw Data'!F2:F4115, "successful",'Annotated Raw Data'!D2:D4115, "&gt;=30000",'Annotated Raw Data'!D2:D4115, "&lt;=34999")</f>
        <v>32</v>
      </c>
      <c r="C9">
        <f>COUNTIFS('Annotated Raw Data'!F2:F4115, "failed",'Annotated Raw Data'!D2:D4115, "&gt;=30000",'Annotated Raw Data'!D2:D4115, "&lt;=34999")</f>
        <v>37</v>
      </c>
      <c r="D9">
        <f>COUNTIFS('Annotated Raw Data'!F2:F4115, "canceled",'Annotated Raw Data'!D2:D4115, "&gt;=30000",'Annotated Raw Data'!D2:D4115, "&lt;=34999")</f>
        <v>13</v>
      </c>
      <c r="E9">
        <f t="shared" si="0"/>
        <v>82</v>
      </c>
      <c r="F9" s="14">
        <f t="shared" si="1"/>
        <v>0.39</v>
      </c>
      <c r="G9" s="14">
        <f t="shared" si="2"/>
        <v>0.45</v>
      </c>
      <c r="H9" s="14">
        <f t="shared" si="3"/>
        <v>0.16</v>
      </c>
    </row>
    <row r="10" spans="1:8" x14ac:dyDescent="0.45">
      <c r="A10" t="s">
        <v>8397</v>
      </c>
      <c r="B10">
        <f>COUNTIFS('Annotated Raw Data'!F2:F4115, "successful",'Annotated Raw Data'!D2:D4115, "&gt;=35000",'Annotated Raw Data'!D2:D4115, "&lt;=39999")</f>
        <v>26</v>
      </c>
      <c r="C10">
        <f>COUNTIFS('Annotated Raw Data'!F2:F4115, "failed",'Annotated Raw Data'!D2:D4115, "&gt;=35000",'Annotated Raw Data'!D2:D4115, "&lt;=39999")</f>
        <v>22</v>
      </c>
      <c r="D10">
        <f>COUNTIFS('Annotated Raw Data'!F2:F4115, "canceled",'Annotated Raw Data'!D2:D4115, "&gt;=35000",'Annotated Raw Data'!D2:D4115, "&lt;=39999")</f>
        <v>7</v>
      </c>
      <c r="E10">
        <f t="shared" si="0"/>
        <v>55</v>
      </c>
      <c r="F10" s="14">
        <f t="shared" si="1"/>
        <v>0.47</v>
      </c>
      <c r="G10" s="14">
        <f t="shared" si="2"/>
        <v>0.4</v>
      </c>
      <c r="H10" s="14">
        <f t="shared" si="3"/>
        <v>0.13</v>
      </c>
    </row>
    <row r="11" spans="1:8" x14ac:dyDescent="0.45">
      <c r="A11" t="s">
        <v>8398</v>
      </c>
      <c r="B11">
        <f>COUNTIFS('Annotated Raw Data'!F2:F4115, "successful",'Annotated Raw Data'!D2:D4115, "&gt;=40000",'Annotated Raw Data'!D2:D4115, "&lt;=44999")</f>
        <v>21</v>
      </c>
      <c r="C11">
        <f>COUNTIFS('Annotated Raw Data'!F2:F4115, "failed",'Annotated Raw Data'!D2:D4115, "&gt;=40000",'Annotated Raw Data'!D2:D4115, "&lt;=44999")</f>
        <v>16</v>
      </c>
      <c r="D11">
        <f>COUNTIFS('Annotated Raw Data'!F2:F4115, "canceled",'Annotated Raw Data'!D2:D4115, "&gt;=40000",'Annotated Raw Data'!D2:D4115, "&lt;=44999")</f>
        <v>6</v>
      </c>
      <c r="E11">
        <f t="shared" si="0"/>
        <v>43</v>
      </c>
      <c r="F11" s="14">
        <f t="shared" si="1"/>
        <v>0.49</v>
      </c>
      <c r="G11" s="14">
        <f t="shared" si="2"/>
        <v>0.37</v>
      </c>
      <c r="H11" s="14">
        <f t="shared" si="3"/>
        <v>0.14000000000000001</v>
      </c>
    </row>
    <row r="12" spans="1:8" x14ac:dyDescent="0.45">
      <c r="A12" t="s">
        <v>8399</v>
      </c>
      <c r="B12">
        <f>COUNTIFS('Annotated Raw Data'!F2:F4115, "successful",'Annotated Raw Data'!D2:D4115, "&gt;=45000",'Annotated Raw Data'!D2:D4115, "&lt;=49999")</f>
        <v>6</v>
      </c>
      <c r="C12">
        <f>COUNTIFS('Annotated Raw Data'!F2:F4115, "failed",'Annotated Raw Data'!D2:D4115, "&gt;=45000",'Annotated Raw Data'!D2:D4115, "&lt;=49999")</f>
        <v>11</v>
      </c>
      <c r="D12">
        <f>COUNTIFS('Annotated Raw Data'!F2:F4115, "canceled",'Annotated Raw Data'!D2:D4115, "&gt;=45000",'Annotated Raw Data'!D2:D4115, "&lt;=49999")</f>
        <v>4</v>
      </c>
      <c r="E12">
        <f t="shared" si="0"/>
        <v>21</v>
      </c>
      <c r="F12" s="14">
        <f t="shared" si="1"/>
        <v>0.28999999999999998</v>
      </c>
      <c r="G12" s="14">
        <f t="shared" si="2"/>
        <v>0.52</v>
      </c>
      <c r="H12" s="14">
        <f t="shared" si="3"/>
        <v>0.19</v>
      </c>
    </row>
    <row r="13" spans="1:8" x14ac:dyDescent="0.45">
      <c r="A13" t="s">
        <v>8400</v>
      </c>
      <c r="B13">
        <f>COUNTIFS('Annotated Raw Data'!F2:F4115, "successful",'Annotated Raw Data'!D2:D4115,"&gt;=50000")</f>
        <v>86</v>
      </c>
      <c r="C13">
        <f>COUNTIFS('Annotated Raw Data'!F2:F4115, "failed",'Annotated Raw Data'!D2:D4115,"&gt;=50000")</f>
        <v>258</v>
      </c>
      <c r="D13">
        <f>COUNTIFS('Annotated Raw Data'!F2:F4115, "canceled",'Annotated Raw Data'!D2:D4115,"&gt;=50000")</f>
        <v>100</v>
      </c>
      <c r="E13">
        <f t="shared" si="0"/>
        <v>444</v>
      </c>
      <c r="F13" s="14">
        <f t="shared" si="1"/>
        <v>0.19</v>
      </c>
      <c r="G13" s="14">
        <f t="shared" si="2"/>
        <v>0.57999999999999996</v>
      </c>
      <c r="H13" s="14">
        <f t="shared" si="3"/>
        <v>0.23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Annotated Raw Data</vt:lpstr>
      <vt:lpstr>Success Per Category-Pivot</vt:lpstr>
      <vt:lpstr>Success Per Sub-Category-Pivot</vt:lpstr>
      <vt:lpstr>Success by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Christopher Swanson</cp:lastModifiedBy>
  <dcterms:created xsi:type="dcterms:W3CDTF">2017-04-20T15:17:24Z</dcterms:created>
  <dcterms:modified xsi:type="dcterms:W3CDTF">2019-11-14T23:08:37Z</dcterms:modified>
</cp:coreProperties>
</file>