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ndice\Documents\Research\Manuscripts\UWB7 coculture\supplement\"/>
    </mc:Choice>
  </mc:AlternateContent>
  <bookViews>
    <workbookView xWindow="0" yWindow="0" windowWidth="19200" windowHeight="7900"/>
  </bookViews>
  <sheets>
    <sheet name="Caecomyces_SG_KOG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7" i="1"/>
  <c r="F26" i="1"/>
  <c r="E26" i="1"/>
  <c r="F25" i="1"/>
  <c r="E25" i="1"/>
  <c r="F24" i="1"/>
  <c r="E24" i="1"/>
  <c r="F22" i="1"/>
  <c r="E22" i="1"/>
  <c r="E21" i="1"/>
  <c r="F20" i="1"/>
  <c r="E20" i="1"/>
  <c r="F19" i="1"/>
  <c r="E19" i="1"/>
  <c r="F17" i="1"/>
  <c r="E17" i="1"/>
  <c r="F16" i="1"/>
  <c r="E16" i="1"/>
  <c r="E15" i="1"/>
  <c r="F14" i="1"/>
  <c r="E14" i="1"/>
  <c r="F13" i="1"/>
  <c r="E13" i="1"/>
  <c r="G13" i="1" s="1"/>
  <c r="E4" i="1"/>
  <c r="F4" i="1"/>
  <c r="F5" i="1"/>
  <c r="E6" i="1"/>
  <c r="E7" i="1"/>
  <c r="F7" i="1"/>
  <c r="E8" i="1"/>
  <c r="F8" i="1"/>
  <c r="E9" i="1"/>
  <c r="F9" i="1"/>
  <c r="E10" i="1"/>
  <c r="F10" i="1"/>
  <c r="E11" i="1"/>
  <c r="F11" i="1"/>
  <c r="F3" i="1"/>
  <c r="E3" i="1"/>
  <c r="G3" i="1" s="1"/>
  <c r="G27" i="1"/>
  <c r="G26" i="1"/>
  <c r="C23" i="1"/>
  <c r="F23" i="1" s="1"/>
  <c r="B23" i="1"/>
  <c r="E23" i="1" s="1"/>
  <c r="C21" i="1"/>
  <c r="F21" i="1" s="1"/>
  <c r="C15" i="1"/>
  <c r="F15" i="1" s="1"/>
  <c r="C7" i="1"/>
  <c r="C6" i="1"/>
  <c r="F6" i="1" s="1"/>
  <c r="B5" i="1"/>
  <c r="E5" i="1" s="1"/>
  <c r="G14" i="1" l="1"/>
  <c r="G4" i="1"/>
  <c r="G6" i="1"/>
  <c r="G20" i="1"/>
  <c r="G9" i="1"/>
  <c r="G19" i="1"/>
  <c r="G17" i="1"/>
  <c r="G22" i="1"/>
  <c r="G23" i="1"/>
  <c r="G7" i="1"/>
  <c r="G11" i="1"/>
  <c r="G8" i="1"/>
  <c r="G10" i="1"/>
  <c r="G24" i="1"/>
  <c r="G15" i="1"/>
  <c r="G5" i="1"/>
  <c r="G16" i="1"/>
  <c r="G25" i="1"/>
  <c r="G21" i="1" l="1"/>
  <c r="G29" i="1"/>
  <c r="G30" i="1"/>
</calcChain>
</file>

<file path=xl/sharedStrings.xml><?xml version="1.0" encoding="utf-8"?>
<sst xmlns="http://schemas.openxmlformats.org/spreadsheetml/2006/main" count="35" uniqueCount="35">
  <si>
    <t>CELLULAR PROCESSES AND SIGNALING</t>
  </si>
  <si>
    <t>Cell wall/membrne/envelope biogenesis</t>
  </si>
  <si>
    <t>Cell motility</t>
  </si>
  <si>
    <t>Posttranslational modification, protein turnover, chaperones</t>
  </si>
  <si>
    <t>Signal transduction mechanisms</t>
  </si>
  <si>
    <t>Intracellular trafficking secretion, and vesicular transport</t>
  </si>
  <si>
    <t>Defense mechanisms</t>
  </si>
  <si>
    <t>Extracellular structures</t>
  </si>
  <si>
    <t>Nuclear structure</t>
  </si>
  <si>
    <t>Cytoskeleton</t>
  </si>
  <si>
    <t>INFORMATION STORAGE AND PROCESSING</t>
  </si>
  <si>
    <t>RNA processing and modification</t>
  </si>
  <si>
    <t>Chromatin structure and dynamics</t>
  </si>
  <si>
    <t>Translation, ribosomal structure and biogenesis</t>
  </si>
  <si>
    <t>Transcription</t>
  </si>
  <si>
    <t>Replication, recombination and repair</t>
  </si>
  <si>
    <t>METABOLISM</t>
  </si>
  <si>
    <t>Energy production and conversion</t>
  </si>
  <si>
    <t>Cell cycle</t>
  </si>
  <si>
    <t>Amino acid transport and metabolism</t>
  </si>
  <si>
    <t>Nucleotide transport and metabolism</t>
  </si>
  <si>
    <t>Carbohydrate transport and metabolism</t>
  </si>
  <si>
    <t>Coenzyme transport and metabolism</t>
  </si>
  <si>
    <t>Lipid transport and metabolism</t>
  </si>
  <si>
    <t>Inorganic ion transport and metabolism</t>
  </si>
  <si>
    <t>Secondary metabolism</t>
  </si>
  <si>
    <t>MEDIAN</t>
  </si>
  <si>
    <t>AVERAGE</t>
  </si>
  <si>
    <t>No. of genes upregulated in co-culture vs. monoculture</t>
  </si>
  <si>
    <t>No. of genes downregulated in co-culture vs. monoculture</t>
  </si>
  <si>
    <t xml:space="preserve">No. gene models* </t>
  </si>
  <si>
    <t>% upregulated in co-culture vs. monoculture</t>
  </si>
  <si>
    <t>% downregulated in co-culture vs. monoculture</t>
  </si>
  <si>
    <t>Total % regulated</t>
  </si>
  <si>
    <t>*corrected for reassignment of CAZymes with catalytic domains  to KOG carbohydrate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</si>
</sst>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93797369905907"/>
          <c:y val="0.15219962088072325"/>
          <c:w val="0.68282939632545936"/>
          <c:h val="0.40094014289880431"/>
        </c:manualLayout>
      </c:layout>
      <c:barChart>
        <c:barDir val="col"/>
        <c:grouping val="clustered"/>
        <c:varyColors val="0"/>
        <c:ser>
          <c:idx val="0"/>
          <c:order val="0"/>
          <c:tx>
            <c:v>Co-culture upregulated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Caecomyces_SG_KOG!$A$19:$A$27</c:f>
              <c:strCache>
                <c:ptCount val="9"/>
                <c:pt idx="0">
                  <c:v>Energy production and conversion</c:v>
                </c:pt>
                <c:pt idx="1">
                  <c:v>Cell cycle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Inorganic ion transport and metabolism</c:v>
                </c:pt>
                <c:pt idx="8">
                  <c:v>Secondary metabolism</c:v>
                </c:pt>
              </c:strCache>
            </c:strRef>
          </c:cat>
          <c:val>
            <c:numRef>
              <c:f>Caecomyces_SG_KOG!$E$19:$E$27</c:f>
              <c:numCache>
                <c:formatCode>0.00</c:formatCode>
                <c:ptCount val="9"/>
                <c:pt idx="0">
                  <c:v>0.81300813008130091</c:v>
                </c:pt>
                <c:pt idx="1">
                  <c:v>3.3707865168539324</c:v>
                </c:pt>
                <c:pt idx="2">
                  <c:v>4.2194092827004219</c:v>
                </c:pt>
                <c:pt idx="3">
                  <c:v>4.395604395604396</c:v>
                </c:pt>
                <c:pt idx="4">
                  <c:v>9.6296296296296298</c:v>
                </c:pt>
                <c:pt idx="5">
                  <c:v>8.9285714285714288</c:v>
                </c:pt>
                <c:pt idx="6">
                  <c:v>5.668016194331984</c:v>
                </c:pt>
                <c:pt idx="7">
                  <c:v>4.4585987261146496</c:v>
                </c:pt>
                <c:pt idx="8">
                  <c:v>13.114754098360656</c:v>
                </c:pt>
              </c:numCache>
            </c:numRef>
          </c:val>
        </c:ser>
        <c:ser>
          <c:idx val="1"/>
          <c:order val="1"/>
          <c:tx>
            <c:v>Co-culture downregulated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Caecomyces_SG_KOG!$A$19:$A$27</c:f>
              <c:strCache>
                <c:ptCount val="9"/>
                <c:pt idx="0">
                  <c:v>Energy production and conversion</c:v>
                </c:pt>
                <c:pt idx="1">
                  <c:v>Cell cycle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Inorganic ion transport and metabolism</c:v>
                </c:pt>
                <c:pt idx="8">
                  <c:v>Secondary metabolism</c:v>
                </c:pt>
              </c:strCache>
            </c:strRef>
          </c:cat>
          <c:val>
            <c:numRef>
              <c:f>Caecomyces_SG_KOG!$F$19:$F$27</c:f>
              <c:numCache>
                <c:formatCode>0.00</c:formatCode>
                <c:ptCount val="9"/>
                <c:pt idx="0">
                  <c:v>4.0650406504065035</c:v>
                </c:pt>
                <c:pt idx="1">
                  <c:v>0.74906367041198507</c:v>
                </c:pt>
                <c:pt idx="2">
                  <c:v>7.59493670886076</c:v>
                </c:pt>
                <c:pt idx="3">
                  <c:v>2.197802197802198</c:v>
                </c:pt>
                <c:pt idx="4">
                  <c:v>8.518518518518519</c:v>
                </c:pt>
                <c:pt idx="5">
                  <c:v>1.7857142857142856</c:v>
                </c:pt>
                <c:pt idx="6">
                  <c:v>6.4777327935222671</c:v>
                </c:pt>
                <c:pt idx="7">
                  <c:v>0.63694267515923575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Total regulated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Caecomyces_SG_KOG!$A$19:$A$27</c:f>
              <c:strCache>
                <c:ptCount val="9"/>
                <c:pt idx="0">
                  <c:v>Energy production and conversion</c:v>
                </c:pt>
                <c:pt idx="1">
                  <c:v>Cell cycle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Inorganic ion transport and metabolism</c:v>
                </c:pt>
                <c:pt idx="8">
                  <c:v>Secondary metabolism</c:v>
                </c:pt>
              </c:strCache>
            </c:strRef>
          </c:cat>
          <c:val>
            <c:numRef>
              <c:f>Caecomyces_SG_KOG!$G$19:$G$27</c:f>
              <c:numCache>
                <c:formatCode>0.00</c:formatCode>
                <c:ptCount val="9"/>
                <c:pt idx="0">
                  <c:v>4.8780487804878048</c:v>
                </c:pt>
                <c:pt idx="1">
                  <c:v>4.1198501872659179</c:v>
                </c:pt>
                <c:pt idx="2">
                  <c:v>11.814345991561183</c:v>
                </c:pt>
                <c:pt idx="3">
                  <c:v>6.593406593406594</c:v>
                </c:pt>
                <c:pt idx="4">
                  <c:v>18.148148148148149</c:v>
                </c:pt>
                <c:pt idx="5">
                  <c:v>10.714285714285715</c:v>
                </c:pt>
                <c:pt idx="6">
                  <c:v>12.145748987854251</c:v>
                </c:pt>
                <c:pt idx="7">
                  <c:v>5.0955414012738851</c:v>
                </c:pt>
                <c:pt idx="8">
                  <c:v>13.114754098360656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452144"/>
        <c:axId val="628450576"/>
      </c:barChart>
      <c:catAx>
        <c:axId val="6284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50576"/>
        <c:crosses val="autoZero"/>
        <c:auto val="1"/>
        <c:lblAlgn val="ctr"/>
        <c:lblOffset val="100"/>
        <c:noMultiLvlLbl val="0"/>
      </c:catAx>
      <c:valAx>
        <c:axId val="628450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</a:rPr>
                  <a:t> of genes in KOG class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3665631369997405"/>
              <c:y val="9.66440653251676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52144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93797369905907"/>
          <c:y val="0.15219962088072325"/>
          <c:w val="0.68282939632545936"/>
          <c:h val="0.40094014289880431"/>
        </c:manualLayout>
      </c:layout>
      <c:barChart>
        <c:barDir val="col"/>
        <c:grouping val="stacked"/>
        <c:varyColors val="0"/>
        <c:ser>
          <c:idx val="0"/>
          <c:order val="0"/>
          <c:tx>
            <c:v>Co-culture upregulated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Caecomyces_SG_KOG!$A$19:$A$27</c:f>
              <c:strCache>
                <c:ptCount val="9"/>
                <c:pt idx="0">
                  <c:v>Energy production and conversion</c:v>
                </c:pt>
                <c:pt idx="1">
                  <c:v>Cell cycle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Inorganic ion transport and metabolism</c:v>
                </c:pt>
                <c:pt idx="8">
                  <c:v>Secondary metabolism</c:v>
                </c:pt>
              </c:strCache>
            </c:strRef>
          </c:cat>
          <c:val>
            <c:numRef>
              <c:f>Caecomyces_SG_KOG!$E$19:$E$27</c:f>
              <c:numCache>
                <c:formatCode>0.00</c:formatCode>
                <c:ptCount val="9"/>
                <c:pt idx="0">
                  <c:v>0.81300813008130091</c:v>
                </c:pt>
                <c:pt idx="1">
                  <c:v>3.3707865168539324</c:v>
                </c:pt>
                <c:pt idx="2">
                  <c:v>4.2194092827004219</c:v>
                </c:pt>
                <c:pt idx="3">
                  <c:v>4.395604395604396</c:v>
                </c:pt>
                <c:pt idx="4">
                  <c:v>9.6296296296296298</c:v>
                </c:pt>
                <c:pt idx="5">
                  <c:v>8.9285714285714288</c:v>
                </c:pt>
                <c:pt idx="6">
                  <c:v>5.668016194331984</c:v>
                </c:pt>
                <c:pt idx="7">
                  <c:v>4.4585987261146496</c:v>
                </c:pt>
                <c:pt idx="8">
                  <c:v>13.114754098360656</c:v>
                </c:pt>
              </c:numCache>
            </c:numRef>
          </c:val>
        </c:ser>
        <c:ser>
          <c:idx val="1"/>
          <c:order val="1"/>
          <c:tx>
            <c:v>Co-culture downregulated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Caecomyces_SG_KOG!$A$19:$A$27</c:f>
              <c:strCache>
                <c:ptCount val="9"/>
                <c:pt idx="0">
                  <c:v>Energy production and conversion</c:v>
                </c:pt>
                <c:pt idx="1">
                  <c:v>Cell cycle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Inorganic ion transport and metabolism</c:v>
                </c:pt>
                <c:pt idx="8">
                  <c:v>Secondary metabolism</c:v>
                </c:pt>
              </c:strCache>
            </c:strRef>
          </c:cat>
          <c:val>
            <c:numRef>
              <c:f>Caecomyces_SG_KOG!$F$19:$F$27</c:f>
              <c:numCache>
                <c:formatCode>0.00</c:formatCode>
                <c:ptCount val="9"/>
                <c:pt idx="0">
                  <c:v>4.0650406504065035</c:v>
                </c:pt>
                <c:pt idx="1">
                  <c:v>0.74906367041198507</c:v>
                </c:pt>
                <c:pt idx="2">
                  <c:v>7.59493670886076</c:v>
                </c:pt>
                <c:pt idx="3">
                  <c:v>2.197802197802198</c:v>
                </c:pt>
                <c:pt idx="4">
                  <c:v>8.518518518518519</c:v>
                </c:pt>
                <c:pt idx="5">
                  <c:v>1.7857142857142856</c:v>
                </c:pt>
                <c:pt idx="6">
                  <c:v>6.4777327935222671</c:v>
                </c:pt>
                <c:pt idx="7">
                  <c:v>0.63694267515923575</c:v>
                </c:pt>
                <c:pt idx="8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0"/>
        <c:overlap val="100"/>
        <c:axId val="626607392"/>
        <c:axId val="626608176"/>
      </c:barChart>
      <c:catAx>
        <c:axId val="6266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08176"/>
        <c:crosses val="autoZero"/>
        <c:auto val="1"/>
        <c:lblAlgn val="ctr"/>
        <c:lblOffset val="100"/>
        <c:noMultiLvlLbl val="0"/>
      </c:catAx>
      <c:valAx>
        <c:axId val="62660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</a:rPr>
                  <a:t> of genes in KOG class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3665631369997405"/>
              <c:y val="9.66440653251676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07392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34</xdr:row>
      <xdr:rowOff>0</xdr:rowOff>
    </xdr:from>
    <xdr:to>
      <xdr:col>15</xdr:col>
      <xdr:colOff>41275</xdr:colOff>
      <xdr:row>48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25</xdr:col>
      <xdr:colOff>41275</xdr:colOff>
      <xdr:row>48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ndice/Documents/Research/Coculture/Garret_Suen_UW_Madison/RNA-seq/Ceco/ceco_dge_values_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GE"/>
      <sheetName val="scaffold"/>
      <sheetName val="Neg"/>
      <sheetName val="Pos"/>
      <sheetName val="CECO_KOG"/>
      <sheetName val="Sheet2"/>
      <sheetName val="Ceco_iprid"/>
      <sheetName val="Ceco_iprDesc"/>
      <sheetName val="IPR"/>
      <sheetName val="KOG"/>
      <sheetName val="cazy"/>
      <sheetName val="SM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Cell wall/membrne/envelope</v>
          </cell>
          <cell r="G3">
            <v>2.8735632183908044</v>
          </cell>
          <cell r="H3">
            <v>0.57471264367816088</v>
          </cell>
          <cell r="I3">
            <v>3.4482758620689653</v>
          </cell>
        </row>
        <row r="4">
          <cell r="A4" t="str">
            <v>Cell motility</v>
          </cell>
          <cell r="G4">
            <v>0</v>
          </cell>
          <cell r="H4">
            <v>0</v>
          </cell>
          <cell r="I4">
            <v>0</v>
          </cell>
        </row>
        <row r="5">
          <cell r="A5" t="str">
            <v>Posttranslational modification</v>
          </cell>
          <cell r="G5">
            <v>8.9351285189718475</v>
          </cell>
          <cell r="H5">
            <v>1.7135862913096693</v>
          </cell>
          <cell r="I5">
            <v>10.648714810281517</v>
          </cell>
        </row>
        <row r="6">
          <cell r="A6" t="str">
            <v>Signal transduction mechanisms</v>
          </cell>
          <cell r="G6">
            <v>2.5906735751295336</v>
          </cell>
          <cell r="H6">
            <v>1.4248704663212435</v>
          </cell>
          <cell r="I6">
            <v>4.0155440414507773</v>
          </cell>
        </row>
        <row r="7">
          <cell r="A7" t="str">
            <v>Intracellular trafficking</v>
          </cell>
          <cell r="G7">
            <v>2.9612756264236904</v>
          </cell>
          <cell r="H7">
            <v>1.3667425968109339</v>
          </cell>
          <cell r="I7">
            <v>4.3280182232346238</v>
          </cell>
        </row>
        <row r="8">
          <cell r="A8" t="str">
            <v>Defense mechanisms</v>
          </cell>
          <cell r="G8">
            <v>9.6153846153846168</v>
          </cell>
          <cell r="H8">
            <v>2.8846153846153846</v>
          </cell>
          <cell r="I8">
            <v>12.500000000000002</v>
          </cell>
        </row>
        <row r="9">
          <cell r="A9" t="str">
            <v>Extracellular structures</v>
          </cell>
          <cell r="G9">
            <v>6.5217391304347823</v>
          </cell>
          <cell r="H9">
            <v>4.3478260869565215</v>
          </cell>
          <cell r="I9">
            <v>10.869565217391305</v>
          </cell>
        </row>
        <row r="10">
          <cell r="A10" t="str">
            <v>Nuclear structure</v>
          </cell>
          <cell r="G10">
            <v>2.1276595744680851</v>
          </cell>
          <cell r="H10">
            <v>0</v>
          </cell>
          <cell r="I10">
            <v>2.1276595744680851</v>
          </cell>
        </row>
        <row r="11">
          <cell r="A11" t="str">
            <v>Cytoskeleton</v>
          </cell>
          <cell r="G11">
            <v>3.1872509960159361</v>
          </cell>
          <cell r="H11">
            <v>0.79681274900398402</v>
          </cell>
          <cell r="I11">
            <v>3.9840637450199203</v>
          </cell>
        </row>
        <row r="13">
          <cell r="A13" t="str">
            <v>RNA processing and modification</v>
          </cell>
          <cell r="G13">
            <v>1.6129032258064515</v>
          </cell>
          <cell r="H13">
            <v>1.2903225806451613</v>
          </cell>
          <cell r="I13">
            <v>2.903225806451613</v>
          </cell>
        </row>
        <row r="14">
          <cell r="A14" t="str">
            <v>Chromatin structure and dynamics</v>
          </cell>
          <cell r="G14">
            <v>2.6086956521739131</v>
          </cell>
          <cell r="H14">
            <v>0</v>
          </cell>
          <cell r="I14">
            <v>2.6086956521739131</v>
          </cell>
        </row>
        <row r="15">
          <cell r="A15" t="str">
            <v>Translation, ribosomal structure</v>
          </cell>
          <cell r="G15">
            <v>1.0638297872340425</v>
          </cell>
          <cell r="H15">
            <v>1.4184397163120568</v>
          </cell>
          <cell r="I15">
            <v>2.4822695035460995</v>
          </cell>
        </row>
        <row r="16">
          <cell r="A16" t="str">
            <v>Transcription</v>
          </cell>
          <cell r="G16">
            <v>2.8490028490028489</v>
          </cell>
          <cell r="H16">
            <v>0</v>
          </cell>
          <cell r="I16">
            <v>2.8490028490028489</v>
          </cell>
        </row>
        <row r="17">
          <cell r="A17" t="str">
            <v>Replication, recombination and repair</v>
          </cell>
          <cell r="G17">
            <v>5.8823529411764701</v>
          </cell>
          <cell r="H17">
            <v>0.42016806722689076</v>
          </cell>
          <cell r="I17">
            <v>6.3025210084033612</v>
          </cell>
        </row>
        <row r="19">
          <cell r="A19" t="str">
            <v>Energy production and conversion</v>
          </cell>
          <cell r="G19">
            <v>0.81300813008130091</v>
          </cell>
          <cell r="H19">
            <v>4.0650406504065035</v>
          </cell>
          <cell r="I19">
            <v>4.8780487804878048</v>
          </cell>
        </row>
        <row r="20">
          <cell r="A20" t="str">
            <v>Cell cycle</v>
          </cell>
          <cell r="G20">
            <v>3.3707865168539324</v>
          </cell>
          <cell r="H20">
            <v>0.74906367041198507</v>
          </cell>
          <cell r="I20">
            <v>4.1198501872659179</v>
          </cell>
        </row>
        <row r="21">
          <cell r="A21" t="str">
            <v>Amino acid transport and metabolism</v>
          </cell>
          <cell r="G21">
            <v>4.2194092827004219</v>
          </cell>
          <cell r="H21">
            <v>7.59493670886076</v>
          </cell>
          <cell r="I21">
            <v>11.814345991561183</v>
          </cell>
        </row>
        <row r="22">
          <cell r="A22" t="str">
            <v>Nucleotide transport and metabolism</v>
          </cell>
          <cell r="G22">
            <v>4.395604395604396</v>
          </cell>
          <cell r="H22">
            <v>2.197802197802198</v>
          </cell>
          <cell r="I22">
            <v>6.593406593406594</v>
          </cell>
        </row>
        <row r="23">
          <cell r="A23" t="str">
            <v>Carbohydrate transport and metabolism</v>
          </cell>
          <cell r="G23">
            <v>9.6296296296296298</v>
          </cell>
          <cell r="H23">
            <v>8.518518518518519</v>
          </cell>
          <cell r="I23">
            <v>18.148148148148149</v>
          </cell>
        </row>
        <row r="24">
          <cell r="A24" t="str">
            <v>Coenzyme transport and metabolism</v>
          </cell>
          <cell r="G24">
            <v>8.9285714285714288</v>
          </cell>
          <cell r="H24">
            <v>1.7857142857142856</v>
          </cell>
          <cell r="I24">
            <v>10.714285714285715</v>
          </cell>
        </row>
        <row r="25">
          <cell r="A25" t="str">
            <v>Lipid transport and metabolism</v>
          </cell>
          <cell r="G25">
            <v>5.668016194331984</v>
          </cell>
          <cell r="H25">
            <v>6.4777327935222671</v>
          </cell>
          <cell r="I25">
            <v>12.145748987854251</v>
          </cell>
        </row>
        <row r="26">
          <cell r="A26" t="str">
            <v>Inorganic ion transport and metabolism</v>
          </cell>
          <cell r="G26">
            <v>4.4585987261146496</v>
          </cell>
          <cell r="H26">
            <v>0.63694267515923575</v>
          </cell>
          <cell r="I26">
            <v>5.0955414012738851</v>
          </cell>
        </row>
        <row r="27">
          <cell r="A27" t="str">
            <v>Secondary metabolism</v>
          </cell>
          <cell r="G27">
            <v>13.114754098360656</v>
          </cell>
          <cell r="H27">
            <v>0</v>
          </cell>
          <cell r="I27">
            <v>13.114754098360656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30" zoomScaleNormal="130" workbookViewId="0">
      <selection activeCell="A10" sqref="A10"/>
    </sheetView>
  </sheetViews>
  <sheetFormatPr defaultRowHeight="14.5" x14ac:dyDescent="0.35"/>
  <cols>
    <col min="1" max="1" width="53.1796875" bestFit="1" customWidth="1"/>
    <col min="2" max="2" width="14" style="7" customWidth="1"/>
    <col min="3" max="3" width="16.1796875" style="7" customWidth="1"/>
    <col min="4" max="4" width="15.90625" style="7" customWidth="1"/>
    <col min="5" max="5" width="16.90625" style="7" customWidth="1"/>
    <col min="6" max="6" width="16.6328125" style="7" customWidth="1"/>
    <col min="7" max="7" width="16.90625" style="7" customWidth="1"/>
  </cols>
  <sheetData>
    <row r="1" spans="1:7" ht="58" x14ac:dyDescent="0.35">
      <c r="A1" s="1"/>
      <c r="B1" s="5" t="s">
        <v>28</v>
      </c>
      <c r="C1" s="5" t="s">
        <v>29</v>
      </c>
      <c r="D1" s="6" t="s">
        <v>30</v>
      </c>
      <c r="E1" s="5" t="s">
        <v>31</v>
      </c>
      <c r="F1" s="5" t="s">
        <v>32</v>
      </c>
      <c r="G1" s="5" t="s">
        <v>33</v>
      </c>
    </row>
    <row r="2" spans="1:7" x14ac:dyDescent="0.35">
      <c r="A2" s="2" t="s">
        <v>0</v>
      </c>
      <c r="D2" s="8"/>
    </row>
    <row r="3" spans="1:7" x14ac:dyDescent="0.35">
      <c r="A3" s="3" t="s">
        <v>1</v>
      </c>
      <c r="B3" s="7">
        <v>10</v>
      </c>
      <c r="C3" s="7">
        <v>2</v>
      </c>
      <c r="D3" s="7">
        <v>348</v>
      </c>
      <c r="E3" s="9">
        <f>B3/D3*100</f>
        <v>2.8735632183908044</v>
      </c>
      <c r="F3" s="9">
        <f>C3/D3*100</f>
        <v>0.57471264367816088</v>
      </c>
      <c r="G3" s="9">
        <f>E3+F3</f>
        <v>3.4482758620689653</v>
      </c>
    </row>
    <row r="4" spans="1:7" x14ac:dyDescent="0.35">
      <c r="A4" t="s">
        <v>2</v>
      </c>
      <c r="B4" s="7">
        <v>0</v>
      </c>
      <c r="C4" s="7">
        <v>0</v>
      </c>
      <c r="D4" s="7">
        <v>11</v>
      </c>
      <c r="E4" s="9">
        <f>B4/D4*100</f>
        <v>0</v>
      </c>
      <c r="F4" s="9">
        <f>C4/D4*100</f>
        <v>0</v>
      </c>
      <c r="G4" s="9">
        <f t="shared" ref="G4:G11" si="0">E4+F4</f>
        <v>0</v>
      </c>
    </row>
    <row r="5" spans="1:7" x14ac:dyDescent="0.35">
      <c r="A5" s="3" t="s">
        <v>3</v>
      </c>
      <c r="B5" s="7">
        <f>66+6+1</f>
        <v>73</v>
      </c>
      <c r="C5" s="7">
        <v>14</v>
      </c>
      <c r="D5" s="7">
        <v>817</v>
      </c>
      <c r="E5" s="9">
        <f>B5/D5*100</f>
        <v>8.9351285189718475</v>
      </c>
      <c r="F5" s="9">
        <f>C5/D5*100</f>
        <v>1.7135862913096693</v>
      </c>
      <c r="G5" s="9">
        <f>E5+F5</f>
        <v>10.648714810281517</v>
      </c>
    </row>
    <row r="6" spans="1:7" x14ac:dyDescent="0.35">
      <c r="A6" s="3" t="s">
        <v>4</v>
      </c>
      <c r="B6" s="7">
        <v>20</v>
      </c>
      <c r="C6" s="7">
        <f>8+3</f>
        <v>11</v>
      </c>
      <c r="D6" s="7">
        <v>772</v>
      </c>
      <c r="E6" s="9">
        <f>B6/D6*100</f>
        <v>2.5906735751295336</v>
      </c>
      <c r="F6" s="9">
        <f>C6/D6*100</f>
        <v>1.4248704663212435</v>
      </c>
      <c r="G6" s="9">
        <f t="shared" si="0"/>
        <v>4.0155440414507773</v>
      </c>
    </row>
    <row r="7" spans="1:7" x14ac:dyDescent="0.35">
      <c r="A7" s="3" t="s">
        <v>5</v>
      </c>
      <c r="B7" s="7">
        <v>13</v>
      </c>
      <c r="C7" s="7">
        <f>2+4</f>
        <v>6</v>
      </c>
      <c r="D7" s="7">
        <v>439</v>
      </c>
      <c r="E7" s="9">
        <f>B7/D7*100</f>
        <v>2.9612756264236904</v>
      </c>
      <c r="F7" s="9">
        <f>C7/D7*100</f>
        <v>1.3667425968109339</v>
      </c>
      <c r="G7" s="9">
        <f t="shared" si="0"/>
        <v>4.3280182232346238</v>
      </c>
    </row>
    <row r="8" spans="1:7" x14ac:dyDescent="0.35">
      <c r="A8" t="s">
        <v>6</v>
      </c>
      <c r="B8" s="7">
        <v>10</v>
      </c>
      <c r="C8" s="7">
        <v>3</v>
      </c>
      <c r="D8" s="7">
        <v>104</v>
      </c>
      <c r="E8" s="9">
        <f>B8/D8*100</f>
        <v>9.6153846153846168</v>
      </c>
      <c r="F8" s="9">
        <f>C8/D8*100</f>
        <v>2.8846153846153846</v>
      </c>
      <c r="G8" s="9">
        <f t="shared" si="0"/>
        <v>12.500000000000002</v>
      </c>
    </row>
    <row r="9" spans="1:7" x14ac:dyDescent="0.35">
      <c r="A9" t="s">
        <v>7</v>
      </c>
      <c r="B9" s="7">
        <v>3</v>
      </c>
      <c r="C9" s="7">
        <v>2</v>
      </c>
      <c r="D9" s="7">
        <v>46</v>
      </c>
      <c r="E9" s="9">
        <f>B9/D9*100</f>
        <v>6.5217391304347823</v>
      </c>
      <c r="F9" s="9">
        <f>C9/D9*100</f>
        <v>4.3478260869565215</v>
      </c>
      <c r="G9" s="9">
        <f t="shared" si="0"/>
        <v>10.869565217391305</v>
      </c>
    </row>
    <row r="10" spans="1:7" x14ac:dyDescent="0.35">
      <c r="A10" t="s">
        <v>8</v>
      </c>
      <c r="B10" s="7">
        <v>1</v>
      </c>
      <c r="C10" s="7">
        <v>0</v>
      </c>
      <c r="D10" s="7">
        <v>47</v>
      </c>
      <c r="E10" s="9">
        <f>B10/D10*100</f>
        <v>2.1276595744680851</v>
      </c>
      <c r="F10" s="9">
        <f>C10/D10*100</f>
        <v>0</v>
      </c>
      <c r="G10" s="9">
        <f t="shared" si="0"/>
        <v>2.1276595744680851</v>
      </c>
    </row>
    <row r="11" spans="1:7" x14ac:dyDescent="0.35">
      <c r="A11" t="s">
        <v>9</v>
      </c>
      <c r="B11" s="7">
        <v>8</v>
      </c>
      <c r="C11" s="7">
        <v>2</v>
      </c>
      <c r="D11" s="7">
        <v>251</v>
      </c>
      <c r="E11" s="9">
        <f>B11/D11*100</f>
        <v>3.1872509960159361</v>
      </c>
      <c r="F11" s="9">
        <f>C11/D11*100</f>
        <v>0.79681274900398402</v>
      </c>
      <c r="G11" s="9">
        <f t="shared" si="0"/>
        <v>3.9840637450199203</v>
      </c>
    </row>
    <row r="12" spans="1:7" x14ac:dyDescent="0.35">
      <c r="A12" s="2" t="s">
        <v>10</v>
      </c>
      <c r="E12" s="9"/>
      <c r="F12" s="9"/>
      <c r="G12" s="9"/>
    </row>
    <row r="13" spans="1:7" x14ac:dyDescent="0.35">
      <c r="A13" s="3" t="s">
        <v>11</v>
      </c>
      <c r="B13" s="7">
        <v>5</v>
      </c>
      <c r="C13" s="7">
        <v>4</v>
      </c>
      <c r="D13" s="7">
        <v>310</v>
      </c>
      <c r="E13" s="9">
        <f>B13/D13*100</f>
        <v>1.6129032258064515</v>
      </c>
      <c r="F13" s="9">
        <f>C13/D13*100</f>
        <v>1.2903225806451613</v>
      </c>
      <c r="G13" s="9">
        <f t="shared" ref="G13:G17" si="1">E13+F13</f>
        <v>2.903225806451613</v>
      </c>
    </row>
    <row r="14" spans="1:7" x14ac:dyDescent="0.35">
      <c r="A14" s="3" t="s">
        <v>12</v>
      </c>
      <c r="B14" s="7">
        <v>3</v>
      </c>
      <c r="C14" s="7">
        <v>0</v>
      </c>
      <c r="D14" s="7">
        <v>115</v>
      </c>
      <c r="E14" s="9">
        <f>B14/D14*100</f>
        <v>2.6086956521739131</v>
      </c>
      <c r="F14" s="9">
        <f>C14/D14*100</f>
        <v>0</v>
      </c>
      <c r="G14" s="9">
        <f t="shared" si="1"/>
        <v>2.6086956521739131</v>
      </c>
    </row>
    <row r="15" spans="1:7" x14ac:dyDescent="0.35">
      <c r="A15" s="3" t="s">
        <v>13</v>
      </c>
      <c r="B15" s="7">
        <v>3</v>
      </c>
      <c r="C15" s="7">
        <f>3+1</f>
        <v>4</v>
      </c>
      <c r="D15" s="7">
        <v>282</v>
      </c>
      <c r="E15" s="9">
        <f>B15/D15*100</f>
        <v>1.0638297872340425</v>
      </c>
      <c r="F15" s="9">
        <f>C15/D15*100</f>
        <v>1.4184397163120568</v>
      </c>
      <c r="G15" s="9">
        <f t="shared" si="1"/>
        <v>2.4822695035460995</v>
      </c>
    </row>
    <row r="16" spans="1:7" x14ac:dyDescent="0.35">
      <c r="A16" s="3" t="s">
        <v>14</v>
      </c>
      <c r="B16" s="7">
        <v>10</v>
      </c>
      <c r="C16" s="7">
        <v>0</v>
      </c>
      <c r="D16" s="7">
        <v>351</v>
      </c>
      <c r="E16" s="9">
        <f>B16/D16*100</f>
        <v>2.8490028490028489</v>
      </c>
      <c r="F16" s="9">
        <f>C16/D16*100</f>
        <v>0</v>
      </c>
      <c r="G16" s="9">
        <f t="shared" si="1"/>
        <v>2.8490028490028489</v>
      </c>
    </row>
    <row r="17" spans="1:7" x14ac:dyDescent="0.35">
      <c r="A17" s="3" t="s">
        <v>15</v>
      </c>
      <c r="B17" s="7">
        <v>14</v>
      </c>
      <c r="C17" s="7">
        <v>1</v>
      </c>
      <c r="D17" s="7">
        <v>238</v>
      </c>
      <c r="E17" s="9">
        <f>B17/D17*100</f>
        <v>5.8823529411764701</v>
      </c>
      <c r="F17" s="9">
        <f>C17/D17*100</f>
        <v>0.42016806722689076</v>
      </c>
      <c r="G17" s="9">
        <f t="shared" si="1"/>
        <v>6.3025210084033612</v>
      </c>
    </row>
    <row r="18" spans="1:7" x14ac:dyDescent="0.35">
      <c r="A18" s="2" t="s">
        <v>16</v>
      </c>
      <c r="E18" s="9"/>
      <c r="F18" s="9"/>
      <c r="G18" s="9"/>
    </row>
    <row r="19" spans="1:7" x14ac:dyDescent="0.35">
      <c r="A19" s="3" t="s">
        <v>17</v>
      </c>
      <c r="B19" s="7">
        <v>1</v>
      </c>
      <c r="C19" s="7">
        <v>5</v>
      </c>
      <c r="D19" s="7">
        <v>123</v>
      </c>
      <c r="E19" s="9">
        <f>B19/D19*100</f>
        <v>0.81300813008130091</v>
      </c>
      <c r="F19" s="9">
        <f>C19/D19*100</f>
        <v>4.0650406504065035</v>
      </c>
      <c r="G19" s="9">
        <f t="shared" ref="G19:G27" si="2">E19+F19</f>
        <v>4.8780487804878048</v>
      </c>
    </row>
    <row r="20" spans="1:7" x14ac:dyDescent="0.35">
      <c r="A20" s="3" t="s">
        <v>18</v>
      </c>
      <c r="B20" s="7">
        <v>9</v>
      </c>
      <c r="C20" s="7">
        <v>2</v>
      </c>
      <c r="D20" s="7">
        <v>267</v>
      </c>
      <c r="E20" s="9">
        <f>B20/D20*100</f>
        <v>3.3707865168539324</v>
      </c>
      <c r="F20" s="9">
        <f>C20/D20*100</f>
        <v>0.74906367041198507</v>
      </c>
      <c r="G20" s="9">
        <f t="shared" si="2"/>
        <v>4.1198501872659179</v>
      </c>
    </row>
    <row r="21" spans="1:7" x14ac:dyDescent="0.35">
      <c r="A21" s="3" t="s">
        <v>19</v>
      </c>
      <c r="B21" s="7">
        <v>10</v>
      </c>
      <c r="C21" s="7">
        <f>18</f>
        <v>18</v>
      </c>
      <c r="D21" s="7">
        <v>237</v>
      </c>
      <c r="E21" s="9">
        <f>B21/D21*100</f>
        <v>4.2194092827004219</v>
      </c>
      <c r="F21" s="9">
        <f>C21/D21*100</f>
        <v>7.59493670886076</v>
      </c>
      <c r="G21" s="9">
        <f t="shared" si="2"/>
        <v>11.814345991561183</v>
      </c>
    </row>
    <row r="22" spans="1:7" x14ac:dyDescent="0.35">
      <c r="A22" s="3" t="s">
        <v>20</v>
      </c>
      <c r="B22" s="7">
        <v>4</v>
      </c>
      <c r="C22" s="7">
        <v>2</v>
      </c>
      <c r="D22" s="7">
        <v>91</v>
      </c>
      <c r="E22" s="9">
        <f>B22/D22*100</f>
        <v>4.395604395604396</v>
      </c>
      <c r="F22" s="9">
        <f>C22/D22*100</f>
        <v>2.197802197802198</v>
      </c>
      <c r="G22" s="9">
        <f t="shared" si="2"/>
        <v>6.593406593406594</v>
      </c>
    </row>
    <row r="23" spans="1:7" x14ac:dyDescent="0.35">
      <c r="A23" s="4" t="s">
        <v>21</v>
      </c>
      <c r="B23" s="7">
        <f>3+23</f>
        <v>26</v>
      </c>
      <c r="C23" s="7">
        <f>21+2</f>
        <v>23</v>
      </c>
      <c r="D23" s="7">
        <v>270</v>
      </c>
      <c r="E23" s="9">
        <f>B23/D23*100</f>
        <v>9.6296296296296298</v>
      </c>
      <c r="F23" s="9">
        <f>C23/D23*100</f>
        <v>8.518518518518519</v>
      </c>
      <c r="G23" s="9">
        <f t="shared" si="2"/>
        <v>18.148148148148149</v>
      </c>
    </row>
    <row r="24" spans="1:7" x14ac:dyDescent="0.35">
      <c r="A24" s="3" t="s">
        <v>22</v>
      </c>
      <c r="B24" s="7">
        <v>5</v>
      </c>
      <c r="C24" s="7">
        <v>1</v>
      </c>
      <c r="D24" s="7">
        <v>56</v>
      </c>
      <c r="E24" s="9">
        <f>B24/D24*100</f>
        <v>8.9285714285714288</v>
      </c>
      <c r="F24" s="9">
        <f>C24/D24*100</f>
        <v>1.7857142857142856</v>
      </c>
      <c r="G24" s="9">
        <f t="shared" si="2"/>
        <v>10.714285714285715</v>
      </c>
    </row>
    <row r="25" spans="1:7" x14ac:dyDescent="0.35">
      <c r="A25" s="3" t="s">
        <v>23</v>
      </c>
      <c r="B25" s="7">
        <v>14</v>
      </c>
      <c r="C25" s="7">
        <v>16</v>
      </c>
      <c r="D25" s="7">
        <v>247</v>
      </c>
      <c r="E25" s="9">
        <f>B25/D25*100</f>
        <v>5.668016194331984</v>
      </c>
      <c r="F25" s="9">
        <f>C25/D25*100</f>
        <v>6.4777327935222671</v>
      </c>
      <c r="G25" s="9">
        <f t="shared" si="2"/>
        <v>12.145748987854251</v>
      </c>
    </row>
    <row r="26" spans="1:7" x14ac:dyDescent="0.35">
      <c r="A26" s="3" t="s">
        <v>24</v>
      </c>
      <c r="B26" s="7">
        <v>7</v>
      </c>
      <c r="C26" s="7">
        <v>1</v>
      </c>
      <c r="D26" s="7">
        <v>157</v>
      </c>
      <c r="E26" s="9">
        <f>B26/D26*100</f>
        <v>4.4585987261146496</v>
      </c>
      <c r="F26" s="9">
        <f>C26/D26*100</f>
        <v>0.63694267515923575</v>
      </c>
      <c r="G26" s="9">
        <f t="shared" si="2"/>
        <v>5.0955414012738851</v>
      </c>
    </row>
    <row r="27" spans="1:7" x14ac:dyDescent="0.35">
      <c r="A27" s="3" t="s">
        <v>25</v>
      </c>
      <c r="B27" s="7">
        <v>8</v>
      </c>
      <c r="C27" s="7">
        <v>0</v>
      </c>
      <c r="D27" s="7">
        <v>61</v>
      </c>
      <c r="E27" s="9">
        <f>B27/D27*100</f>
        <v>13.114754098360656</v>
      </c>
      <c r="F27" s="9">
        <f>C27/D27*100</f>
        <v>0</v>
      </c>
      <c r="G27" s="9">
        <f t="shared" si="2"/>
        <v>13.114754098360656</v>
      </c>
    </row>
    <row r="28" spans="1:7" x14ac:dyDescent="0.35">
      <c r="A28" s="2"/>
    </row>
    <row r="29" spans="1:7" x14ac:dyDescent="0.35">
      <c r="F29" s="7" t="s">
        <v>27</v>
      </c>
      <c r="G29" s="7">
        <f>AVERAGE(G3:G27)</f>
        <v>6.7692037476581399</v>
      </c>
    </row>
    <row r="30" spans="1:7" x14ac:dyDescent="0.35">
      <c r="F30" s="10" t="s">
        <v>26</v>
      </c>
      <c r="G30" s="10">
        <f>MEDIAN(G3:G27)</f>
        <v>4.8780487804878048</v>
      </c>
    </row>
    <row r="31" spans="1:7" x14ac:dyDescent="0.35">
      <c r="A31" s="11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Caecomyces_SG_KOG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Candice</dc:creator>
  <cp:lastModifiedBy>Candice</cp:lastModifiedBy>
  <dcterms:created xsi:type="dcterms:W3CDTF">2020-05-21T19:35:24Z</dcterms:created>
  <dcterms:modified xsi:type="dcterms:W3CDTF">2020-05-21T19:47:00Z</dcterms:modified>
</cp:coreProperties>
</file>