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属性总表" sheetId="1" r:id="rId1"/>
    <sheet name="战斗公式" sheetId="5" r:id="rId2"/>
    <sheet name="属性成长" sheetId="2" r:id="rId3"/>
    <sheet name="装备属性" sheetId="3" r:id="rId4"/>
    <sheet name="怪物属性" sheetId="4" r:id="rId5"/>
    <sheet name="怪物列表" sheetId="6" r:id="rId6"/>
  </sheets>
  <calcPr calcId="152511"/>
</workbook>
</file>

<file path=xl/calcChain.xml><?xml version="1.0" encoding="utf-8"?>
<calcChain xmlns="http://schemas.openxmlformats.org/spreadsheetml/2006/main">
  <c r="G8" i="3" l="1"/>
  <c r="C2" i="2" l="1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P13" i="1" l="1"/>
  <c r="P14" i="1"/>
  <c r="P15" i="1"/>
  <c r="P16" i="1"/>
  <c r="P17" i="1"/>
  <c r="P9" i="1"/>
  <c r="P10" i="1"/>
  <c r="P11" i="1"/>
  <c r="P12" i="1"/>
  <c r="P8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U33" i="4" l="1"/>
  <c r="U36" i="4" s="1"/>
  <c r="U34" i="4"/>
  <c r="U35" i="4"/>
  <c r="U38" i="4"/>
  <c r="U41" i="4"/>
  <c r="U44" i="4" s="1"/>
  <c r="U32" i="4"/>
  <c r="V47" i="4"/>
  <c r="V48" i="4"/>
  <c r="V51" i="4" s="1"/>
  <c r="V54" i="4" s="1"/>
  <c r="V57" i="4" s="1"/>
  <c r="V63" i="4" s="1"/>
  <c r="V66" i="4" s="1"/>
  <c r="V69" i="4" s="1"/>
  <c r="V72" i="4" s="1"/>
  <c r="V75" i="4" s="1"/>
  <c r="V78" i="4" s="1"/>
  <c r="V81" i="4" s="1"/>
  <c r="V84" i="4" s="1"/>
  <c r="V87" i="4" s="1"/>
  <c r="V90" i="4" s="1"/>
  <c r="V93" i="4" s="1"/>
  <c r="V96" i="4" s="1"/>
  <c r="V99" i="4" s="1"/>
  <c r="V102" i="4" s="1"/>
  <c r="V105" i="4" s="1"/>
  <c r="V108" i="4" s="1"/>
  <c r="V111" i="4" s="1"/>
  <c r="V114" i="4" s="1"/>
  <c r="V117" i="4" s="1"/>
  <c r="V120" i="4" s="1"/>
  <c r="V123" i="4" s="1"/>
  <c r="V126" i="4" s="1"/>
  <c r="V129" i="4" s="1"/>
  <c r="V132" i="4" s="1"/>
  <c r="V135" i="4" s="1"/>
  <c r="V138" i="4" s="1"/>
  <c r="V141" i="4" s="1"/>
  <c r="V144" i="4" s="1"/>
  <c r="V147" i="4" s="1"/>
  <c r="V150" i="4" s="1"/>
  <c r="V153" i="4" s="1"/>
  <c r="V156" i="4" s="1"/>
  <c r="V159" i="4" s="1"/>
  <c r="V162" i="4" s="1"/>
  <c r="V165" i="4" s="1"/>
  <c r="V168" i="4" s="1"/>
  <c r="V171" i="4" s="1"/>
  <c r="V174" i="4" s="1"/>
  <c r="V177" i="4" s="1"/>
  <c r="V180" i="4" s="1"/>
  <c r="V183" i="4" s="1"/>
  <c r="V186" i="4" s="1"/>
  <c r="V189" i="4" s="1"/>
  <c r="V192" i="4" s="1"/>
  <c r="V195" i="4" s="1"/>
  <c r="V49" i="4"/>
  <c r="V50" i="4"/>
  <c r="V53" i="4" s="1"/>
  <c r="V56" i="4" s="1"/>
  <c r="V62" i="4" s="1"/>
  <c r="V65" i="4" s="1"/>
  <c r="V68" i="4" s="1"/>
  <c r="V71" i="4" s="1"/>
  <c r="V74" i="4" s="1"/>
  <c r="V77" i="4" s="1"/>
  <c r="V80" i="4" s="1"/>
  <c r="V83" i="4" s="1"/>
  <c r="V86" i="4" s="1"/>
  <c r="V89" i="4" s="1"/>
  <c r="V92" i="4" s="1"/>
  <c r="V95" i="4" s="1"/>
  <c r="V98" i="4" s="1"/>
  <c r="V101" i="4" s="1"/>
  <c r="V104" i="4" s="1"/>
  <c r="V107" i="4" s="1"/>
  <c r="V110" i="4" s="1"/>
  <c r="V113" i="4" s="1"/>
  <c r="V116" i="4" s="1"/>
  <c r="V119" i="4" s="1"/>
  <c r="V122" i="4" s="1"/>
  <c r="V125" i="4" s="1"/>
  <c r="V128" i="4" s="1"/>
  <c r="V131" i="4" s="1"/>
  <c r="V134" i="4" s="1"/>
  <c r="V137" i="4" s="1"/>
  <c r="V140" i="4" s="1"/>
  <c r="V143" i="4" s="1"/>
  <c r="V146" i="4" s="1"/>
  <c r="V149" i="4" s="1"/>
  <c r="V152" i="4" s="1"/>
  <c r="V155" i="4" s="1"/>
  <c r="V158" i="4" s="1"/>
  <c r="V161" i="4" s="1"/>
  <c r="V164" i="4" s="1"/>
  <c r="V167" i="4" s="1"/>
  <c r="V170" i="4" s="1"/>
  <c r="V173" i="4" s="1"/>
  <c r="V176" i="4" s="1"/>
  <c r="V179" i="4" s="1"/>
  <c r="V182" i="4" s="1"/>
  <c r="V185" i="4" s="1"/>
  <c r="V188" i="4" s="1"/>
  <c r="V191" i="4" s="1"/>
  <c r="V194" i="4" s="1"/>
  <c r="V52" i="4"/>
  <c r="V55" i="4" s="1"/>
  <c r="V58" i="4" s="1"/>
  <c r="V64" i="4" s="1"/>
  <c r="V67" i="4" s="1"/>
  <c r="V70" i="4" s="1"/>
  <c r="V73" i="4" s="1"/>
  <c r="V76" i="4" s="1"/>
  <c r="V79" i="4" s="1"/>
  <c r="V82" i="4" s="1"/>
  <c r="V85" i="4" s="1"/>
  <c r="V88" i="4" s="1"/>
  <c r="V91" i="4" s="1"/>
  <c r="V94" i="4" s="1"/>
  <c r="V97" i="4" s="1"/>
  <c r="V100" i="4" s="1"/>
  <c r="V103" i="4" s="1"/>
  <c r="V106" i="4" s="1"/>
  <c r="V109" i="4" s="1"/>
  <c r="V112" i="4" s="1"/>
  <c r="V115" i="4" s="1"/>
  <c r="V118" i="4" s="1"/>
  <c r="V121" i="4" s="1"/>
  <c r="V124" i="4" s="1"/>
  <c r="V127" i="4" s="1"/>
  <c r="V130" i="4" s="1"/>
  <c r="V133" i="4" s="1"/>
  <c r="V136" i="4" s="1"/>
  <c r="V139" i="4" s="1"/>
  <c r="V142" i="4" s="1"/>
  <c r="V145" i="4" s="1"/>
  <c r="V148" i="4" s="1"/>
  <c r="V151" i="4" s="1"/>
  <c r="V154" i="4" s="1"/>
  <c r="V157" i="4" s="1"/>
  <c r="V160" i="4" s="1"/>
  <c r="V163" i="4" s="1"/>
  <c r="V166" i="4" s="1"/>
  <c r="V169" i="4" s="1"/>
  <c r="V172" i="4" s="1"/>
  <c r="V175" i="4" s="1"/>
  <c r="V178" i="4" s="1"/>
  <c r="V181" i="4" s="1"/>
  <c r="V184" i="4" s="1"/>
  <c r="V187" i="4" s="1"/>
  <c r="V190" i="4" s="1"/>
  <c r="V193" i="4" s="1"/>
  <c r="V196" i="4" s="1"/>
  <c r="V24" i="4"/>
  <c r="V25" i="4"/>
  <c r="V28" i="4" s="1"/>
  <c r="V26" i="4"/>
  <c r="V27" i="4"/>
  <c r="V30" i="4" s="1"/>
  <c r="V29" i="4"/>
  <c r="V32" i="4" s="1"/>
  <c r="V31" i="4"/>
  <c r="V34" i="4" s="1"/>
  <c r="V35" i="4"/>
  <c r="V38" i="4" s="1"/>
  <c r="V23" i="4"/>
  <c r="T8" i="4"/>
  <c r="T9" i="4"/>
  <c r="T12" i="4" s="1"/>
  <c r="T10" i="4"/>
  <c r="T13" i="4" s="1"/>
  <c r="T16" i="4" s="1"/>
  <c r="T19" i="4" s="1"/>
  <c r="T22" i="4" s="1"/>
  <c r="T25" i="4" s="1"/>
  <c r="T28" i="4" s="1"/>
  <c r="T31" i="4" s="1"/>
  <c r="T34" i="4" s="1"/>
  <c r="T37" i="4" s="1"/>
  <c r="T40" i="4" s="1"/>
  <c r="T43" i="4" s="1"/>
  <c r="T46" i="4" s="1"/>
  <c r="T49" i="4" s="1"/>
  <c r="T52" i="4" s="1"/>
  <c r="T55" i="4" s="1"/>
  <c r="T58" i="4" s="1"/>
  <c r="T61" i="4" s="1"/>
  <c r="T64" i="4" s="1"/>
  <c r="T67" i="4" s="1"/>
  <c r="T70" i="4" s="1"/>
  <c r="T73" i="4" s="1"/>
  <c r="T76" i="4" s="1"/>
  <c r="T79" i="4" s="1"/>
  <c r="T82" i="4" s="1"/>
  <c r="T85" i="4" s="1"/>
  <c r="T88" i="4" s="1"/>
  <c r="T91" i="4" s="1"/>
  <c r="T94" i="4" s="1"/>
  <c r="T97" i="4" s="1"/>
  <c r="T100" i="4" s="1"/>
  <c r="T103" i="4" s="1"/>
  <c r="T106" i="4" s="1"/>
  <c r="T109" i="4" s="1"/>
  <c r="T112" i="4" s="1"/>
  <c r="T115" i="4" s="1"/>
  <c r="T118" i="4" s="1"/>
  <c r="T121" i="4" s="1"/>
  <c r="T124" i="4" s="1"/>
  <c r="T127" i="4" s="1"/>
  <c r="T130" i="4" s="1"/>
  <c r="T133" i="4" s="1"/>
  <c r="T136" i="4" s="1"/>
  <c r="T139" i="4" s="1"/>
  <c r="T142" i="4" s="1"/>
  <c r="T145" i="4" s="1"/>
  <c r="T148" i="4" s="1"/>
  <c r="T151" i="4" s="1"/>
  <c r="T154" i="4" s="1"/>
  <c r="T157" i="4" s="1"/>
  <c r="T160" i="4" s="1"/>
  <c r="T163" i="4" s="1"/>
  <c r="T166" i="4" s="1"/>
  <c r="T169" i="4" s="1"/>
  <c r="T172" i="4" s="1"/>
  <c r="T175" i="4" s="1"/>
  <c r="T178" i="4" s="1"/>
  <c r="T181" i="4" s="1"/>
  <c r="T184" i="4" s="1"/>
  <c r="T187" i="4" s="1"/>
  <c r="T190" i="4" s="1"/>
  <c r="T193" i="4" s="1"/>
  <c r="T196" i="4" s="1"/>
  <c r="T11" i="4"/>
  <c r="T14" i="4" s="1"/>
  <c r="T17" i="4" s="1"/>
  <c r="T20" i="4" s="1"/>
  <c r="T15" i="4"/>
  <c r="T18" i="4"/>
  <c r="T21" i="4" s="1"/>
  <c r="T24" i="4" s="1"/>
  <c r="T27" i="4" s="1"/>
  <c r="T30" i="4" s="1"/>
  <c r="T33" i="4" s="1"/>
  <c r="T36" i="4" s="1"/>
  <c r="T23" i="4"/>
  <c r="T26" i="4" s="1"/>
  <c r="T29" i="4" s="1"/>
  <c r="T32" i="4" s="1"/>
  <c r="T35" i="4" s="1"/>
  <c r="T38" i="4" s="1"/>
  <c r="T41" i="4" s="1"/>
  <c r="T44" i="4" s="1"/>
  <c r="T47" i="4" s="1"/>
  <c r="T50" i="4" s="1"/>
  <c r="T53" i="4" s="1"/>
  <c r="T56" i="4" s="1"/>
  <c r="T59" i="4" s="1"/>
  <c r="T62" i="4" s="1"/>
  <c r="T65" i="4" s="1"/>
  <c r="T68" i="4" s="1"/>
  <c r="T71" i="4" s="1"/>
  <c r="T74" i="4" s="1"/>
  <c r="T77" i="4" s="1"/>
  <c r="T80" i="4" s="1"/>
  <c r="T83" i="4" s="1"/>
  <c r="T86" i="4" s="1"/>
  <c r="T89" i="4" s="1"/>
  <c r="T92" i="4" s="1"/>
  <c r="T95" i="4" s="1"/>
  <c r="T98" i="4" s="1"/>
  <c r="T101" i="4" s="1"/>
  <c r="T104" i="4" s="1"/>
  <c r="T107" i="4" s="1"/>
  <c r="T110" i="4" s="1"/>
  <c r="T113" i="4" s="1"/>
  <c r="T116" i="4" s="1"/>
  <c r="T119" i="4" s="1"/>
  <c r="T122" i="4" s="1"/>
  <c r="T125" i="4" s="1"/>
  <c r="T128" i="4" s="1"/>
  <c r="T131" i="4" s="1"/>
  <c r="T134" i="4" s="1"/>
  <c r="T137" i="4" s="1"/>
  <c r="T140" i="4" s="1"/>
  <c r="T143" i="4" s="1"/>
  <c r="T146" i="4" s="1"/>
  <c r="T149" i="4" s="1"/>
  <c r="T152" i="4" s="1"/>
  <c r="T155" i="4" s="1"/>
  <c r="T158" i="4" s="1"/>
  <c r="T161" i="4" s="1"/>
  <c r="T164" i="4" s="1"/>
  <c r="T167" i="4" s="1"/>
  <c r="T170" i="4" s="1"/>
  <c r="T173" i="4" s="1"/>
  <c r="T176" i="4" s="1"/>
  <c r="T179" i="4" s="1"/>
  <c r="T182" i="4" s="1"/>
  <c r="T185" i="4" s="1"/>
  <c r="T188" i="4" s="1"/>
  <c r="T191" i="4" s="1"/>
  <c r="T194" i="4" s="1"/>
  <c r="T39" i="4"/>
  <c r="T42" i="4" s="1"/>
  <c r="T45" i="4"/>
  <c r="T48" i="4" s="1"/>
  <c r="T51" i="4" s="1"/>
  <c r="T54" i="4" s="1"/>
  <c r="T57" i="4" s="1"/>
  <c r="T60" i="4" s="1"/>
  <c r="T63" i="4" s="1"/>
  <c r="T66" i="4"/>
  <c r="T69" i="4" s="1"/>
  <c r="T72" i="4" s="1"/>
  <c r="T75" i="4" s="1"/>
  <c r="T78" i="4" s="1"/>
  <c r="T81" i="4" s="1"/>
  <c r="T84" i="4" s="1"/>
  <c r="T87" i="4"/>
  <c r="T90" i="4" s="1"/>
  <c r="T93" i="4" s="1"/>
  <c r="T96" i="4" s="1"/>
  <c r="T99" i="4" s="1"/>
  <c r="T102" i="4" s="1"/>
  <c r="T105" i="4" s="1"/>
  <c r="T108" i="4" s="1"/>
  <c r="T111" i="4" s="1"/>
  <c r="T114" i="4" s="1"/>
  <c r="T117" i="4" s="1"/>
  <c r="T120" i="4" s="1"/>
  <c r="T123" i="4" s="1"/>
  <c r="T126" i="4" s="1"/>
  <c r="T129" i="4" s="1"/>
  <c r="T132" i="4" s="1"/>
  <c r="T135" i="4" s="1"/>
  <c r="T138" i="4" s="1"/>
  <c r="T141" i="4" s="1"/>
  <c r="T144" i="4" s="1"/>
  <c r="T147" i="4" s="1"/>
  <c r="T150" i="4" s="1"/>
  <c r="T153" i="4" s="1"/>
  <c r="T156" i="4" s="1"/>
  <c r="T159" i="4" s="1"/>
  <c r="T162" i="4" s="1"/>
  <c r="T165" i="4" s="1"/>
  <c r="T168" i="4" s="1"/>
  <c r="T171" i="4" s="1"/>
  <c r="T174" i="4" s="1"/>
  <c r="T177" i="4" s="1"/>
  <c r="T180" i="4" s="1"/>
  <c r="T183" i="4" s="1"/>
  <c r="T186" i="4" s="1"/>
  <c r="T189" i="4" s="1"/>
  <c r="T192" i="4" s="1"/>
  <c r="T195" i="4" s="1"/>
  <c r="T6" i="4"/>
  <c r="T7" i="4"/>
  <c r="T5" i="4"/>
  <c r="L3" i="4"/>
  <c r="L4" i="4"/>
  <c r="L5" i="4"/>
  <c r="L6" i="4"/>
  <c r="L7" i="4"/>
  <c r="L8" i="4"/>
  <c r="L9" i="4"/>
  <c r="L10" i="4"/>
  <c r="I11" i="4"/>
  <c r="I12" i="4"/>
  <c r="I13" i="4"/>
  <c r="I14" i="4"/>
  <c r="I15" i="4"/>
  <c r="I16" i="4"/>
  <c r="I17" i="4"/>
  <c r="I18" i="4"/>
  <c r="I19" i="4"/>
  <c r="I20" i="4"/>
  <c r="I22" i="4"/>
  <c r="I24" i="4"/>
  <c r="I26" i="4"/>
  <c r="I28" i="4"/>
  <c r="I3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2" i="4"/>
  <c r="I64" i="4"/>
  <c r="I66" i="4"/>
  <c r="L2" i="4"/>
  <c r="F3" i="4"/>
  <c r="F4" i="4"/>
  <c r="F5" i="4"/>
  <c r="F6" i="4"/>
  <c r="R6" i="4" s="1"/>
  <c r="F7" i="4"/>
  <c r="F8" i="4"/>
  <c r="F9" i="4"/>
  <c r="F10" i="4"/>
  <c r="R10" i="4" s="1"/>
  <c r="F11" i="4"/>
  <c r="F12" i="4"/>
  <c r="F13" i="4"/>
  <c r="F14" i="4"/>
  <c r="F15" i="4"/>
  <c r="F16" i="4"/>
  <c r="F17" i="4"/>
  <c r="F18" i="4"/>
  <c r="F19" i="4"/>
  <c r="F20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60" i="4"/>
  <c r="F61" i="4"/>
  <c r="F62" i="4"/>
  <c r="F63" i="4"/>
  <c r="F64" i="4"/>
  <c r="F65" i="4"/>
  <c r="F66" i="4"/>
  <c r="F22" i="2"/>
  <c r="F23" i="2"/>
  <c r="F42" i="2" s="1"/>
  <c r="F61" i="2" s="1"/>
  <c r="F24" i="2"/>
  <c r="F43" i="2" s="1"/>
  <c r="F62" i="2" s="1"/>
  <c r="F25" i="2"/>
  <c r="F44" i="2" s="1"/>
  <c r="F63" i="2" s="1"/>
  <c r="F26" i="2"/>
  <c r="F27" i="2"/>
  <c r="F46" i="2" s="1"/>
  <c r="F65" i="2" s="1"/>
  <c r="F28" i="2"/>
  <c r="F47" i="2" s="1"/>
  <c r="F66" i="2" s="1"/>
  <c r="F29" i="2"/>
  <c r="F48" i="2" s="1"/>
  <c r="F30" i="2"/>
  <c r="F31" i="2"/>
  <c r="F50" i="2" s="1"/>
  <c r="F32" i="2"/>
  <c r="F51" i="2" s="1"/>
  <c r="F33" i="2"/>
  <c r="F52" i="2" s="1"/>
  <c r="F34" i="2"/>
  <c r="F35" i="2"/>
  <c r="F54" i="2" s="1"/>
  <c r="F36" i="2"/>
  <c r="F55" i="2" s="1"/>
  <c r="F37" i="2"/>
  <c r="F56" i="2" s="1"/>
  <c r="F38" i="2"/>
  <c r="F39" i="2"/>
  <c r="F58" i="2" s="1"/>
  <c r="F41" i="2"/>
  <c r="F60" i="2" s="1"/>
  <c r="F45" i="2"/>
  <c r="F64" i="2" s="1"/>
  <c r="F49" i="2"/>
  <c r="F53" i="2"/>
  <c r="F57" i="2"/>
  <c r="F2" i="2"/>
  <c r="F21" i="2" s="1"/>
  <c r="F21" i="4" s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63" i="4"/>
  <c r="E64" i="4"/>
  <c r="E65" i="4"/>
  <c r="E66" i="4"/>
  <c r="AM3" i="3"/>
  <c r="AM11" i="3"/>
  <c r="AN2" i="3"/>
  <c r="AN3" i="3"/>
  <c r="AN4" i="3"/>
  <c r="AN5" i="3"/>
  <c r="AN6" i="3"/>
  <c r="AN7" i="3"/>
  <c r="AN8" i="3"/>
  <c r="AN9" i="3"/>
  <c r="AN10" i="3"/>
  <c r="AN11" i="3"/>
  <c r="AN12" i="3"/>
  <c r="AK46" i="3"/>
  <c r="AK20" i="3"/>
  <c r="AK21" i="3"/>
  <c r="AK22" i="3"/>
  <c r="AK23" i="3"/>
  <c r="AK24" i="3"/>
  <c r="AK25" i="3"/>
  <c r="AK26" i="3"/>
  <c r="AK27" i="3"/>
  <c r="AK28" i="3"/>
  <c r="AK30" i="3"/>
  <c r="AK31" i="3"/>
  <c r="AK32" i="3"/>
  <c r="AK33" i="3"/>
  <c r="AK34" i="3"/>
  <c r="AK35" i="3"/>
  <c r="AK36" i="3"/>
  <c r="AK37" i="3"/>
  <c r="AK39" i="3"/>
  <c r="AK40" i="3"/>
  <c r="AK41" i="3"/>
  <c r="AK42" i="3"/>
  <c r="AK43" i="3"/>
  <c r="AK44" i="3"/>
  <c r="AK45" i="3"/>
  <c r="AK48" i="3"/>
  <c r="AK49" i="3"/>
  <c r="AK51" i="3"/>
  <c r="AK54" i="3"/>
  <c r="AK55" i="3"/>
  <c r="AK56" i="3"/>
  <c r="Y51" i="3"/>
  <c r="Y52" i="3"/>
  <c r="Y53" i="3"/>
  <c r="Y54" i="3"/>
  <c r="Y55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1" i="3"/>
  <c r="Y32" i="3"/>
  <c r="Y33" i="3"/>
  <c r="Y34" i="3"/>
  <c r="Y35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AC53" i="3"/>
  <c r="Y50" i="3"/>
  <c r="G2" i="3"/>
  <c r="H2" i="3"/>
  <c r="E3" i="3"/>
  <c r="AC29" i="3" s="1"/>
  <c r="E4" i="3"/>
  <c r="E5" i="3"/>
  <c r="I31" i="4" s="1"/>
  <c r="E6" i="3"/>
  <c r="E7" i="3"/>
  <c r="E8" i="3"/>
  <c r="I61" i="4" s="1"/>
  <c r="E2" i="3"/>
  <c r="Q30" i="3" s="1"/>
  <c r="L14" i="3"/>
  <c r="M14" i="3"/>
  <c r="N14" i="3"/>
  <c r="K14" i="3"/>
  <c r="F2" i="4" l="1"/>
  <c r="U30" i="3"/>
  <c r="K2" i="4"/>
  <c r="K3" i="4"/>
  <c r="K4" i="4"/>
  <c r="K5" i="4"/>
  <c r="K6" i="4"/>
  <c r="Q6" i="4" s="1"/>
  <c r="K7" i="4"/>
  <c r="K8" i="4"/>
  <c r="K9" i="4"/>
  <c r="K10" i="4"/>
  <c r="Q10" i="4" s="1"/>
  <c r="I2" i="4"/>
  <c r="I40" i="4"/>
  <c r="I38" i="4"/>
  <c r="I36" i="4"/>
  <c r="I34" i="4"/>
  <c r="I32" i="4"/>
  <c r="I10" i="4"/>
  <c r="I8" i="4"/>
  <c r="I6" i="4"/>
  <c r="I4" i="4"/>
  <c r="AM5" i="3"/>
  <c r="AM9" i="3"/>
  <c r="AM2" i="3"/>
  <c r="AM6" i="3"/>
  <c r="AM10" i="3"/>
  <c r="AM8" i="3"/>
  <c r="AM7" i="3"/>
  <c r="F40" i="2"/>
  <c r="I65" i="4"/>
  <c r="I63" i="4"/>
  <c r="I39" i="4"/>
  <c r="I37" i="4"/>
  <c r="I35" i="4"/>
  <c r="I33" i="4"/>
  <c r="I29" i="4"/>
  <c r="I27" i="4"/>
  <c r="I25" i="4"/>
  <c r="I23" i="4"/>
  <c r="I21" i="4"/>
  <c r="I9" i="4"/>
  <c r="I7" i="4"/>
  <c r="I5" i="4"/>
  <c r="I3" i="4"/>
  <c r="AM12" i="3"/>
  <c r="AM4" i="3"/>
  <c r="AC52" i="3"/>
  <c r="Q8" i="4"/>
  <c r="AC38" i="3"/>
  <c r="U37" i="4"/>
  <c r="U47" i="4"/>
  <c r="U39" i="4"/>
  <c r="V41" i="4"/>
  <c r="V33" i="4"/>
  <c r="V37" i="4"/>
  <c r="R2" i="4"/>
  <c r="R7" i="4"/>
  <c r="R3" i="4"/>
  <c r="R9" i="4"/>
  <c r="R5" i="4"/>
  <c r="Q9" i="4"/>
  <c r="Q7" i="4"/>
  <c r="R8" i="4"/>
  <c r="R4" i="4"/>
  <c r="AC17" i="3"/>
  <c r="AC19" i="3"/>
  <c r="AC18" i="3"/>
  <c r="Q36" i="3"/>
  <c r="U36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H8" i="3"/>
  <c r="F2" i="3"/>
  <c r="E25" i="2"/>
  <c r="E44" i="2" s="1"/>
  <c r="E63" i="2" s="1"/>
  <c r="E26" i="2"/>
  <c r="E27" i="2"/>
  <c r="E28" i="2"/>
  <c r="E47" i="2" s="1"/>
  <c r="E66" i="2" s="1"/>
  <c r="E29" i="2"/>
  <c r="E48" i="2" s="1"/>
  <c r="E30" i="2"/>
  <c r="E31" i="2"/>
  <c r="E32" i="2"/>
  <c r="E51" i="2" s="1"/>
  <c r="E33" i="2"/>
  <c r="E52" i="2" s="1"/>
  <c r="E34" i="2"/>
  <c r="E35" i="2"/>
  <c r="E36" i="2"/>
  <c r="E55" i="2" s="1"/>
  <c r="E37" i="2"/>
  <c r="E56" i="2" s="1"/>
  <c r="E38" i="2"/>
  <c r="E39" i="2"/>
  <c r="E45" i="2"/>
  <c r="E64" i="2" s="1"/>
  <c r="E46" i="2"/>
  <c r="E49" i="2"/>
  <c r="E50" i="2"/>
  <c r="E53" i="2"/>
  <c r="E54" i="2"/>
  <c r="E57" i="2"/>
  <c r="E58" i="2"/>
  <c r="E65" i="2"/>
  <c r="D2" i="2"/>
  <c r="E2" i="2"/>
  <c r="D3" i="2" l="1"/>
  <c r="D3" i="4" s="1"/>
  <c r="D2" i="4"/>
  <c r="N2" i="4" s="1"/>
  <c r="P2" i="4" s="1"/>
  <c r="J61" i="4"/>
  <c r="J62" i="4"/>
  <c r="J63" i="4"/>
  <c r="J64" i="4"/>
  <c r="J65" i="4"/>
  <c r="J66" i="4"/>
  <c r="L42" i="4"/>
  <c r="R42" i="4" s="1"/>
  <c r="L44" i="4"/>
  <c r="R44" i="4" s="1"/>
  <c r="L46" i="4"/>
  <c r="R46" i="4" s="1"/>
  <c r="L48" i="4"/>
  <c r="R48" i="4" s="1"/>
  <c r="L50" i="4"/>
  <c r="R50" i="4" s="1"/>
  <c r="L41" i="4"/>
  <c r="R41" i="4" s="1"/>
  <c r="L43" i="4"/>
  <c r="R43" i="4" s="1"/>
  <c r="L45" i="4"/>
  <c r="R45" i="4" s="1"/>
  <c r="L47" i="4"/>
  <c r="R47" i="4" s="1"/>
  <c r="L49" i="4"/>
  <c r="R49" i="4" s="1"/>
  <c r="K31" i="4"/>
  <c r="Q31" i="4" s="1"/>
  <c r="K32" i="4"/>
  <c r="Q32" i="4" s="1"/>
  <c r="K33" i="4"/>
  <c r="Q33" i="4" s="1"/>
  <c r="K34" i="4"/>
  <c r="Q34" i="4" s="1"/>
  <c r="K35" i="4"/>
  <c r="Q35" i="4" s="1"/>
  <c r="K36" i="4"/>
  <c r="Q36" i="4" s="1"/>
  <c r="K37" i="4"/>
  <c r="Q37" i="4" s="1"/>
  <c r="K38" i="4"/>
  <c r="Q38" i="4" s="1"/>
  <c r="K39" i="4"/>
  <c r="Q39" i="4" s="1"/>
  <c r="K40" i="4"/>
  <c r="J21" i="4"/>
  <c r="J22" i="4"/>
  <c r="J23" i="4"/>
  <c r="J24" i="4"/>
  <c r="J25" i="4"/>
  <c r="J26" i="4"/>
  <c r="J27" i="4"/>
  <c r="J28" i="4"/>
  <c r="J29" i="4"/>
  <c r="J30" i="4"/>
  <c r="AO4" i="3"/>
  <c r="AO8" i="3"/>
  <c r="AO12" i="3"/>
  <c r="AO5" i="3"/>
  <c r="AO9" i="3"/>
  <c r="AO2" i="3"/>
  <c r="AO7" i="3"/>
  <c r="AO10" i="3"/>
  <c r="AO3" i="3"/>
  <c r="AO11" i="3"/>
  <c r="AO6" i="3"/>
  <c r="S30" i="3"/>
  <c r="Y30" i="3" s="1"/>
  <c r="J3" i="4"/>
  <c r="J4" i="4"/>
  <c r="J5" i="4"/>
  <c r="J6" i="4"/>
  <c r="J7" i="4"/>
  <c r="J8" i="4"/>
  <c r="J9" i="4"/>
  <c r="J10" i="4"/>
  <c r="J2" i="4"/>
  <c r="L52" i="4"/>
  <c r="R52" i="4" s="1"/>
  <c r="L54" i="4"/>
  <c r="R54" i="4" s="1"/>
  <c r="L56" i="4"/>
  <c r="R56" i="4" s="1"/>
  <c r="L58" i="4"/>
  <c r="R58" i="4" s="1"/>
  <c r="L60" i="4"/>
  <c r="R60" i="4" s="1"/>
  <c r="L51" i="4"/>
  <c r="R51" i="4" s="1"/>
  <c r="L53" i="4"/>
  <c r="R53" i="4" s="1"/>
  <c r="L55" i="4"/>
  <c r="R55" i="4" s="1"/>
  <c r="L57" i="4"/>
  <c r="R57" i="4" s="1"/>
  <c r="L59" i="4"/>
  <c r="K41" i="4"/>
  <c r="K42" i="4"/>
  <c r="K43" i="4"/>
  <c r="K44" i="4"/>
  <c r="Q44" i="4" s="1"/>
  <c r="K45" i="4"/>
  <c r="Q45" i="4" s="1"/>
  <c r="K46" i="4"/>
  <c r="Q46" i="4" s="1"/>
  <c r="K47" i="4"/>
  <c r="Q47" i="4" s="1"/>
  <c r="K48" i="4"/>
  <c r="Q48" i="4" s="1"/>
  <c r="K49" i="4"/>
  <c r="Q49" i="4" s="1"/>
  <c r="K50" i="4"/>
  <c r="Q50" i="4" s="1"/>
  <c r="J31" i="4"/>
  <c r="J32" i="4"/>
  <c r="J33" i="4"/>
  <c r="J34" i="4"/>
  <c r="J35" i="4"/>
  <c r="J36" i="4"/>
  <c r="J37" i="4"/>
  <c r="J38" i="4"/>
  <c r="J39" i="4"/>
  <c r="J40" i="4"/>
  <c r="AI53" i="3"/>
  <c r="L12" i="4"/>
  <c r="R12" i="4" s="1"/>
  <c r="L14" i="4"/>
  <c r="R14" i="4" s="1"/>
  <c r="L16" i="4"/>
  <c r="R16" i="4" s="1"/>
  <c r="L18" i="4"/>
  <c r="R18" i="4" s="1"/>
  <c r="L20" i="4"/>
  <c r="R20" i="4" s="1"/>
  <c r="AI38" i="3"/>
  <c r="L11" i="4"/>
  <c r="R11" i="4" s="1"/>
  <c r="L13" i="4"/>
  <c r="R13" i="4" s="1"/>
  <c r="L15" i="4"/>
  <c r="R15" i="4" s="1"/>
  <c r="L17" i="4"/>
  <c r="R17" i="4" s="1"/>
  <c r="L19" i="4"/>
  <c r="R19" i="4" s="1"/>
  <c r="AI52" i="3"/>
  <c r="Y36" i="3"/>
  <c r="C2" i="4"/>
  <c r="M2" i="4" s="1"/>
  <c r="L62" i="4"/>
  <c r="R62" i="4" s="1"/>
  <c r="L64" i="4"/>
  <c r="R64" i="4" s="1"/>
  <c r="L66" i="4"/>
  <c r="R66" i="4" s="1"/>
  <c r="L61" i="4"/>
  <c r="R61" i="4" s="1"/>
  <c r="L63" i="4"/>
  <c r="R63" i="4" s="1"/>
  <c r="L65" i="4"/>
  <c r="R65" i="4" s="1"/>
  <c r="K51" i="4"/>
  <c r="Q51" i="4" s="1"/>
  <c r="K52" i="4"/>
  <c r="Q52" i="4" s="1"/>
  <c r="K53" i="4"/>
  <c r="Q53" i="4" s="1"/>
  <c r="K54" i="4"/>
  <c r="Q54" i="4" s="1"/>
  <c r="K55" i="4"/>
  <c r="Q55" i="4" s="1"/>
  <c r="K56" i="4"/>
  <c r="Q56" i="4" s="1"/>
  <c r="K57" i="4"/>
  <c r="Q57" i="4" s="1"/>
  <c r="K58" i="4"/>
  <c r="Q58" i="4" s="1"/>
  <c r="K59" i="4"/>
  <c r="K60" i="4"/>
  <c r="J41" i="4"/>
  <c r="J42" i="4"/>
  <c r="J43" i="4"/>
  <c r="J44" i="4"/>
  <c r="J45" i="4"/>
  <c r="J46" i="4"/>
  <c r="J47" i="4"/>
  <c r="J48" i="4"/>
  <c r="J49" i="4"/>
  <c r="J50" i="4"/>
  <c r="AS6" i="3"/>
  <c r="AS10" i="3"/>
  <c r="AS3" i="3"/>
  <c r="AS7" i="3"/>
  <c r="AS11" i="3"/>
  <c r="L22" i="4"/>
  <c r="R22" i="4" s="1"/>
  <c r="L24" i="4"/>
  <c r="R24" i="4" s="1"/>
  <c r="L26" i="4"/>
  <c r="R26" i="4" s="1"/>
  <c r="L28" i="4"/>
  <c r="R28" i="4" s="1"/>
  <c r="L30" i="4"/>
  <c r="R30" i="4" s="1"/>
  <c r="AS5" i="3"/>
  <c r="AS2" i="3"/>
  <c r="AS8" i="3"/>
  <c r="L21" i="4"/>
  <c r="R21" i="4" s="1"/>
  <c r="L23" i="4"/>
  <c r="R23" i="4" s="1"/>
  <c r="L25" i="4"/>
  <c r="R25" i="4" s="1"/>
  <c r="L27" i="4"/>
  <c r="R27" i="4" s="1"/>
  <c r="L29" i="4"/>
  <c r="R29" i="4" s="1"/>
  <c r="AS9" i="3"/>
  <c r="AS4" i="3"/>
  <c r="AS12" i="3"/>
  <c r="AG52" i="3"/>
  <c r="AK52" i="3" s="1"/>
  <c r="K11" i="4"/>
  <c r="Q11" i="4" s="1"/>
  <c r="K12" i="4"/>
  <c r="Q12" i="4" s="1"/>
  <c r="K13" i="4"/>
  <c r="Q13" i="4" s="1"/>
  <c r="K14" i="4"/>
  <c r="Q14" i="4" s="1"/>
  <c r="K15" i="4"/>
  <c r="Q15" i="4" s="1"/>
  <c r="K16" i="4"/>
  <c r="Q16" i="4" s="1"/>
  <c r="K17" i="4"/>
  <c r="Q17" i="4" s="1"/>
  <c r="K18" i="4"/>
  <c r="Q18" i="4" s="1"/>
  <c r="K19" i="4"/>
  <c r="Q19" i="4" s="1"/>
  <c r="K20" i="4"/>
  <c r="Q20" i="4" s="1"/>
  <c r="AG53" i="3"/>
  <c r="AG38" i="3"/>
  <c r="AK38" i="3" s="1"/>
  <c r="F59" i="2"/>
  <c r="F59" i="4" s="1"/>
  <c r="F40" i="4"/>
  <c r="R40" i="4" s="1"/>
  <c r="E21" i="2"/>
  <c r="E2" i="4"/>
  <c r="Q2" i="4" s="1"/>
  <c r="K61" i="4"/>
  <c r="K62" i="4"/>
  <c r="K63" i="4"/>
  <c r="Q63" i="4" s="1"/>
  <c r="K64" i="4"/>
  <c r="Q64" i="4" s="1"/>
  <c r="K65" i="4"/>
  <c r="Q65" i="4" s="1"/>
  <c r="K66" i="4"/>
  <c r="Q66" i="4" s="1"/>
  <c r="J51" i="4"/>
  <c r="J52" i="4"/>
  <c r="J53" i="4"/>
  <c r="J54" i="4"/>
  <c r="J55" i="4"/>
  <c r="J56" i="4"/>
  <c r="J57" i="4"/>
  <c r="J58" i="4"/>
  <c r="J59" i="4"/>
  <c r="J60" i="4"/>
  <c r="L32" i="4"/>
  <c r="R32" i="4" s="1"/>
  <c r="L34" i="4"/>
  <c r="R34" i="4" s="1"/>
  <c r="L36" i="4"/>
  <c r="R36" i="4" s="1"/>
  <c r="L38" i="4"/>
  <c r="R38" i="4" s="1"/>
  <c r="L40" i="4"/>
  <c r="L31" i="4"/>
  <c r="R31" i="4" s="1"/>
  <c r="L33" i="4"/>
  <c r="R33" i="4" s="1"/>
  <c r="L35" i="4"/>
  <c r="R35" i="4" s="1"/>
  <c r="L37" i="4"/>
  <c r="R37" i="4" s="1"/>
  <c r="L39" i="4"/>
  <c r="R39" i="4" s="1"/>
  <c r="AQ3" i="3"/>
  <c r="AQ7" i="3"/>
  <c r="AQ11" i="3"/>
  <c r="K21" i="4"/>
  <c r="K22" i="4"/>
  <c r="K23" i="4"/>
  <c r="K24" i="4"/>
  <c r="K25" i="4"/>
  <c r="Q25" i="4" s="1"/>
  <c r="K26" i="4"/>
  <c r="Q26" i="4" s="1"/>
  <c r="K27" i="4"/>
  <c r="Q27" i="4" s="1"/>
  <c r="K28" i="4"/>
  <c r="Q28" i="4" s="1"/>
  <c r="K29" i="4"/>
  <c r="Q29" i="4" s="1"/>
  <c r="K30" i="4"/>
  <c r="Q30" i="4" s="1"/>
  <c r="AQ4" i="3"/>
  <c r="AQ8" i="3"/>
  <c r="AQ12" i="3"/>
  <c r="AQ10" i="3"/>
  <c r="AQ5" i="3"/>
  <c r="AQ2" i="3"/>
  <c r="AQ6" i="3"/>
  <c r="AQ9" i="3"/>
  <c r="J11" i="4"/>
  <c r="J12" i="4"/>
  <c r="J13" i="4"/>
  <c r="J14" i="4"/>
  <c r="J15" i="4"/>
  <c r="J16" i="4"/>
  <c r="J17" i="4"/>
  <c r="J18" i="4"/>
  <c r="J19" i="4"/>
  <c r="J20" i="4"/>
  <c r="AE58" i="3"/>
  <c r="AK58" i="3" s="1"/>
  <c r="AE57" i="3"/>
  <c r="AK57" i="3" s="1"/>
  <c r="U42" i="4"/>
  <c r="U40" i="4"/>
  <c r="U50" i="4"/>
  <c r="V36" i="4"/>
  <c r="V40" i="4"/>
  <c r="AI29" i="3"/>
  <c r="AK29" i="3" s="1"/>
  <c r="AI17" i="3"/>
  <c r="AK17" i="3" s="1"/>
  <c r="AI18" i="3"/>
  <c r="AK18" i="3"/>
  <c r="AK19" i="3"/>
  <c r="U2" i="3"/>
  <c r="U3" i="3"/>
  <c r="U4" i="3"/>
  <c r="U5" i="3"/>
  <c r="U6" i="3"/>
  <c r="U7" i="3"/>
  <c r="U8" i="3"/>
  <c r="U9" i="3"/>
  <c r="U10" i="3"/>
  <c r="U11" i="3"/>
  <c r="U12" i="3"/>
  <c r="S2" i="3"/>
  <c r="S3" i="3"/>
  <c r="S4" i="3"/>
  <c r="S5" i="3"/>
  <c r="S6" i="3"/>
  <c r="S7" i="3"/>
  <c r="S8" i="3"/>
  <c r="S9" i="3"/>
  <c r="S10" i="3"/>
  <c r="S11" i="3"/>
  <c r="S12" i="3"/>
  <c r="Q3" i="3"/>
  <c r="Q4" i="3"/>
  <c r="Q5" i="3"/>
  <c r="Q6" i="3"/>
  <c r="Q7" i="3"/>
  <c r="Q8" i="3"/>
  <c r="Q9" i="3"/>
  <c r="Q10" i="3"/>
  <c r="Q11" i="3"/>
  <c r="Q12" i="3"/>
  <c r="Q2" i="3"/>
  <c r="W6" i="3"/>
  <c r="W8" i="3"/>
  <c r="W10" i="3"/>
  <c r="W11" i="3"/>
  <c r="W2" i="3"/>
  <c r="W3" i="3"/>
  <c r="W4" i="3"/>
  <c r="W5" i="3"/>
  <c r="W7" i="3"/>
  <c r="W9" i="3"/>
  <c r="W12" i="3"/>
  <c r="AC3" i="3"/>
  <c r="AC4" i="3"/>
  <c r="AC5" i="3"/>
  <c r="AC6" i="3"/>
  <c r="AC7" i="3"/>
  <c r="AC8" i="3"/>
  <c r="AC9" i="3"/>
  <c r="AC10" i="3"/>
  <c r="AC11" i="3"/>
  <c r="AC12" i="3"/>
  <c r="AC2" i="3"/>
  <c r="AI2" i="3"/>
  <c r="AI3" i="3"/>
  <c r="AI4" i="3"/>
  <c r="AI5" i="3"/>
  <c r="AI6" i="3"/>
  <c r="AI7" i="3"/>
  <c r="AI8" i="3"/>
  <c r="AI9" i="3"/>
  <c r="AI10" i="3"/>
  <c r="AI11" i="3"/>
  <c r="AI12" i="3"/>
  <c r="AG2" i="3"/>
  <c r="AG3" i="3"/>
  <c r="AG4" i="3"/>
  <c r="AG5" i="3"/>
  <c r="AG6" i="3"/>
  <c r="AG7" i="3"/>
  <c r="AG8" i="3"/>
  <c r="AG9" i="3"/>
  <c r="AG10" i="3"/>
  <c r="AG11" i="3"/>
  <c r="AG12" i="3"/>
  <c r="AE2" i="3"/>
  <c r="AE3" i="3"/>
  <c r="AE4" i="3"/>
  <c r="AE5" i="3"/>
  <c r="AE6" i="3"/>
  <c r="AE7" i="3"/>
  <c r="AE8" i="3"/>
  <c r="AE9" i="3"/>
  <c r="AE10" i="3"/>
  <c r="AE11" i="3"/>
  <c r="AE12" i="3"/>
  <c r="E3" i="2"/>
  <c r="D7" i="2"/>
  <c r="D4" i="2"/>
  <c r="D4" i="4" s="1"/>
  <c r="D6" i="2"/>
  <c r="D11" i="2" l="1"/>
  <c r="D7" i="4"/>
  <c r="N7" i="4" s="1"/>
  <c r="P7" i="4" s="1"/>
  <c r="E40" i="2"/>
  <c r="E21" i="4"/>
  <c r="Q21" i="4" s="1"/>
  <c r="C3" i="4"/>
  <c r="M3" i="4" s="1"/>
  <c r="D10" i="2"/>
  <c r="D6" i="4"/>
  <c r="N6" i="4" s="1"/>
  <c r="P6" i="4" s="1"/>
  <c r="E22" i="2"/>
  <c r="E3" i="4"/>
  <c r="Q3" i="4" s="1"/>
  <c r="AK53" i="3"/>
  <c r="X4" i="4"/>
  <c r="X2" i="4"/>
  <c r="X3" i="4"/>
  <c r="E4" i="2"/>
  <c r="E4" i="4" s="1"/>
  <c r="Q4" i="4" s="1"/>
  <c r="R59" i="4"/>
  <c r="W2" i="4"/>
  <c r="W3" i="4"/>
  <c r="W4" i="4"/>
  <c r="N4" i="4"/>
  <c r="P4" i="4" s="1"/>
  <c r="N3" i="4"/>
  <c r="P3" i="4" s="1"/>
  <c r="U53" i="4"/>
  <c r="U45" i="4"/>
  <c r="U43" i="4"/>
  <c r="V43" i="4"/>
  <c r="V39" i="4"/>
  <c r="S14" i="3"/>
  <c r="W14" i="3"/>
  <c r="U14" i="3"/>
  <c r="Q14" i="3"/>
  <c r="AI14" i="3"/>
  <c r="AE14" i="3"/>
  <c r="AG14" i="3"/>
  <c r="AC14" i="3"/>
  <c r="E23" i="2"/>
  <c r="D5" i="2"/>
  <c r="D8" i="2"/>
  <c r="D9" i="2" l="1"/>
  <c r="D5" i="4"/>
  <c r="N5" i="4" s="1"/>
  <c r="P5" i="4" s="1"/>
  <c r="W10" i="4"/>
  <c r="W8" i="4"/>
  <c r="W9" i="4"/>
  <c r="W14" i="4"/>
  <c r="W15" i="4"/>
  <c r="W16" i="4"/>
  <c r="E42" i="2"/>
  <c r="E23" i="4"/>
  <c r="Q23" i="4" s="1"/>
  <c r="D14" i="2"/>
  <c r="D10" i="4"/>
  <c r="N10" i="4" s="1"/>
  <c r="P10" i="4" s="1"/>
  <c r="E59" i="2"/>
  <c r="E59" i="4" s="1"/>
  <c r="Q59" i="4" s="1"/>
  <c r="E40" i="4"/>
  <c r="Q40" i="4" s="1"/>
  <c r="E5" i="2"/>
  <c r="C4" i="4"/>
  <c r="M4" i="4" s="1"/>
  <c r="W18" i="4"/>
  <c r="W19" i="4"/>
  <c r="W17" i="4"/>
  <c r="D12" i="2"/>
  <c r="D8" i="4"/>
  <c r="N8" i="4" s="1"/>
  <c r="P8" i="4" s="1"/>
  <c r="W6" i="4"/>
  <c r="W7" i="4"/>
  <c r="W5" i="4"/>
  <c r="E41" i="2"/>
  <c r="E22" i="4"/>
  <c r="Q22" i="4" s="1"/>
  <c r="X5" i="4"/>
  <c r="X6" i="4"/>
  <c r="X7" i="4"/>
  <c r="D15" i="2"/>
  <c r="D11" i="4"/>
  <c r="N11" i="4" s="1"/>
  <c r="P11" i="4" s="1"/>
  <c r="U46" i="4"/>
  <c r="U56" i="4"/>
  <c r="U48" i="4"/>
  <c r="V42" i="4"/>
  <c r="W30" i="4" l="1"/>
  <c r="W31" i="4"/>
  <c r="W29" i="4"/>
  <c r="C5" i="4"/>
  <c r="M5" i="4" s="1"/>
  <c r="W26" i="4"/>
  <c r="W27" i="4"/>
  <c r="W28" i="4"/>
  <c r="D19" i="2"/>
  <c r="D15" i="4"/>
  <c r="N15" i="4" s="1"/>
  <c r="P15" i="4" s="1"/>
  <c r="E24" i="2"/>
  <c r="E5" i="4"/>
  <c r="Q5" i="4" s="1"/>
  <c r="D18" i="2"/>
  <c r="D14" i="4"/>
  <c r="N14" i="4" s="1"/>
  <c r="P14" i="4" s="1"/>
  <c r="E60" i="2"/>
  <c r="E60" i="4" s="1"/>
  <c r="Q60" i="4" s="1"/>
  <c r="E41" i="4"/>
  <c r="Q41" i="4" s="1"/>
  <c r="W22" i="4"/>
  <c r="W20" i="4"/>
  <c r="W21" i="4"/>
  <c r="W11" i="4"/>
  <c r="W12" i="4"/>
  <c r="W13" i="4"/>
  <c r="D16" i="2"/>
  <c r="D12" i="4"/>
  <c r="N12" i="4" s="1"/>
  <c r="P12" i="4" s="1"/>
  <c r="X8" i="4"/>
  <c r="X9" i="4"/>
  <c r="X10" i="4"/>
  <c r="E61" i="2"/>
  <c r="E61" i="4" s="1"/>
  <c r="Q61" i="4" s="1"/>
  <c r="E42" i="4"/>
  <c r="Q42" i="4" s="1"/>
  <c r="D13" i="2"/>
  <c r="D9" i="4"/>
  <c r="N9" i="4" s="1"/>
  <c r="P9" i="4" s="1"/>
  <c r="U49" i="4"/>
  <c r="U51" i="4"/>
  <c r="W34" i="4" l="1"/>
  <c r="W32" i="4"/>
  <c r="W33" i="4"/>
  <c r="C6" i="4"/>
  <c r="M6" i="4" s="1"/>
  <c r="W23" i="4"/>
  <c r="W24" i="4"/>
  <c r="W25" i="4"/>
  <c r="D20" i="2"/>
  <c r="D16" i="4"/>
  <c r="N16" i="4" s="1"/>
  <c r="P16" i="4" s="1"/>
  <c r="E43" i="2"/>
  <c r="E24" i="4"/>
  <c r="Q24" i="4" s="1"/>
  <c r="D17" i="2"/>
  <c r="D13" i="4"/>
  <c r="N13" i="4" s="1"/>
  <c r="P13" i="4" s="1"/>
  <c r="W38" i="4"/>
  <c r="W39" i="4"/>
  <c r="W40" i="4"/>
  <c r="W42" i="4"/>
  <c r="W43" i="4"/>
  <c r="W41" i="4"/>
  <c r="D22" i="2"/>
  <c r="D18" i="4"/>
  <c r="N18" i="4" s="1"/>
  <c r="P18" i="4" s="1"/>
  <c r="D23" i="2"/>
  <c r="D19" i="4"/>
  <c r="N19" i="4" s="1"/>
  <c r="P19" i="4" s="1"/>
  <c r="X12" i="4"/>
  <c r="X13" i="4"/>
  <c r="X11" i="4"/>
  <c r="U54" i="4"/>
  <c r="U52" i="4"/>
  <c r="U62" i="4"/>
  <c r="W54" i="4" l="1"/>
  <c r="W55" i="4"/>
  <c r="W53" i="4"/>
  <c r="C7" i="4"/>
  <c r="M7" i="4" s="1"/>
  <c r="D27" i="2"/>
  <c r="D23" i="4"/>
  <c r="N23" i="4" s="1"/>
  <c r="P23" i="4" s="1"/>
  <c r="E62" i="2"/>
  <c r="E62" i="4" s="1"/>
  <c r="Q62" i="4" s="1"/>
  <c r="E43" i="4"/>
  <c r="Q43" i="4" s="1"/>
  <c r="W50" i="4"/>
  <c r="W51" i="4"/>
  <c r="W52" i="4"/>
  <c r="W35" i="4"/>
  <c r="W36" i="4"/>
  <c r="W37" i="4"/>
  <c r="W46" i="4"/>
  <c r="W44" i="4"/>
  <c r="W45" i="4"/>
  <c r="D26" i="2"/>
  <c r="D22" i="4"/>
  <c r="N22" i="4" s="1"/>
  <c r="P22" i="4" s="1"/>
  <c r="D21" i="2"/>
  <c r="D17" i="4"/>
  <c r="N17" i="4" s="1"/>
  <c r="P17" i="4" s="1"/>
  <c r="D24" i="2"/>
  <c r="D20" i="4"/>
  <c r="N20" i="4" s="1"/>
  <c r="P20" i="4" s="1"/>
  <c r="X16" i="4"/>
  <c r="X14" i="4"/>
  <c r="X15" i="4"/>
  <c r="U55" i="4"/>
  <c r="U65" i="4"/>
  <c r="U57" i="4"/>
  <c r="W58" i="4" l="1"/>
  <c r="W56" i="4"/>
  <c r="W57" i="4"/>
  <c r="W62" i="4"/>
  <c r="W63" i="4"/>
  <c r="W64" i="4"/>
  <c r="C8" i="4"/>
  <c r="M8" i="4" s="1"/>
  <c r="D28" i="2"/>
  <c r="D24" i="4"/>
  <c r="N24" i="4" s="1"/>
  <c r="P24" i="4" s="1"/>
  <c r="D30" i="2"/>
  <c r="D26" i="4"/>
  <c r="N26" i="4" s="1"/>
  <c r="P26" i="4" s="1"/>
  <c r="W66" i="4"/>
  <c r="W67" i="4"/>
  <c r="W65" i="4"/>
  <c r="W47" i="4"/>
  <c r="W48" i="4"/>
  <c r="W49" i="4"/>
  <c r="D31" i="2"/>
  <c r="D27" i="4"/>
  <c r="N27" i="4" s="1"/>
  <c r="P27" i="4" s="1"/>
  <c r="D25" i="2"/>
  <c r="D21" i="4"/>
  <c r="N21" i="4" s="1"/>
  <c r="P21" i="4" s="1"/>
  <c r="X17" i="4"/>
  <c r="X18" i="4"/>
  <c r="X19" i="4"/>
  <c r="U68" i="4"/>
  <c r="U58" i="4"/>
  <c r="W78" i="4" l="1"/>
  <c r="W79" i="4"/>
  <c r="W77" i="4"/>
  <c r="W74" i="4"/>
  <c r="W75" i="4"/>
  <c r="W76" i="4"/>
  <c r="X20" i="4"/>
  <c r="X21" i="4"/>
  <c r="X22" i="4"/>
  <c r="D35" i="2"/>
  <c r="D31" i="4"/>
  <c r="N31" i="4" s="1"/>
  <c r="P31" i="4" s="1"/>
  <c r="D34" i="2"/>
  <c r="D30" i="4"/>
  <c r="N30" i="4" s="1"/>
  <c r="P30" i="4" s="1"/>
  <c r="C9" i="4"/>
  <c r="M9" i="4" s="1"/>
  <c r="W59" i="4"/>
  <c r="W60" i="4"/>
  <c r="W61" i="4"/>
  <c r="W70" i="4"/>
  <c r="W68" i="4"/>
  <c r="W69" i="4"/>
  <c r="D29" i="2"/>
  <c r="D25" i="4"/>
  <c r="N25" i="4" s="1"/>
  <c r="P25" i="4" s="1"/>
  <c r="D32" i="2"/>
  <c r="D28" i="4"/>
  <c r="N28" i="4" s="1"/>
  <c r="P28" i="4" s="1"/>
  <c r="U63" i="4"/>
  <c r="U71" i="4"/>
  <c r="D36" i="2" l="1"/>
  <c r="D32" i="4"/>
  <c r="N32" i="4" s="1"/>
  <c r="P32" i="4" s="1"/>
  <c r="D38" i="2"/>
  <c r="D34" i="4"/>
  <c r="N34" i="4" s="1"/>
  <c r="P34" i="4" s="1"/>
  <c r="W71" i="4"/>
  <c r="W72" i="4"/>
  <c r="W73" i="4"/>
  <c r="X24" i="4"/>
  <c r="X23" i="4"/>
  <c r="X25" i="4"/>
  <c r="W90" i="4"/>
  <c r="W91" i="4"/>
  <c r="W89" i="4"/>
  <c r="D33" i="2"/>
  <c r="D29" i="4"/>
  <c r="N29" i="4" s="1"/>
  <c r="P29" i="4" s="1"/>
  <c r="C10" i="4"/>
  <c r="M10" i="4" s="1"/>
  <c r="D39" i="2"/>
  <c r="D35" i="4"/>
  <c r="N35" i="4" s="1"/>
  <c r="P35" i="4" s="1"/>
  <c r="W82" i="4"/>
  <c r="W80" i="4"/>
  <c r="W81" i="4"/>
  <c r="W86" i="4"/>
  <c r="W87" i="4"/>
  <c r="W88" i="4"/>
  <c r="U64" i="4"/>
  <c r="U66" i="4"/>
  <c r="C11" i="4" l="1"/>
  <c r="M11" i="4" s="1"/>
  <c r="W98" i="4"/>
  <c r="W99" i="4"/>
  <c r="W100" i="4"/>
  <c r="W102" i="4"/>
  <c r="W103" i="4"/>
  <c r="W101" i="4"/>
  <c r="W83" i="4"/>
  <c r="W84" i="4"/>
  <c r="W85" i="4"/>
  <c r="D42" i="2"/>
  <c r="D38" i="4"/>
  <c r="N38" i="4" s="1"/>
  <c r="P38" i="4" s="1"/>
  <c r="D43" i="2"/>
  <c r="D39" i="4"/>
  <c r="N39" i="4" s="1"/>
  <c r="P39" i="4" s="1"/>
  <c r="D37" i="2"/>
  <c r="D33" i="4"/>
  <c r="N33" i="4" s="1"/>
  <c r="P33" i="4" s="1"/>
  <c r="W94" i="4"/>
  <c r="W92" i="4"/>
  <c r="W93" i="4"/>
  <c r="X26" i="4"/>
  <c r="X28" i="4"/>
  <c r="X27" i="4"/>
  <c r="D40" i="2"/>
  <c r="D36" i="4"/>
  <c r="N36" i="4" s="1"/>
  <c r="P36" i="4" s="1"/>
  <c r="U77" i="4"/>
  <c r="U69" i="4"/>
  <c r="U67" i="4"/>
  <c r="D44" i="2" l="1"/>
  <c r="D40" i="4"/>
  <c r="N40" i="4" s="1"/>
  <c r="P40" i="4" s="1"/>
  <c r="D41" i="2"/>
  <c r="D37" i="4"/>
  <c r="N37" i="4" s="1"/>
  <c r="P37" i="4" s="1"/>
  <c r="D46" i="2"/>
  <c r="D42" i="4"/>
  <c r="N42" i="4" s="1"/>
  <c r="P42" i="4" s="1"/>
  <c r="W114" i="4"/>
  <c r="W115" i="4"/>
  <c r="W113" i="4"/>
  <c r="D47" i="2"/>
  <c r="D43" i="4"/>
  <c r="N43" i="4" s="1"/>
  <c r="P43" i="4" s="1"/>
  <c r="X29" i="4"/>
  <c r="X31" i="4"/>
  <c r="X30" i="4"/>
  <c r="W106" i="4"/>
  <c r="W104" i="4"/>
  <c r="W105" i="4"/>
  <c r="W95" i="4"/>
  <c r="W96" i="4"/>
  <c r="W97" i="4"/>
  <c r="W110" i="4"/>
  <c r="W111" i="4"/>
  <c r="W112" i="4"/>
  <c r="C12" i="4"/>
  <c r="M12" i="4" s="1"/>
  <c r="U72" i="4"/>
  <c r="U70" i="4"/>
  <c r="U80" i="4"/>
  <c r="C13" i="4" l="1"/>
  <c r="M13" i="4" s="1"/>
  <c r="W107" i="4"/>
  <c r="W108" i="4"/>
  <c r="W109" i="4"/>
  <c r="W126" i="4"/>
  <c r="W127" i="4"/>
  <c r="W125" i="4"/>
  <c r="D45" i="2"/>
  <c r="D41" i="4"/>
  <c r="N41" i="4" s="1"/>
  <c r="P41" i="4" s="1"/>
  <c r="D51" i="2"/>
  <c r="D47" i="4"/>
  <c r="N47" i="4" s="1"/>
  <c r="P47" i="4" s="1"/>
  <c r="W122" i="4"/>
  <c r="W123" i="4"/>
  <c r="W124" i="4"/>
  <c r="W118" i="4"/>
  <c r="W116" i="4"/>
  <c r="W117" i="4"/>
  <c r="X32" i="4"/>
  <c r="X34" i="4"/>
  <c r="X33" i="4"/>
  <c r="D50" i="2"/>
  <c r="D46" i="4"/>
  <c r="N46" i="4" s="1"/>
  <c r="P46" i="4" s="1"/>
  <c r="D48" i="2"/>
  <c r="D44" i="4"/>
  <c r="N44" i="4" s="1"/>
  <c r="P44" i="4" s="1"/>
  <c r="U73" i="4"/>
  <c r="U83" i="4"/>
  <c r="D52" i="2" l="1"/>
  <c r="D48" i="4"/>
  <c r="N48" i="4" s="1"/>
  <c r="P48" i="4" s="1"/>
  <c r="W138" i="4"/>
  <c r="W139" i="4"/>
  <c r="W137" i="4"/>
  <c r="W134" i="4"/>
  <c r="W135" i="4"/>
  <c r="W136" i="4"/>
  <c r="D55" i="2"/>
  <c r="D51" i="4"/>
  <c r="N51" i="4" s="1"/>
  <c r="P51" i="4" s="1"/>
  <c r="D54" i="2"/>
  <c r="D50" i="4"/>
  <c r="N50" i="4" s="1"/>
  <c r="P50" i="4" s="1"/>
  <c r="W119" i="4"/>
  <c r="W120" i="4"/>
  <c r="W121" i="4"/>
  <c r="X35" i="4"/>
  <c r="X37" i="4"/>
  <c r="X36" i="4"/>
  <c r="W130" i="4"/>
  <c r="W128" i="4"/>
  <c r="W129" i="4"/>
  <c r="D49" i="2"/>
  <c r="D45" i="4"/>
  <c r="N45" i="4" s="1"/>
  <c r="P45" i="4" s="1"/>
  <c r="C14" i="4"/>
  <c r="M14" i="4" s="1"/>
  <c r="U86" i="4"/>
  <c r="U78" i="4"/>
  <c r="X38" i="4" l="1"/>
  <c r="X40" i="4"/>
  <c r="X39" i="4"/>
  <c r="W146" i="4"/>
  <c r="W147" i="4"/>
  <c r="W148" i="4"/>
  <c r="W131" i="4"/>
  <c r="W132" i="4"/>
  <c r="W133" i="4"/>
  <c r="D58" i="2"/>
  <c r="D54" i="4"/>
  <c r="N54" i="4" s="1"/>
  <c r="P54" i="4" s="1"/>
  <c r="D53" i="2"/>
  <c r="D49" i="4"/>
  <c r="N49" i="4" s="1"/>
  <c r="P49" i="4" s="1"/>
  <c r="W150" i="4"/>
  <c r="W151" i="4"/>
  <c r="W149" i="4"/>
  <c r="W142" i="4"/>
  <c r="W140" i="4"/>
  <c r="W141" i="4"/>
  <c r="C15" i="4"/>
  <c r="M15" i="4" s="1"/>
  <c r="D59" i="2"/>
  <c r="D55" i="4"/>
  <c r="N55" i="4" s="1"/>
  <c r="P55" i="4" s="1"/>
  <c r="D56" i="2"/>
  <c r="D52" i="4"/>
  <c r="N52" i="4" s="1"/>
  <c r="P52" i="4" s="1"/>
  <c r="U81" i="4"/>
  <c r="U79" i="4"/>
  <c r="U89" i="4"/>
  <c r="D60" i="2" l="1"/>
  <c r="D56" i="4"/>
  <c r="N56" i="4" s="1"/>
  <c r="P56" i="4" s="1"/>
  <c r="C16" i="4"/>
  <c r="M16" i="4" s="1"/>
  <c r="D57" i="2"/>
  <c r="D53" i="4"/>
  <c r="N53" i="4" s="1"/>
  <c r="P53" i="4" s="1"/>
  <c r="W162" i="4"/>
  <c r="W163" i="4"/>
  <c r="W161" i="4"/>
  <c r="W158" i="4"/>
  <c r="W159" i="4"/>
  <c r="W160" i="4"/>
  <c r="D63" i="2"/>
  <c r="D63" i="4" s="1"/>
  <c r="N63" i="4" s="1"/>
  <c r="P63" i="4" s="1"/>
  <c r="D59" i="4"/>
  <c r="N59" i="4" s="1"/>
  <c r="P59" i="4" s="1"/>
  <c r="D62" i="2"/>
  <c r="D58" i="4"/>
  <c r="N58" i="4" s="1"/>
  <c r="P58" i="4" s="1"/>
  <c r="W154" i="4"/>
  <c r="W152" i="4"/>
  <c r="W153" i="4"/>
  <c r="X41" i="4"/>
  <c r="X43" i="4"/>
  <c r="X42" i="4"/>
  <c r="W143" i="4"/>
  <c r="W144" i="4"/>
  <c r="W145" i="4"/>
  <c r="U82" i="4"/>
  <c r="U92" i="4"/>
  <c r="U84" i="4"/>
  <c r="W170" i="4" l="1"/>
  <c r="W171" i="4"/>
  <c r="W172" i="4"/>
  <c r="X44" i="4"/>
  <c r="X46" i="4"/>
  <c r="X45" i="4"/>
  <c r="D66" i="2"/>
  <c r="D66" i="4" s="1"/>
  <c r="N66" i="4" s="1"/>
  <c r="P66" i="4" s="1"/>
  <c r="D62" i="4"/>
  <c r="N62" i="4" s="1"/>
  <c r="P62" i="4" s="1"/>
  <c r="C17" i="4"/>
  <c r="M17" i="4" s="1"/>
  <c r="W174" i="4"/>
  <c r="W175" i="4"/>
  <c r="W173" i="4"/>
  <c r="W155" i="4"/>
  <c r="W156" i="4"/>
  <c r="W157" i="4"/>
  <c r="W166" i="4"/>
  <c r="W164" i="4"/>
  <c r="W165" i="4"/>
  <c r="W186" i="4"/>
  <c r="W187" i="4"/>
  <c r="W185" i="4"/>
  <c r="D61" i="2"/>
  <c r="D57" i="4"/>
  <c r="N57" i="4" s="1"/>
  <c r="P57" i="4" s="1"/>
  <c r="D64" i="2"/>
  <c r="D64" i="4" s="1"/>
  <c r="N64" i="4" s="1"/>
  <c r="P64" i="4" s="1"/>
  <c r="D60" i="4"/>
  <c r="N60" i="4" s="1"/>
  <c r="P60" i="4" s="1"/>
  <c r="U95" i="4"/>
  <c r="U87" i="4"/>
  <c r="U85" i="4"/>
  <c r="W167" i="4" l="1"/>
  <c r="W168" i="4"/>
  <c r="W169" i="4"/>
  <c r="W182" i="4"/>
  <c r="W183" i="4"/>
  <c r="W184" i="4"/>
  <c r="D65" i="2"/>
  <c r="D65" i="4" s="1"/>
  <c r="N65" i="4" s="1"/>
  <c r="P65" i="4" s="1"/>
  <c r="D61" i="4"/>
  <c r="N61" i="4" s="1"/>
  <c r="P61" i="4" s="1"/>
  <c r="W194" i="4"/>
  <c r="W195" i="4"/>
  <c r="W196" i="4"/>
  <c r="W178" i="4"/>
  <c r="W176" i="4"/>
  <c r="W177" i="4"/>
  <c r="X47" i="4"/>
  <c r="X49" i="4"/>
  <c r="X48" i="4"/>
  <c r="W190" i="4"/>
  <c r="W188" i="4"/>
  <c r="W189" i="4"/>
  <c r="C18" i="4"/>
  <c r="M18" i="4" s="1"/>
  <c r="U90" i="4"/>
  <c r="U88" i="4"/>
  <c r="U98" i="4"/>
  <c r="W179" i="4" l="1"/>
  <c r="W180" i="4"/>
  <c r="W181" i="4"/>
  <c r="W191" i="4"/>
  <c r="W192" i="4"/>
  <c r="W193" i="4"/>
  <c r="X50" i="4"/>
  <c r="X52" i="4"/>
  <c r="X51" i="4"/>
  <c r="C19" i="4"/>
  <c r="M19" i="4" s="1"/>
  <c r="U91" i="4"/>
  <c r="U101" i="4"/>
  <c r="U93" i="4"/>
  <c r="X53" i="4" l="1"/>
  <c r="X55" i="4"/>
  <c r="X54" i="4"/>
  <c r="C20" i="4"/>
  <c r="M20" i="4" s="1"/>
  <c r="U104" i="4"/>
  <c r="U96" i="4"/>
  <c r="U94" i="4"/>
  <c r="X56" i="4" l="1"/>
  <c r="X58" i="4"/>
  <c r="X57" i="4"/>
  <c r="C21" i="4"/>
  <c r="M21" i="4" s="1"/>
  <c r="U99" i="4"/>
  <c r="U97" i="4"/>
  <c r="U107" i="4"/>
  <c r="X59" i="4" l="1"/>
  <c r="X61" i="4"/>
  <c r="X60" i="4"/>
  <c r="C22" i="4"/>
  <c r="M22" i="4" s="1"/>
  <c r="U100" i="4"/>
  <c r="U110" i="4"/>
  <c r="U102" i="4"/>
  <c r="C23" i="4" l="1"/>
  <c r="M23" i="4" s="1"/>
  <c r="X62" i="4"/>
  <c r="X64" i="4"/>
  <c r="X63" i="4"/>
  <c r="U113" i="4"/>
  <c r="U105" i="4"/>
  <c r="U103" i="4"/>
  <c r="X65" i="4" l="1"/>
  <c r="X67" i="4"/>
  <c r="X66" i="4"/>
  <c r="C24" i="4"/>
  <c r="M24" i="4" s="1"/>
  <c r="U108" i="4"/>
  <c r="U116" i="4"/>
  <c r="U106" i="4"/>
  <c r="C25" i="4" l="1"/>
  <c r="M25" i="4" s="1"/>
  <c r="X68" i="4"/>
  <c r="X70" i="4"/>
  <c r="X69" i="4"/>
  <c r="U119" i="4"/>
  <c r="U109" i="4"/>
  <c r="U111" i="4"/>
  <c r="X71" i="4" l="1"/>
  <c r="X73" i="4"/>
  <c r="X72" i="4"/>
  <c r="C26" i="4"/>
  <c r="M26" i="4" s="1"/>
  <c r="U112" i="4"/>
  <c r="U114" i="4"/>
  <c r="U122" i="4"/>
  <c r="C27" i="4" l="1"/>
  <c r="M27" i="4" s="1"/>
  <c r="X74" i="4"/>
  <c r="X76" i="4"/>
  <c r="X75" i="4"/>
  <c r="U117" i="4"/>
  <c r="U125" i="4"/>
  <c r="U115" i="4"/>
  <c r="X77" i="4" l="1"/>
  <c r="X79" i="4"/>
  <c r="X78" i="4"/>
  <c r="C28" i="4"/>
  <c r="M28" i="4" s="1"/>
  <c r="U128" i="4"/>
  <c r="U118" i="4"/>
  <c r="U120" i="4"/>
  <c r="C29" i="4" l="1"/>
  <c r="M29" i="4" s="1"/>
  <c r="X80" i="4"/>
  <c r="X82" i="4"/>
  <c r="X81" i="4"/>
  <c r="U121" i="4"/>
  <c r="U123" i="4"/>
  <c r="U131" i="4"/>
  <c r="X83" i="4" l="1"/>
  <c r="X85" i="4"/>
  <c r="X84" i="4"/>
  <c r="C30" i="4"/>
  <c r="M30" i="4" s="1"/>
  <c r="U126" i="4"/>
  <c r="U134" i="4"/>
  <c r="U124" i="4"/>
  <c r="X86" i="4" l="1"/>
  <c r="X88" i="4"/>
  <c r="X87" i="4"/>
  <c r="C31" i="4"/>
  <c r="M31" i="4" s="1"/>
  <c r="U137" i="4"/>
  <c r="U127" i="4"/>
  <c r="U129" i="4"/>
  <c r="X89" i="4" l="1"/>
  <c r="X91" i="4"/>
  <c r="X90" i="4"/>
  <c r="C32" i="4"/>
  <c r="M32" i="4" s="1"/>
  <c r="U130" i="4"/>
  <c r="U132" i="4"/>
  <c r="U140" i="4"/>
  <c r="C33" i="4" l="1"/>
  <c r="M33" i="4" s="1"/>
  <c r="X92" i="4"/>
  <c r="X94" i="4"/>
  <c r="X93" i="4"/>
  <c r="U135" i="4"/>
  <c r="U143" i="4"/>
  <c r="U133" i="4"/>
  <c r="X95" i="4" l="1"/>
  <c r="X97" i="4"/>
  <c r="X96" i="4"/>
  <c r="C34" i="4"/>
  <c r="M34" i="4" s="1"/>
  <c r="U146" i="4"/>
  <c r="U136" i="4"/>
  <c r="U138" i="4"/>
  <c r="C35" i="4" l="1"/>
  <c r="M35" i="4" s="1"/>
  <c r="X98" i="4"/>
  <c r="X100" i="4"/>
  <c r="X99" i="4"/>
  <c r="U139" i="4"/>
  <c r="U141" i="4"/>
  <c r="U149" i="4"/>
  <c r="X101" i="4" l="1"/>
  <c r="X103" i="4"/>
  <c r="X102" i="4"/>
  <c r="C36" i="4"/>
  <c r="M36" i="4" s="1"/>
  <c r="U144" i="4"/>
  <c r="U152" i="4"/>
  <c r="U142" i="4"/>
  <c r="C37" i="4" l="1"/>
  <c r="M37" i="4" s="1"/>
  <c r="X104" i="4"/>
  <c r="X106" i="4"/>
  <c r="X105" i="4"/>
  <c r="U155" i="4"/>
  <c r="U145" i="4"/>
  <c r="U147" i="4"/>
  <c r="X107" i="4" l="1"/>
  <c r="X109" i="4"/>
  <c r="X108" i="4"/>
  <c r="C38" i="4"/>
  <c r="M38" i="4" s="1"/>
  <c r="U148" i="4"/>
  <c r="U150" i="4"/>
  <c r="U158" i="4"/>
  <c r="C39" i="4" l="1"/>
  <c r="M39" i="4" s="1"/>
  <c r="X110" i="4"/>
  <c r="X112" i="4"/>
  <c r="X111" i="4"/>
  <c r="U153" i="4"/>
  <c r="U161" i="4"/>
  <c r="U151" i="4"/>
  <c r="X113" i="4" l="1"/>
  <c r="X115" i="4"/>
  <c r="X114" i="4"/>
  <c r="C40" i="4"/>
  <c r="M40" i="4" s="1"/>
  <c r="U164" i="4"/>
  <c r="U154" i="4"/>
  <c r="U156" i="4"/>
  <c r="C41" i="4" l="1"/>
  <c r="M41" i="4" s="1"/>
  <c r="X116" i="4"/>
  <c r="X118" i="4"/>
  <c r="X117" i="4"/>
  <c r="U157" i="4"/>
  <c r="U159" i="4"/>
  <c r="U167" i="4"/>
  <c r="X119" i="4" l="1"/>
  <c r="X121" i="4"/>
  <c r="X120" i="4"/>
  <c r="C42" i="4"/>
  <c r="M42" i="4" s="1"/>
  <c r="U162" i="4"/>
  <c r="U170" i="4"/>
  <c r="U160" i="4"/>
  <c r="X122" i="4" l="1"/>
  <c r="X124" i="4"/>
  <c r="X123" i="4"/>
  <c r="C43" i="4"/>
  <c r="M43" i="4" s="1"/>
  <c r="U173" i="4"/>
  <c r="U163" i="4"/>
  <c r="U165" i="4"/>
  <c r="C44" i="4" l="1"/>
  <c r="M44" i="4" s="1"/>
  <c r="X125" i="4"/>
  <c r="X127" i="4"/>
  <c r="X126" i="4"/>
  <c r="U166" i="4"/>
  <c r="U168" i="4"/>
  <c r="U176" i="4"/>
  <c r="X128" i="4" l="1"/>
  <c r="X130" i="4"/>
  <c r="X129" i="4"/>
  <c r="C45" i="4"/>
  <c r="M45" i="4" s="1"/>
  <c r="U171" i="4"/>
  <c r="U179" i="4"/>
  <c r="U169" i="4"/>
  <c r="X131" i="4" l="1"/>
  <c r="X133" i="4"/>
  <c r="X132" i="4"/>
  <c r="C46" i="4"/>
  <c r="M46" i="4" s="1"/>
  <c r="U182" i="4"/>
  <c r="U172" i="4"/>
  <c r="U174" i="4"/>
  <c r="X134" i="4" l="1"/>
  <c r="X136" i="4"/>
  <c r="X135" i="4"/>
  <c r="C47" i="4"/>
  <c r="M47" i="4" s="1"/>
  <c r="U175" i="4"/>
  <c r="U177" i="4"/>
  <c r="U185" i="4"/>
  <c r="X137" i="4" l="1"/>
  <c r="X139" i="4"/>
  <c r="X138" i="4"/>
  <c r="C48" i="4"/>
  <c r="M48" i="4" s="1"/>
  <c r="U180" i="4"/>
  <c r="U188" i="4"/>
  <c r="U178" i="4"/>
  <c r="C49" i="4" l="1"/>
  <c r="M49" i="4" s="1"/>
  <c r="X140" i="4"/>
  <c r="X142" i="4"/>
  <c r="X141" i="4"/>
  <c r="U191" i="4"/>
  <c r="U181" i="4"/>
  <c r="U183" i="4"/>
  <c r="X143" i="4" l="1"/>
  <c r="X145" i="4"/>
  <c r="X144" i="4"/>
  <c r="C50" i="4"/>
  <c r="M50" i="4" s="1"/>
  <c r="U184" i="4"/>
  <c r="U186" i="4"/>
  <c r="U194" i="4"/>
  <c r="C51" i="4" l="1"/>
  <c r="M51" i="4" s="1"/>
  <c r="X146" i="4"/>
  <c r="X148" i="4"/>
  <c r="X147" i="4"/>
  <c r="U189" i="4"/>
  <c r="U187" i="4"/>
  <c r="X149" i="4" l="1"/>
  <c r="X151" i="4"/>
  <c r="X150" i="4"/>
  <c r="C52" i="4"/>
  <c r="M52" i="4" s="1"/>
  <c r="U190" i="4"/>
  <c r="U192" i="4"/>
  <c r="C53" i="4" l="1"/>
  <c r="M53" i="4" s="1"/>
  <c r="X152" i="4"/>
  <c r="X154" i="4"/>
  <c r="X153" i="4"/>
  <c r="U195" i="4"/>
  <c r="U193" i="4"/>
  <c r="X155" i="4" l="1"/>
  <c r="X157" i="4"/>
  <c r="X156" i="4"/>
  <c r="C54" i="4"/>
  <c r="M54" i="4" s="1"/>
  <c r="U196" i="4"/>
  <c r="C55" i="4" l="1"/>
  <c r="M55" i="4" s="1"/>
  <c r="X158" i="4"/>
  <c r="X160" i="4"/>
  <c r="X159" i="4"/>
  <c r="X161" i="4" l="1"/>
  <c r="X163" i="4"/>
  <c r="X162" i="4"/>
  <c r="C56" i="4"/>
  <c r="M56" i="4" s="1"/>
  <c r="C57" i="4" l="1"/>
  <c r="M57" i="4" s="1"/>
  <c r="X164" i="4"/>
  <c r="X166" i="4"/>
  <c r="X165" i="4"/>
  <c r="X167" i="4" l="1"/>
  <c r="X169" i="4"/>
  <c r="X168" i="4"/>
  <c r="C58" i="4"/>
  <c r="M58" i="4" s="1"/>
  <c r="C59" i="4" l="1"/>
  <c r="M59" i="4" s="1"/>
  <c r="X170" i="4"/>
  <c r="X172" i="4"/>
  <c r="X171" i="4"/>
  <c r="X173" i="4" l="1"/>
  <c r="X175" i="4"/>
  <c r="X174" i="4"/>
  <c r="C60" i="4"/>
  <c r="M60" i="4" s="1"/>
  <c r="C61" i="4" l="1"/>
  <c r="M61" i="4" s="1"/>
  <c r="X176" i="4"/>
  <c r="X178" i="4"/>
  <c r="X177" i="4"/>
  <c r="X179" i="4" l="1"/>
  <c r="X181" i="4"/>
  <c r="X180" i="4"/>
  <c r="C62" i="4"/>
  <c r="M62" i="4" s="1"/>
  <c r="C63" i="4" l="1"/>
  <c r="M63" i="4" s="1"/>
  <c r="X182" i="4"/>
  <c r="X184" i="4"/>
  <c r="X183" i="4"/>
  <c r="X185" i="4" l="1"/>
  <c r="X187" i="4"/>
  <c r="X186" i="4"/>
  <c r="C64" i="4"/>
  <c r="M64" i="4" s="1"/>
  <c r="C66" i="4" l="1"/>
  <c r="M66" i="4" s="1"/>
  <c r="C65" i="4"/>
  <c r="M65" i="4" s="1"/>
  <c r="X188" i="4"/>
  <c r="X190" i="4"/>
  <c r="X189" i="4"/>
  <c r="X191" i="4" l="1"/>
  <c r="X193" i="4"/>
  <c r="X192" i="4"/>
  <c r="X194" i="4"/>
  <c r="X196" i="4"/>
  <c r="X195" i="4"/>
</calcChain>
</file>

<file path=xl/sharedStrings.xml><?xml version="1.0" encoding="utf-8"?>
<sst xmlns="http://schemas.openxmlformats.org/spreadsheetml/2006/main" count="221" uniqueCount="138">
  <si>
    <t>血量</t>
    <phoneticPr fontId="1" type="noConversion"/>
  </si>
  <si>
    <t>攻击</t>
    <phoneticPr fontId="1" type="noConversion"/>
  </si>
  <si>
    <t>等级</t>
    <phoneticPr fontId="1" type="noConversion"/>
  </si>
  <si>
    <t>基础属性</t>
    <phoneticPr fontId="1" type="noConversion"/>
  </si>
  <si>
    <t>属性占比</t>
    <phoneticPr fontId="1" type="noConversion"/>
  </si>
  <si>
    <t>装备属性</t>
    <phoneticPr fontId="1" type="noConversion"/>
  </si>
  <si>
    <t>物理防御</t>
    <phoneticPr fontId="1" type="noConversion"/>
  </si>
  <si>
    <t>魔法防御</t>
    <phoneticPr fontId="1" type="noConversion"/>
  </si>
  <si>
    <t>升级属性</t>
    <phoneticPr fontId="1" type="noConversion"/>
  </si>
  <si>
    <t>物防</t>
    <phoneticPr fontId="1" type="noConversion"/>
  </si>
  <si>
    <t>魔防</t>
    <phoneticPr fontId="1" type="noConversion"/>
  </si>
  <si>
    <t>等级</t>
    <phoneticPr fontId="1" type="noConversion"/>
  </si>
  <si>
    <t>武器</t>
    <phoneticPr fontId="1" type="noConversion"/>
  </si>
  <si>
    <t>衣服</t>
    <phoneticPr fontId="1" type="noConversion"/>
  </si>
  <si>
    <t>头盔</t>
    <phoneticPr fontId="1" type="noConversion"/>
  </si>
  <si>
    <t>手镯</t>
    <phoneticPr fontId="1" type="noConversion"/>
  </si>
  <si>
    <t>腰带</t>
    <phoneticPr fontId="1" type="noConversion"/>
  </si>
  <si>
    <t>鞋子</t>
    <phoneticPr fontId="1" type="noConversion"/>
  </si>
  <si>
    <t>裤子</t>
    <phoneticPr fontId="1" type="noConversion"/>
  </si>
  <si>
    <t>项链</t>
    <phoneticPr fontId="1" type="noConversion"/>
  </si>
  <si>
    <t>灵石</t>
    <phoneticPr fontId="1" type="noConversion"/>
  </si>
  <si>
    <t>宝石</t>
    <phoneticPr fontId="1" type="noConversion"/>
  </si>
  <si>
    <t>护符</t>
    <phoneticPr fontId="1" type="noConversion"/>
  </si>
  <si>
    <t>累计</t>
    <phoneticPr fontId="1" type="noConversion"/>
  </si>
  <si>
    <t>乌木剑</t>
    <phoneticPr fontId="1" type="noConversion"/>
  </si>
  <si>
    <t>紫竹</t>
    <phoneticPr fontId="1" type="noConversion"/>
  </si>
  <si>
    <t>法神</t>
    <phoneticPr fontId="1" type="noConversion"/>
  </si>
  <si>
    <t>圣魔</t>
    <phoneticPr fontId="1" type="noConversion"/>
  </si>
  <si>
    <t>幻魔</t>
    <phoneticPr fontId="1" type="noConversion"/>
  </si>
  <si>
    <t>魔法</t>
    <phoneticPr fontId="1" type="noConversion"/>
  </si>
  <si>
    <t>乾坤</t>
    <phoneticPr fontId="1" type="noConversion"/>
  </si>
  <si>
    <t>布靴</t>
    <phoneticPr fontId="1" type="noConversion"/>
  </si>
  <si>
    <t>长裤</t>
    <phoneticPr fontId="1" type="noConversion"/>
  </si>
  <si>
    <t>头盔</t>
    <phoneticPr fontId="1" type="noConversion"/>
  </si>
  <si>
    <t>血量占比</t>
    <phoneticPr fontId="1" type="noConversion"/>
  </si>
  <si>
    <t>手镯</t>
    <phoneticPr fontId="1" type="noConversion"/>
  </si>
  <si>
    <t>腰带</t>
    <phoneticPr fontId="1" type="noConversion"/>
  </si>
  <si>
    <t>灵石（戒指）</t>
    <phoneticPr fontId="1" type="noConversion"/>
  </si>
  <si>
    <t>长裤</t>
    <phoneticPr fontId="1" type="noConversion"/>
  </si>
  <si>
    <t>布靴</t>
    <phoneticPr fontId="1" type="noConversion"/>
  </si>
  <si>
    <t>铁手镯</t>
    <phoneticPr fontId="1" type="noConversion"/>
  </si>
  <si>
    <t>钢腰带</t>
    <phoneticPr fontId="1" type="noConversion"/>
  </si>
  <si>
    <t>麻布裤</t>
    <phoneticPr fontId="1" type="noConversion"/>
  </si>
  <si>
    <t>木盔</t>
    <phoneticPr fontId="1" type="noConversion"/>
  </si>
  <si>
    <t>银项链</t>
    <phoneticPr fontId="1" type="noConversion"/>
  </si>
  <si>
    <t>项链</t>
    <phoneticPr fontId="1" type="noConversion"/>
  </si>
  <si>
    <t>八角戒指</t>
    <phoneticPr fontId="1" type="noConversion"/>
  </si>
  <si>
    <t>宝石</t>
    <phoneticPr fontId="1" type="noConversion"/>
  </si>
  <si>
    <t>灵石</t>
    <phoneticPr fontId="1" type="noConversion"/>
  </si>
  <si>
    <t>护符</t>
    <phoneticPr fontId="1" type="noConversion"/>
  </si>
  <si>
    <t>武器</t>
    <phoneticPr fontId="1" type="noConversion"/>
  </si>
  <si>
    <t>衣服</t>
    <phoneticPr fontId="1" type="noConversion"/>
  </si>
  <si>
    <t>布衣</t>
    <phoneticPr fontId="1" type="noConversion"/>
  </si>
  <si>
    <t>木剑</t>
    <phoneticPr fontId="1" type="noConversion"/>
  </si>
  <si>
    <t>木镯</t>
    <phoneticPr fontId="1" type="noConversion"/>
  </si>
  <si>
    <t>最小攻击</t>
    <phoneticPr fontId="1" type="noConversion"/>
  </si>
  <si>
    <t>最大攻击</t>
    <phoneticPr fontId="1" type="noConversion"/>
  </si>
  <si>
    <t>最小物防</t>
    <phoneticPr fontId="1" type="noConversion"/>
  </si>
  <si>
    <t>最大物防</t>
    <phoneticPr fontId="1" type="noConversion"/>
  </si>
  <si>
    <t>最小魔防</t>
    <phoneticPr fontId="1" type="noConversion"/>
  </si>
  <si>
    <t>最小魔防</t>
    <phoneticPr fontId="1" type="noConversion"/>
  </si>
  <si>
    <t>属性预览</t>
    <phoneticPr fontId="1" type="noConversion"/>
  </si>
  <si>
    <t>布带</t>
    <phoneticPr fontId="1" type="noConversion"/>
  </si>
  <si>
    <t>特殊附加</t>
    <phoneticPr fontId="1" type="noConversion"/>
  </si>
  <si>
    <t>暴击率+1%</t>
    <phoneticPr fontId="1" type="noConversion"/>
  </si>
  <si>
    <t>铁盔</t>
    <phoneticPr fontId="1" type="noConversion"/>
  </si>
  <si>
    <t>小手镯</t>
    <phoneticPr fontId="1" type="noConversion"/>
  </si>
  <si>
    <t>青铜头盔</t>
    <phoneticPr fontId="1" type="noConversion"/>
  </si>
  <si>
    <t>骷髅头盔</t>
    <phoneticPr fontId="1" type="noConversion"/>
  </si>
  <si>
    <t>纯银手镯</t>
    <phoneticPr fontId="1" type="noConversion"/>
  </si>
  <si>
    <t>魔力手镯</t>
    <phoneticPr fontId="1" type="noConversion"/>
  </si>
  <si>
    <t>纯金手镯</t>
    <phoneticPr fontId="1" type="noConversion"/>
  </si>
  <si>
    <t>骷髅手镯</t>
    <phoneticPr fontId="1" type="noConversion"/>
  </si>
  <si>
    <t>布纹腰带</t>
    <phoneticPr fontId="1" type="noConversion"/>
  </si>
  <si>
    <t>钢铁腰带</t>
    <phoneticPr fontId="1" type="noConversion"/>
  </si>
  <si>
    <t>布纹布靴</t>
    <phoneticPr fontId="1" type="noConversion"/>
  </si>
  <si>
    <t>布纹长裤</t>
    <phoneticPr fontId="1" type="noConversion"/>
  </si>
  <si>
    <t>小布鞋</t>
    <phoneticPr fontId="1" type="noConversion"/>
  </si>
  <si>
    <t>放大镜</t>
    <phoneticPr fontId="1" type="noConversion"/>
  </si>
  <si>
    <t>魅力戒指</t>
    <phoneticPr fontId="1" type="noConversion"/>
  </si>
  <si>
    <t>红宝石项链</t>
    <phoneticPr fontId="1" type="noConversion"/>
  </si>
  <si>
    <t>红宝石</t>
    <phoneticPr fontId="1" type="noConversion"/>
  </si>
  <si>
    <t>神兵护符</t>
    <phoneticPr fontId="1" type="noConversion"/>
  </si>
  <si>
    <t>10级</t>
    <phoneticPr fontId="1" type="noConversion"/>
  </si>
  <si>
    <t>20级</t>
    <phoneticPr fontId="1" type="noConversion"/>
  </si>
  <si>
    <t>怪物等级</t>
    <phoneticPr fontId="1" type="noConversion"/>
  </si>
  <si>
    <t>预计玩家等级</t>
    <phoneticPr fontId="1" type="noConversion"/>
  </si>
  <si>
    <t>魔防</t>
    <phoneticPr fontId="1" type="noConversion"/>
  </si>
  <si>
    <t>装备等级</t>
    <phoneticPr fontId="1" type="noConversion"/>
  </si>
  <si>
    <t>装备完成度</t>
    <phoneticPr fontId="1" type="noConversion"/>
  </si>
  <si>
    <t>生命</t>
    <phoneticPr fontId="1" type="noConversion"/>
  </si>
  <si>
    <t>总血量</t>
    <phoneticPr fontId="1" type="noConversion"/>
  </si>
  <si>
    <t>总攻击</t>
    <phoneticPr fontId="1" type="noConversion"/>
  </si>
  <si>
    <t>总物防</t>
    <phoneticPr fontId="1" type="noConversion"/>
  </si>
  <si>
    <t>总魔防</t>
    <phoneticPr fontId="1" type="noConversion"/>
  </si>
  <si>
    <t>期待回合数</t>
    <phoneticPr fontId="1" type="noConversion"/>
  </si>
  <si>
    <t>技能系数</t>
    <phoneticPr fontId="1" type="noConversion"/>
  </si>
  <si>
    <t>怪物等级</t>
    <phoneticPr fontId="1" type="noConversion"/>
  </si>
  <si>
    <t>己方承受回合</t>
    <phoneticPr fontId="1" type="noConversion"/>
  </si>
  <si>
    <t>总攻击（含技能加成）</t>
    <phoneticPr fontId="1" type="noConversion"/>
  </si>
  <si>
    <t>命中率和闪避率取决于攻击和被攻击的等级</t>
    <phoneticPr fontId="1" type="noConversion"/>
  </si>
  <si>
    <t>有负重概念</t>
    <phoneticPr fontId="1" type="noConversion"/>
  </si>
  <si>
    <t>造成的伤害 =（攻击(技能类型)-对应类型的防御）*（1-对应类型免伤比）*（1-总免伤比）</t>
    <phoneticPr fontId="1" type="noConversion"/>
  </si>
  <si>
    <t>属性构成 =（基础属性 + 装备属性 + 被动技能 + 额外固定值1）*额外百分比 + 额外固定值2</t>
    <phoneticPr fontId="1" type="noConversion"/>
  </si>
  <si>
    <t>属性构成</t>
    <phoneticPr fontId="1" type="noConversion"/>
  </si>
  <si>
    <t>当前命中 = 0.7 + 0.05 * 等级差 + 命中属性（百分比）</t>
    <phoneticPr fontId="1" type="noConversion"/>
  </si>
  <si>
    <t>命中概率 = 当前命中 - 当前闪避  （保底0.5）</t>
    <phoneticPr fontId="1" type="noConversion"/>
  </si>
  <si>
    <t>当前闪避 = 闪避属性（百分比）</t>
    <phoneticPr fontId="1" type="noConversion"/>
  </si>
  <si>
    <t>战斗公式（分2个，1个角色攻击怪物，1个怪物攻击角色）</t>
    <phoneticPr fontId="1" type="noConversion"/>
  </si>
  <si>
    <t>怪物名称</t>
    <phoneticPr fontId="1" type="noConversion"/>
  </si>
  <si>
    <t>等级</t>
    <phoneticPr fontId="1" type="noConversion"/>
  </si>
  <si>
    <t>野狼</t>
    <phoneticPr fontId="1" type="noConversion"/>
  </si>
  <si>
    <t>野狼头领</t>
    <phoneticPr fontId="1" type="noConversion"/>
  </si>
  <si>
    <t>级别</t>
    <phoneticPr fontId="1" type="noConversion"/>
  </si>
  <si>
    <t>普通</t>
    <phoneticPr fontId="1" type="noConversion"/>
  </si>
  <si>
    <t>BOSS</t>
    <phoneticPr fontId="1" type="noConversion"/>
  </si>
  <si>
    <t>野兔</t>
    <phoneticPr fontId="1" type="noConversion"/>
  </si>
  <si>
    <t>蜘蛛</t>
    <phoneticPr fontId="1" type="noConversion"/>
  </si>
  <si>
    <t>血量系数调整</t>
    <phoneticPr fontId="1" type="noConversion"/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</si>
  <si>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</si>
  <si>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</si>
  <si>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</si>
  <si>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</si>
  <si>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</si>
  <si>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</si>
  <si>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</si>
  <si>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</si>
  <si>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</si>
  <si>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</si>
  <si>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</si>
  <si>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纯银项链</t>
    <phoneticPr fontId="1" type="noConversion"/>
  </si>
  <si>
    <t>攻击头盔</t>
    <phoneticPr fontId="1" type="noConversion"/>
  </si>
  <si>
    <t>暴击+1%</t>
    <phoneticPr fontId="1" type="noConversion"/>
  </si>
  <si>
    <t>短刀</t>
    <phoneticPr fontId="1" type="noConversion"/>
  </si>
  <si>
    <t>玄铁刀</t>
    <phoneticPr fontId="1" type="noConversion"/>
  </si>
  <si>
    <t>凌风剑</t>
    <phoneticPr fontId="1" type="noConversion"/>
  </si>
  <si>
    <t>轻型盔甲</t>
    <phoneticPr fontId="1" type="noConversion"/>
  </si>
  <si>
    <t>玄铁甲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</si>
</sst>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755851924192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4" fillId="2" borderId="0" xfId="0" applyFont="1" applyFill="1" applyAlignment="1">
      <alignment horizontal="center"/>
    </xf>
    <xf numFmtId="0" fontId="0" fillId="0" borderId="0" xfId="0" applyAlignment="1"/>
    <xf numFmtId="0" fontId="2" fillId="0" borderId="0" xfId="0" applyFont="1" applyAlignment="1"/>
    <xf numFmtId="0" fontId="2" fillId="0" borderId="0" xfId="0" applyNumberFormat="1" applyFont="1" applyAlignment="1">
      <alignment horizontal="center"/>
    </xf>
    <xf numFmtId="0" fontId="3" fillId="0" borderId="0" xfId="0" applyFont="1" applyAlignment="1"/>
    <xf numFmtId="0" fontId="0" fillId="0" borderId="0" xfId="0" applyNumberFormat="1" applyAlignment="1">
      <alignment horizontal="center"/>
    </xf>
    <xf numFmtId="0" fontId="2" fillId="0" borderId="0" xfId="0" applyNumberFormat="1" applyFont="1" applyAlignment="1"/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/>
    <xf numFmtId="0" fontId="2" fillId="0" borderId="0" xfId="0" applyFont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9"/>
  <sheetViews>
    <sheetView workbookViewId="0">
      <selection activeCell="D13" sqref="D13:D14"/>
    </sheetView>
  </sheetViews>
  <sheetFormatPr defaultRowHeight="12" x14ac:dyDescent="0.15"/>
  <cols>
    <col min="1" max="16384" width="9" style="1"/>
  </cols>
  <sheetData>
    <row r="1" spans="2:16" s="2" customFormat="1" ht="15" customHeight="1" x14ac:dyDescent="0.15"/>
    <row r="2" spans="2:16" s="2" customFormat="1" ht="15" customHeight="1" x14ac:dyDescent="0.15">
      <c r="B2" s="2" t="s">
        <v>3</v>
      </c>
      <c r="C2" s="2" t="s">
        <v>0</v>
      </c>
      <c r="D2" s="2" t="s">
        <v>1</v>
      </c>
      <c r="E2" s="2" t="s">
        <v>6</v>
      </c>
      <c r="F2" s="2" t="s">
        <v>7</v>
      </c>
      <c r="J2" s="24" t="s">
        <v>4</v>
      </c>
      <c r="K2" s="24"/>
    </row>
    <row r="3" spans="2:16" s="2" customFormat="1" ht="15" customHeight="1" x14ac:dyDescent="0.15">
      <c r="C3" s="2">
        <v>35</v>
      </c>
      <c r="D3" s="2">
        <v>5</v>
      </c>
      <c r="E3" s="2">
        <v>1</v>
      </c>
      <c r="F3" s="2">
        <v>1</v>
      </c>
      <c r="J3" s="2" t="s">
        <v>3</v>
      </c>
      <c r="K3" s="2">
        <v>1</v>
      </c>
    </row>
    <row r="4" spans="2:16" s="2" customFormat="1" ht="15" customHeight="1" x14ac:dyDescent="0.15">
      <c r="J4" s="2" t="s">
        <v>8</v>
      </c>
      <c r="K4" s="2">
        <v>4</v>
      </c>
    </row>
    <row r="5" spans="2:16" s="2" customFormat="1" ht="15" customHeight="1" x14ac:dyDescent="0.15">
      <c r="J5" s="2" t="s">
        <v>5</v>
      </c>
      <c r="K5" s="2">
        <v>35</v>
      </c>
    </row>
    <row r="6" spans="2:16" s="2" customFormat="1" ht="15" customHeight="1" x14ac:dyDescent="0.15"/>
    <row r="7" spans="2:16" s="2" customFormat="1" ht="15" customHeight="1" x14ac:dyDescent="0.15"/>
    <row r="8" spans="2:16" s="2" customFormat="1" ht="15" customHeight="1" x14ac:dyDescent="0.15">
      <c r="C8" s="12" t="s">
        <v>100</v>
      </c>
      <c r="I8" s="2">
        <v>1</v>
      </c>
      <c r="J8" s="2">
        <v>1</v>
      </c>
      <c r="K8" s="2">
        <f>I8/J8*0.9</f>
        <v>0.9</v>
      </c>
      <c r="L8" s="2">
        <v>0.1</v>
      </c>
      <c r="O8" s="2">
        <v>1</v>
      </c>
      <c r="P8" s="2">
        <f>0.05*O8</f>
        <v>0.05</v>
      </c>
    </row>
    <row r="9" spans="2:16" s="2" customFormat="1" ht="15" customHeight="1" x14ac:dyDescent="0.15">
      <c r="I9" s="2">
        <v>2</v>
      </c>
      <c r="J9" s="2">
        <v>2</v>
      </c>
      <c r="K9" s="10">
        <f t="shared" ref="K9:K23" si="0">I9/J9*0.9</f>
        <v>0.9</v>
      </c>
      <c r="O9" s="2">
        <v>2</v>
      </c>
      <c r="P9" s="10">
        <f t="shared" ref="P9:P17" si="1">0.05*O9</f>
        <v>0.1</v>
      </c>
    </row>
    <row r="10" spans="2:16" s="2" customFormat="1" ht="15" customHeight="1" x14ac:dyDescent="0.15">
      <c r="I10" s="10">
        <v>3</v>
      </c>
      <c r="J10" s="10">
        <v>3</v>
      </c>
      <c r="K10" s="10">
        <f t="shared" si="0"/>
        <v>0.9</v>
      </c>
      <c r="O10" s="2">
        <v>3</v>
      </c>
      <c r="P10" s="10">
        <f t="shared" si="1"/>
        <v>0.15000000000000002</v>
      </c>
    </row>
    <row r="11" spans="2:16" s="2" customFormat="1" ht="15" customHeight="1" x14ac:dyDescent="0.15">
      <c r="C11" s="2" t="s">
        <v>101</v>
      </c>
      <c r="I11" s="10">
        <v>4</v>
      </c>
      <c r="J11" s="10">
        <v>4</v>
      </c>
      <c r="K11" s="10">
        <f t="shared" si="0"/>
        <v>0.9</v>
      </c>
      <c r="O11" s="2">
        <v>4</v>
      </c>
      <c r="P11" s="10">
        <f t="shared" si="1"/>
        <v>0.2</v>
      </c>
    </row>
    <row r="12" spans="2:16" s="2" customFormat="1" ht="15" customHeight="1" x14ac:dyDescent="0.15">
      <c r="I12" s="10">
        <v>5</v>
      </c>
      <c r="J12" s="10">
        <v>5</v>
      </c>
      <c r="K12" s="10">
        <f t="shared" si="0"/>
        <v>0.9</v>
      </c>
      <c r="O12" s="2">
        <v>5</v>
      </c>
      <c r="P12" s="10">
        <f t="shared" si="1"/>
        <v>0.25</v>
      </c>
    </row>
    <row r="13" spans="2:16" s="2" customFormat="1" ht="15" customHeight="1" x14ac:dyDescent="0.15">
      <c r="I13" s="10">
        <v>6</v>
      </c>
      <c r="J13" s="10">
        <v>6</v>
      </c>
      <c r="K13" s="10">
        <f t="shared" si="0"/>
        <v>0.9</v>
      </c>
      <c r="O13" s="10">
        <v>6</v>
      </c>
      <c r="P13" s="10">
        <f t="shared" si="1"/>
        <v>0.30000000000000004</v>
      </c>
    </row>
    <row r="14" spans="2:16" s="2" customFormat="1" ht="15" customHeight="1" x14ac:dyDescent="0.15">
      <c r="I14" s="10">
        <v>7</v>
      </c>
      <c r="J14" s="10">
        <v>7</v>
      </c>
      <c r="K14" s="10">
        <f t="shared" si="0"/>
        <v>0.9</v>
      </c>
      <c r="O14" s="10">
        <v>7</v>
      </c>
      <c r="P14" s="10">
        <f t="shared" si="1"/>
        <v>0.35000000000000003</v>
      </c>
    </row>
    <row r="15" spans="2:16" s="2" customFormat="1" ht="15" customHeight="1" x14ac:dyDescent="0.15">
      <c r="I15" s="10">
        <v>8</v>
      </c>
      <c r="J15" s="10">
        <v>8</v>
      </c>
      <c r="K15" s="10">
        <f t="shared" si="0"/>
        <v>0.9</v>
      </c>
      <c r="O15" s="10">
        <v>8</v>
      </c>
      <c r="P15" s="10">
        <f t="shared" si="1"/>
        <v>0.4</v>
      </c>
    </row>
    <row r="16" spans="2:16" s="2" customFormat="1" ht="15" customHeight="1" x14ac:dyDescent="0.15">
      <c r="I16" s="10">
        <v>9</v>
      </c>
      <c r="J16" s="10">
        <v>9</v>
      </c>
      <c r="K16" s="10">
        <f t="shared" si="0"/>
        <v>0.9</v>
      </c>
      <c r="O16" s="10">
        <v>9</v>
      </c>
      <c r="P16" s="10">
        <f t="shared" si="1"/>
        <v>0.45</v>
      </c>
    </row>
    <row r="17" spans="9:16" s="2" customFormat="1" ht="15" customHeight="1" x14ac:dyDescent="0.15">
      <c r="I17" s="10">
        <v>10</v>
      </c>
      <c r="J17" s="10">
        <v>10</v>
      </c>
      <c r="K17" s="10">
        <f t="shared" si="0"/>
        <v>0.9</v>
      </c>
      <c r="O17" s="10">
        <v>10</v>
      </c>
      <c r="P17" s="10">
        <f t="shared" si="1"/>
        <v>0.5</v>
      </c>
    </row>
    <row r="18" spans="9:16" s="2" customFormat="1" ht="15" customHeight="1" x14ac:dyDescent="0.15">
      <c r="I18" s="10">
        <v>11</v>
      </c>
      <c r="J18" s="10">
        <v>11</v>
      </c>
      <c r="K18" s="10">
        <f t="shared" si="0"/>
        <v>0.9</v>
      </c>
    </row>
    <row r="19" spans="9:16" s="2" customFormat="1" ht="15" customHeight="1" x14ac:dyDescent="0.15">
      <c r="I19" s="10">
        <v>12</v>
      </c>
      <c r="J19" s="10">
        <v>12</v>
      </c>
      <c r="K19" s="10">
        <f t="shared" si="0"/>
        <v>0.9</v>
      </c>
    </row>
    <row r="20" spans="9:16" s="2" customFormat="1" ht="15" customHeight="1" x14ac:dyDescent="0.15">
      <c r="I20" s="10">
        <v>13</v>
      </c>
      <c r="J20" s="10">
        <v>13</v>
      </c>
      <c r="K20" s="10">
        <f t="shared" si="0"/>
        <v>0.9</v>
      </c>
    </row>
    <row r="21" spans="9:16" s="2" customFormat="1" ht="15" customHeight="1" x14ac:dyDescent="0.15">
      <c r="I21" s="10">
        <v>14</v>
      </c>
      <c r="J21" s="10">
        <v>14</v>
      </c>
      <c r="K21" s="10">
        <f t="shared" si="0"/>
        <v>0.9</v>
      </c>
    </row>
    <row r="22" spans="9:16" s="2" customFormat="1" ht="15" customHeight="1" x14ac:dyDescent="0.15">
      <c r="I22" s="10">
        <v>15</v>
      </c>
      <c r="J22" s="10">
        <v>15</v>
      </c>
      <c r="K22" s="10">
        <f t="shared" si="0"/>
        <v>0.9</v>
      </c>
    </row>
    <row r="23" spans="9:16" s="2" customFormat="1" ht="15" customHeight="1" x14ac:dyDescent="0.15">
      <c r="I23" s="10">
        <v>16</v>
      </c>
      <c r="J23" s="10">
        <v>16</v>
      </c>
      <c r="K23" s="10">
        <f t="shared" si="0"/>
        <v>0.9</v>
      </c>
    </row>
    <row r="24" spans="9:16" s="2" customFormat="1" ht="15" customHeight="1" x14ac:dyDescent="0.15"/>
    <row r="25" spans="9:16" s="2" customFormat="1" ht="15" customHeight="1" x14ac:dyDescent="0.15"/>
    <row r="26" spans="9:16" s="2" customFormat="1" ht="15" customHeight="1" x14ac:dyDescent="0.15"/>
    <row r="27" spans="9:16" s="2" customFormat="1" ht="15" customHeight="1" x14ac:dyDescent="0.15"/>
    <row r="28" spans="9:16" s="2" customFormat="1" ht="15" customHeight="1" x14ac:dyDescent="0.15"/>
    <row r="29" spans="9:16" s="2" customFormat="1" ht="15" customHeight="1" x14ac:dyDescent="0.15"/>
    <row r="30" spans="9:16" s="2" customFormat="1" ht="15" customHeight="1" x14ac:dyDescent="0.15"/>
    <row r="31" spans="9:16" s="2" customFormat="1" ht="15" customHeight="1" x14ac:dyDescent="0.15"/>
    <row r="32" spans="9:16" s="2" customFormat="1" ht="15" customHeight="1" x14ac:dyDescent="0.15"/>
    <row r="33" s="2" customFormat="1" ht="15" customHeight="1" x14ac:dyDescent="0.15"/>
    <row r="34" s="2" customFormat="1" ht="15" customHeight="1" x14ac:dyDescent="0.15"/>
    <row r="35" s="2" customFormat="1" ht="15" customHeight="1" x14ac:dyDescent="0.15"/>
    <row r="36" s="2" customFormat="1" ht="15" customHeight="1" x14ac:dyDescent="0.15"/>
    <row r="37" s="2" customFormat="1" ht="15" customHeight="1" x14ac:dyDescent="0.15"/>
    <row r="38" s="2" customFormat="1" ht="15" customHeight="1" x14ac:dyDescent="0.15"/>
    <row r="39" s="2" customFormat="1" ht="15" customHeight="1" x14ac:dyDescent="0.15"/>
    <row r="40" s="2" customFormat="1" ht="15" customHeight="1" x14ac:dyDescent="0.15"/>
    <row r="41" s="2" customFormat="1" ht="15" customHeight="1" x14ac:dyDescent="0.15"/>
    <row r="42" s="2" customFormat="1" ht="15" customHeight="1" x14ac:dyDescent="0.15"/>
    <row r="43" s="2" customFormat="1" ht="15" customHeight="1" x14ac:dyDescent="0.15"/>
    <row r="44" s="2" customFormat="1" ht="15" customHeight="1" x14ac:dyDescent="0.15"/>
    <row r="45" s="2" customFormat="1" ht="15" customHeight="1" x14ac:dyDescent="0.15"/>
    <row r="46" s="2" customFormat="1" ht="15" customHeight="1" x14ac:dyDescent="0.15"/>
    <row r="47" s="2" customFormat="1" ht="15" customHeight="1" x14ac:dyDescent="0.15"/>
    <row r="48" s="2" customFormat="1" ht="15" customHeight="1" x14ac:dyDescent="0.15"/>
    <row r="49" s="2" customFormat="1" ht="15" customHeight="1" x14ac:dyDescent="0.15"/>
  </sheetData>
  <mergeCells count="1">
    <mergeCell ref="J2:K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3"/>
  <sheetViews>
    <sheetView showGridLines="0" workbookViewId="0">
      <selection activeCell="F31" sqref="F31"/>
    </sheetView>
  </sheetViews>
  <sheetFormatPr defaultRowHeight="13.5" x14ac:dyDescent="0.15"/>
  <sheetData>
    <row r="2" spans="2:2" x14ac:dyDescent="0.15">
      <c r="B2" s="23" t="s">
        <v>104</v>
      </c>
    </row>
    <row r="4" spans="2:2" x14ac:dyDescent="0.15">
      <c r="B4" s="12" t="s">
        <v>103</v>
      </c>
    </row>
    <row r="8" spans="2:2" x14ac:dyDescent="0.15">
      <c r="B8" s="2"/>
    </row>
    <row r="9" spans="2:2" x14ac:dyDescent="0.15">
      <c r="B9" s="2"/>
    </row>
    <row r="10" spans="2:2" x14ac:dyDescent="0.15">
      <c r="B10" s="2"/>
    </row>
    <row r="11" spans="2:2" x14ac:dyDescent="0.15">
      <c r="B11" s="2"/>
    </row>
    <row r="12" spans="2:2" x14ac:dyDescent="0.15">
      <c r="B12" s="2"/>
    </row>
    <row r="13" spans="2:2" x14ac:dyDescent="0.15">
      <c r="B13" s="2"/>
    </row>
    <row r="15" spans="2:2" x14ac:dyDescent="0.15">
      <c r="B15" s="23" t="s">
        <v>108</v>
      </c>
    </row>
    <row r="17" spans="2:2" x14ac:dyDescent="0.15">
      <c r="B17" s="12" t="s">
        <v>105</v>
      </c>
    </row>
    <row r="18" spans="2:2" x14ac:dyDescent="0.15">
      <c r="B18" s="2"/>
    </row>
    <row r="19" spans="2:2" x14ac:dyDescent="0.15">
      <c r="B19" s="12" t="s">
        <v>107</v>
      </c>
    </row>
    <row r="20" spans="2:2" x14ac:dyDescent="0.15">
      <c r="B20" s="2"/>
    </row>
    <row r="21" spans="2:2" x14ac:dyDescent="0.15">
      <c r="B21" s="11" t="s">
        <v>106</v>
      </c>
    </row>
    <row r="23" spans="2:2" x14ac:dyDescent="0.15">
      <c r="B23" s="12" t="s">
        <v>102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opLeftCell="A19" workbookViewId="0">
      <selection activeCell="I42" sqref="I42"/>
    </sheetView>
  </sheetViews>
  <sheetFormatPr defaultRowHeight="13.5" x14ac:dyDescent="0.15"/>
  <cols>
    <col min="1" max="1" width="9" style="2"/>
    <col min="2" max="2" width="11.375" style="22" bestFit="1" customWidth="1"/>
    <col min="3" max="5" width="9" style="7"/>
    <col min="6" max="12" width="9" style="5"/>
  </cols>
  <sheetData>
    <row r="1" spans="1:12" s="8" customFormat="1" ht="20.100000000000001" customHeight="1" x14ac:dyDescent="0.15">
      <c r="A1" s="2" t="s">
        <v>2</v>
      </c>
      <c r="B1" s="22" t="s">
        <v>118</v>
      </c>
      <c r="C1" s="6" t="s">
        <v>0</v>
      </c>
      <c r="D1" s="6" t="s">
        <v>1</v>
      </c>
      <c r="E1" s="6" t="s">
        <v>9</v>
      </c>
      <c r="F1" s="6" t="s">
        <v>87</v>
      </c>
      <c r="G1" s="7"/>
      <c r="H1" s="7"/>
      <c r="I1" s="7"/>
      <c r="J1" s="7"/>
      <c r="K1" s="7"/>
      <c r="L1" s="7"/>
    </row>
    <row r="2" spans="1:12" ht="15" customHeight="1" x14ac:dyDescent="0.15">
      <c r="A2" s="6">
        <v>1</v>
      </c>
      <c r="B2" s="6">
        <v>1</v>
      </c>
      <c r="C2" s="6">
        <f>ROUND(属性总表!C3*B2,0)</f>
        <v>35</v>
      </c>
      <c r="D2" s="6">
        <f>属性总表!D3</f>
        <v>5</v>
      </c>
      <c r="E2" s="6">
        <f>属性总表!E3</f>
        <v>1</v>
      </c>
      <c r="F2" s="6">
        <f>属性总表!F3</f>
        <v>1</v>
      </c>
    </row>
    <row r="3" spans="1:12" ht="15" customHeight="1" x14ac:dyDescent="0.15">
      <c r="A3" s="6">
        <v>2</v>
      </c>
      <c r="B3" s="6">
        <v>1</v>
      </c>
      <c r="C3" s="6">
        <f>C2+7</f>
        <v>42</v>
      </c>
      <c r="D3" s="6">
        <f t="shared" ref="D3:E3" si="0">D2</f>
        <v>5</v>
      </c>
      <c r="E3" s="6">
        <f t="shared" si="0"/>
        <v>1</v>
      </c>
      <c r="F3" s="6">
        <v>1</v>
      </c>
    </row>
    <row r="4" spans="1:12" ht="15" customHeight="1" x14ac:dyDescent="0.15">
      <c r="A4" s="6">
        <v>3</v>
      </c>
      <c r="B4" s="6">
        <v>1</v>
      </c>
      <c r="C4" s="6">
        <f t="shared" ref="C4:C12" si="1">C3+7</f>
        <v>49</v>
      </c>
      <c r="D4" s="6">
        <f t="shared" ref="D4:D5" si="2">D3</f>
        <v>5</v>
      </c>
      <c r="E4" s="6">
        <f t="shared" ref="E4:E5" si="3">E3</f>
        <v>1</v>
      </c>
      <c r="F4" s="6">
        <v>1</v>
      </c>
    </row>
    <row r="5" spans="1:12" ht="15" customHeight="1" x14ac:dyDescent="0.15">
      <c r="A5" s="6">
        <v>4</v>
      </c>
      <c r="B5" s="6">
        <v>1</v>
      </c>
      <c r="C5" s="6">
        <f t="shared" si="1"/>
        <v>56</v>
      </c>
      <c r="D5" s="6">
        <f t="shared" si="2"/>
        <v>5</v>
      </c>
      <c r="E5" s="6">
        <f t="shared" si="3"/>
        <v>1</v>
      </c>
      <c r="F5" s="6">
        <v>1</v>
      </c>
    </row>
    <row r="6" spans="1:12" ht="15" customHeight="1" x14ac:dyDescent="0.15">
      <c r="A6" s="6">
        <v>5</v>
      </c>
      <c r="B6" s="6">
        <v>1</v>
      </c>
      <c r="C6" s="6">
        <f t="shared" si="1"/>
        <v>63</v>
      </c>
      <c r="D6" s="6">
        <f>D2+1</f>
        <v>6</v>
      </c>
      <c r="E6" s="6">
        <v>1</v>
      </c>
      <c r="F6" s="6">
        <v>1</v>
      </c>
    </row>
    <row r="7" spans="1:12" ht="15" customHeight="1" x14ac:dyDescent="0.15">
      <c r="A7" s="6">
        <v>6</v>
      </c>
      <c r="B7" s="6">
        <v>1</v>
      </c>
      <c r="C7" s="6">
        <f t="shared" si="1"/>
        <v>70</v>
      </c>
      <c r="D7" s="6">
        <f t="shared" ref="D7" si="4">D3+1</f>
        <v>6</v>
      </c>
      <c r="E7" s="6">
        <v>1</v>
      </c>
      <c r="F7" s="6">
        <v>1</v>
      </c>
    </row>
    <row r="8" spans="1:12" ht="15" customHeight="1" x14ac:dyDescent="0.15">
      <c r="A8" s="6">
        <v>7</v>
      </c>
      <c r="B8" s="6">
        <v>1</v>
      </c>
      <c r="C8" s="6">
        <f t="shared" si="1"/>
        <v>77</v>
      </c>
      <c r="D8" s="6">
        <f t="shared" ref="D8" si="5">D4+1</f>
        <v>6</v>
      </c>
      <c r="E8" s="6">
        <v>1</v>
      </c>
      <c r="F8" s="6">
        <v>1</v>
      </c>
    </row>
    <row r="9" spans="1:12" ht="15" customHeight="1" x14ac:dyDescent="0.15">
      <c r="A9" s="6">
        <v>8</v>
      </c>
      <c r="B9" s="6">
        <v>1</v>
      </c>
      <c r="C9" s="6">
        <f t="shared" si="1"/>
        <v>84</v>
      </c>
      <c r="D9" s="6">
        <f t="shared" ref="D9" si="6">D5+1</f>
        <v>6</v>
      </c>
      <c r="E9" s="6">
        <v>1</v>
      </c>
      <c r="F9" s="6">
        <v>1</v>
      </c>
    </row>
    <row r="10" spans="1:12" ht="15" customHeight="1" x14ac:dyDescent="0.15">
      <c r="A10" s="6">
        <v>9</v>
      </c>
      <c r="B10" s="6">
        <v>1</v>
      </c>
      <c r="C10" s="6">
        <f t="shared" si="1"/>
        <v>91</v>
      </c>
      <c r="D10" s="6">
        <f t="shared" ref="D10" si="7">D6+1</f>
        <v>7</v>
      </c>
      <c r="E10" s="6">
        <v>1</v>
      </c>
      <c r="F10" s="6">
        <v>1</v>
      </c>
    </row>
    <row r="11" spans="1:12" ht="15" customHeight="1" x14ac:dyDescent="0.15">
      <c r="A11" s="6">
        <v>10</v>
      </c>
      <c r="B11" s="6">
        <v>1</v>
      </c>
      <c r="C11" s="6">
        <f t="shared" si="1"/>
        <v>98</v>
      </c>
      <c r="D11" s="6">
        <f t="shared" ref="D11" si="8">D7+1</f>
        <v>7</v>
      </c>
      <c r="E11" s="6">
        <v>1</v>
      </c>
      <c r="F11" s="6">
        <v>1</v>
      </c>
    </row>
    <row r="12" spans="1:12" ht="15" customHeight="1" x14ac:dyDescent="0.15">
      <c r="A12" s="6">
        <v>11</v>
      </c>
      <c r="B12" s="6">
        <v>1</v>
      </c>
      <c r="C12" s="6">
        <f t="shared" si="1"/>
        <v>105</v>
      </c>
      <c r="D12" s="6">
        <f t="shared" ref="D12" si="9">D8+1</f>
        <v>7</v>
      </c>
      <c r="E12" s="6">
        <v>1</v>
      </c>
      <c r="F12" s="6">
        <v>1</v>
      </c>
    </row>
    <row r="13" spans="1:12" ht="15" customHeight="1" x14ac:dyDescent="0.15">
      <c r="A13" s="6">
        <v>12</v>
      </c>
      <c r="B13" s="6">
        <v>1</v>
      </c>
      <c r="C13" s="6">
        <f>C12+9</f>
        <v>114</v>
      </c>
      <c r="D13" s="6">
        <f t="shared" ref="D13" si="10">D9+1</f>
        <v>7</v>
      </c>
      <c r="E13" s="6">
        <v>1</v>
      </c>
      <c r="F13" s="6">
        <v>1</v>
      </c>
    </row>
    <row r="14" spans="1:12" ht="15" customHeight="1" x14ac:dyDescent="0.15">
      <c r="A14" s="6">
        <v>13</v>
      </c>
      <c r="B14" s="6">
        <v>1</v>
      </c>
      <c r="C14" s="6">
        <f t="shared" ref="C14:C20" si="11">C13+9</f>
        <v>123</v>
      </c>
      <c r="D14" s="6">
        <f t="shared" ref="D14" si="12">D10+1</f>
        <v>8</v>
      </c>
      <c r="E14" s="6">
        <v>1</v>
      </c>
      <c r="F14" s="6">
        <v>1</v>
      </c>
    </row>
    <row r="15" spans="1:12" ht="15" customHeight="1" x14ac:dyDescent="0.15">
      <c r="A15" s="6">
        <v>14</v>
      </c>
      <c r="B15" s="6">
        <v>1</v>
      </c>
      <c r="C15" s="6">
        <f t="shared" si="11"/>
        <v>132</v>
      </c>
      <c r="D15" s="6">
        <f t="shared" ref="D15" si="13">D11+1</f>
        <v>8</v>
      </c>
      <c r="E15" s="6">
        <v>1</v>
      </c>
      <c r="F15" s="6">
        <v>1</v>
      </c>
    </row>
    <row r="16" spans="1:12" ht="15" customHeight="1" x14ac:dyDescent="0.15">
      <c r="A16" s="6">
        <v>15</v>
      </c>
      <c r="B16" s="6">
        <v>1</v>
      </c>
      <c r="C16" s="6">
        <f t="shared" si="11"/>
        <v>141</v>
      </c>
      <c r="D16" s="6">
        <f t="shared" ref="D16" si="14">D12+1</f>
        <v>8</v>
      </c>
      <c r="E16" s="6">
        <v>1</v>
      </c>
      <c r="F16" s="6">
        <v>1</v>
      </c>
    </row>
    <row r="17" spans="1:6" ht="15" customHeight="1" x14ac:dyDescent="0.15">
      <c r="A17" s="6">
        <v>16</v>
      </c>
      <c r="B17" s="6">
        <v>1</v>
      </c>
      <c r="C17" s="6">
        <f t="shared" si="11"/>
        <v>150</v>
      </c>
      <c r="D17" s="6">
        <f t="shared" ref="D17" si="15">D13+1</f>
        <v>8</v>
      </c>
      <c r="E17" s="6">
        <v>1</v>
      </c>
      <c r="F17" s="6">
        <v>1</v>
      </c>
    </row>
    <row r="18" spans="1:6" ht="15" customHeight="1" x14ac:dyDescent="0.15">
      <c r="A18" s="6">
        <v>17</v>
      </c>
      <c r="B18" s="6">
        <v>1</v>
      </c>
      <c r="C18" s="6">
        <f t="shared" si="11"/>
        <v>159</v>
      </c>
      <c r="D18" s="6">
        <f t="shared" ref="D18" si="16">D14+1</f>
        <v>9</v>
      </c>
      <c r="E18" s="6">
        <v>1</v>
      </c>
      <c r="F18" s="6">
        <v>1</v>
      </c>
    </row>
    <row r="19" spans="1:6" ht="15" customHeight="1" x14ac:dyDescent="0.15">
      <c r="A19" s="6">
        <v>18</v>
      </c>
      <c r="B19" s="6">
        <v>1</v>
      </c>
      <c r="C19" s="6">
        <f t="shared" si="11"/>
        <v>168</v>
      </c>
      <c r="D19" s="6">
        <f t="shared" ref="D19" si="17">D15+1</f>
        <v>9</v>
      </c>
      <c r="E19" s="6">
        <v>1</v>
      </c>
      <c r="F19" s="6">
        <v>1</v>
      </c>
    </row>
    <row r="20" spans="1:6" ht="15" customHeight="1" x14ac:dyDescent="0.15">
      <c r="A20" s="6">
        <v>19</v>
      </c>
      <c r="B20" s="6">
        <v>1</v>
      </c>
      <c r="C20" s="6">
        <f t="shared" si="11"/>
        <v>177</v>
      </c>
      <c r="D20" s="6">
        <f t="shared" ref="D20" si="18">D16+1</f>
        <v>9</v>
      </c>
      <c r="E20" s="6">
        <v>1</v>
      </c>
      <c r="F20" s="6">
        <v>1</v>
      </c>
    </row>
    <row r="21" spans="1:6" ht="15" customHeight="1" x14ac:dyDescent="0.15">
      <c r="A21" s="6">
        <v>20</v>
      </c>
      <c r="B21" s="6">
        <v>1</v>
      </c>
      <c r="C21" s="6">
        <f>C20+11</f>
        <v>188</v>
      </c>
      <c r="D21" s="6">
        <f t="shared" ref="D21" si="19">D17+1</f>
        <v>9</v>
      </c>
      <c r="E21" s="6">
        <f>E2+1</f>
        <v>2</v>
      </c>
      <c r="F21" s="6">
        <f>F2+1</f>
        <v>2</v>
      </c>
    </row>
    <row r="22" spans="1:6" ht="15" customHeight="1" x14ac:dyDescent="0.15">
      <c r="A22" s="6">
        <v>21</v>
      </c>
      <c r="B22" s="6">
        <v>1</v>
      </c>
      <c r="C22" s="6">
        <f t="shared" ref="C22:C30" si="20">C21+11</f>
        <v>199</v>
      </c>
      <c r="D22" s="6">
        <f t="shared" ref="D22" si="21">D18+1</f>
        <v>10</v>
      </c>
      <c r="E22" s="6">
        <f t="shared" ref="E22:F66" si="22">E3+1</f>
        <v>2</v>
      </c>
      <c r="F22" s="6">
        <f t="shared" si="22"/>
        <v>2</v>
      </c>
    </row>
    <row r="23" spans="1:6" ht="15" customHeight="1" x14ac:dyDescent="0.15">
      <c r="A23" s="6">
        <v>22</v>
      </c>
      <c r="B23" s="6">
        <v>1</v>
      </c>
      <c r="C23" s="6">
        <f t="shared" si="20"/>
        <v>210</v>
      </c>
      <c r="D23" s="6">
        <f t="shared" ref="D23" si="23">D19+1</f>
        <v>10</v>
      </c>
      <c r="E23" s="6">
        <f t="shared" si="22"/>
        <v>2</v>
      </c>
      <c r="F23" s="6">
        <f t="shared" si="22"/>
        <v>2</v>
      </c>
    </row>
    <row r="24" spans="1:6" ht="15" customHeight="1" x14ac:dyDescent="0.15">
      <c r="A24" s="6">
        <v>23</v>
      </c>
      <c r="B24" s="6">
        <v>1</v>
      </c>
      <c r="C24" s="6">
        <f t="shared" si="20"/>
        <v>221</v>
      </c>
      <c r="D24" s="6">
        <f t="shared" ref="D24" si="24">D20+1</f>
        <v>10</v>
      </c>
      <c r="E24" s="6">
        <f t="shared" si="22"/>
        <v>2</v>
      </c>
      <c r="F24" s="6">
        <f t="shared" si="22"/>
        <v>2</v>
      </c>
    </row>
    <row r="25" spans="1:6" ht="15" customHeight="1" x14ac:dyDescent="0.15">
      <c r="A25" s="6">
        <v>24</v>
      </c>
      <c r="B25" s="6">
        <v>1</v>
      </c>
      <c r="C25" s="6">
        <f t="shared" si="20"/>
        <v>232</v>
      </c>
      <c r="D25" s="6">
        <f t="shared" ref="D25" si="25">D21+1</f>
        <v>10</v>
      </c>
      <c r="E25" s="6">
        <f t="shared" si="22"/>
        <v>2</v>
      </c>
      <c r="F25" s="6">
        <f t="shared" si="22"/>
        <v>2</v>
      </c>
    </row>
    <row r="26" spans="1:6" ht="15" customHeight="1" x14ac:dyDescent="0.15">
      <c r="A26" s="6">
        <v>25</v>
      </c>
      <c r="B26" s="6">
        <v>1</v>
      </c>
      <c r="C26" s="6">
        <f t="shared" si="20"/>
        <v>243</v>
      </c>
      <c r="D26" s="6">
        <f t="shared" ref="D26" si="26">D22+1</f>
        <v>11</v>
      </c>
      <c r="E26" s="6">
        <f t="shared" si="22"/>
        <v>2</v>
      </c>
      <c r="F26" s="6">
        <f t="shared" si="22"/>
        <v>2</v>
      </c>
    </row>
    <row r="27" spans="1:6" ht="15" customHeight="1" x14ac:dyDescent="0.15">
      <c r="A27" s="6">
        <v>26</v>
      </c>
      <c r="B27" s="6">
        <v>1</v>
      </c>
      <c r="C27" s="6">
        <f t="shared" si="20"/>
        <v>254</v>
      </c>
      <c r="D27" s="6">
        <f t="shared" ref="D27" si="27">D23+1</f>
        <v>11</v>
      </c>
      <c r="E27" s="6">
        <f t="shared" si="22"/>
        <v>2</v>
      </c>
      <c r="F27" s="6">
        <f t="shared" si="22"/>
        <v>2</v>
      </c>
    </row>
    <row r="28" spans="1:6" ht="15" customHeight="1" x14ac:dyDescent="0.15">
      <c r="A28" s="6">
        <v>27</v>
      </c>
      <c r="B28" s="6">
        <v>1</v>
      </c>
      <c r="C28" s="6">
        <f t="shared" si="20"/>
        <v>265</v>
      </c>
      <c r="D28" s="6">
        <f t="shared" ref="D28" si="28">D24+1</f>
        <v>11</v>
      </c>
      <c r="E28" s="6">
        <f t="shared" si="22"/>
        <v>2</v>
      </c>
      <c r="F28" s="6">
        <f t="shared" si="22"/>
        <v>2</v>
      </c>
    </row>
    <row r="29" spans="1:6" ht="15" customHeight="1" x14ac:dyDescent="0.15">
      <c r="A29" s="6">
        <v>28</v>
      </c>
      <c r="B29" s="6">
        <v>1</v>
      </c>
      <c r="C29" s="6">
        <f t="shared" si="20"/>
        <v>276</v>
      </c>
      <c r="D29" s="6">
        <f t="shared" ref="D29" si="29">D25+1</f>
        <v>11</v>
      </c>
      <c r="E29" s="6">
        <f t="shared" si="22"/>
        <v>2</v>
      </c>
      <c r="F29" s="6">
        <f t="shared" si="22"/>
        <v>2</v>
      </c>
    </row>
    <row r="30" spans="1:6" ht="15" customHeight="1" x14ac:dyDescent="0.15">
      <c r="A30" s="6">
        <v>29</v>
      </c>
      <c r="B30" s="6">
        <v>1</v>
      </c>
      <c r="C30" s="6">
        <f t="shared" si="20"/>
        <v>287</v>
      </c>
      <c r="D30" s="6">
        <f t="shared" ref="D30" si="30">D26+1</f>
        <v>12</v>
      </c>
      <c r="E30" s="6">
        <f t="shared" si="22"/>
        <v>2</v>
      </c>
      <c r="F30" s="6">
        <f t="shared" si="22"/>
        <v>2</v>
      </c>
    </row>
    <row r="31" spans="1:6" ht="15" customHeight="1" x14ac:dyDescent="0.15">
      <c r="A31" s="6">
        <v>30</v>
      </c>
      <c r="B31" s="6">
        <v>1</v>
      </c>
      <c r="C31" s="6">
        <f>C30+13</f>
        <v>300</v>
      </c>
      <c r="D31" s="6">
        <f t="shared" ref="D31" si="31">D27+1</f>
        <v>12</v>
      </c>
      <c r="E31" s="6">
        <f t="shared" si="22"/>
        <v>2</v>
      </c>
      <c r="F31" s="6">
        <f t="shared" si="22"/>
        <v>2</v>
      </c>
    </row>
    <row r="32" spans="1:6" ht="15" customHeight="1" x14ac:dyDescent="0.15">
      <c r="A32" s="6">
        <v>31</v>
      </c>
      <c r="B32" s="6">
        <v>1</v>
      </c>
      <c r="C32" s="6">
        <f t="shared" ref="C32:C40" si="32">C31+13</f>
        <v>313</v>
      </c>
      <c r="D32" s="6">
        <f t="shared" ref="D32" si="33">D28+1</f>
        <v>12</v>
      </c>
      <c r="E32" s="6">
        <f t="shared" si="22"/>
        <v>2</v>
      </c>
      <c r="F32" s="6">
        <f t="shared" si="22"/>
        <v>2</v>
      </c>
    </row>
    <row r="33" spans="1:6" ht="15" customHeight="1" x14ac:dyDescent="0.15">
      <c r="A33" s="6">
        <v>32</v>
      </c>
      <c r="B33" s="6">
        <v>1</v>
      </c>
      <c r="C33" s="6">
        <f t="shared" si="32"/>
        <v>326</v>
      </c>
      <c r="D33" s="6">
        <f t="shared" ref="D33" si="34">D29+1</f>
        <v>12</v>
      </c>
      <c r="E33" s="6">
        <f t="shared" si="22"/>
        <v>2</v>
      </c>
      <c r="F33" s="6">
        <f t="shared" si="22"/>
        <v>2</v>
      </c>
    </row>
    <row r="34" spans="1:6" ht="15" customHeight="1" x14ac:dyDescent="0.15">
      <c r="A34" s="6">
        <v>33</v>
      </c>
      <c r="B34" s="6">
        <v>1</v>
      </c>
      <c r="C34" s="6">
        <f t="shared" si="32"/>
        <v>339</v>
      </c>
      <c r="D34" s="6">
        <f t="shared" ref="D34" si="35">D30+1</f>
        <v>13</v>
      </c>
      <c r="E34" s="6">
        <f t="shared" si="22"/>
        <v>2</v>
      </c>
      <c r="F34" s="6">
        <f t="shared" si="22"/>
        <v>2</v>
      </c>
    </row>
    <row r="35" spans="1:6" ht="15" customHeight="1" x14ac:dyDescent="0.15">
      <c r="A35" s="6">
        <v>34</v>
      </c>
      <c r="B35" s="6">
        <v>1</v>
      </c>
      <c r="C35" s="6">
        <f t="shared" si="32"/>
        <v>352</v>
      </c>
      <c r="D35" s="6">
        <f t="shared" ref="D35" si="36">D31+1</f>
        <v>13</v>
      </c>
      <c r="E35" s="6">
        <f t="shared" si="22"/>
        <v>2</v>
      </c>
      <c r="F35" s="6">
        <f t="shared" si="22"/>
        <v>2</v>
      </c>
    </row>
    <row r="36" spans="1:6" ht="15" customHeight="1" x14ac:dyDescent="0.15">
      <c r="A36" s="6">
        <v>35</v>
      </c>
      <c r="B36" s="6">
        <v>1</v>
      </c>
      <c r="C36" s="6">
        <f t="shared" si="32"/>
        <v>365</v>
      </c>
      <c r="D36" s="6">
        <f t="shared" ref="D36" si="37">D32+1</f>
        <v>13</v>
      </c>
      <c r="E36" s="6">
        <f t="shared" si="22"/>
        <v>2</v>
      </c>
      <c r="F36" s="6">
        <f t="shared" si="22"/>
        <v>2</v>
      </c>
    </row>
    <row r="37" spans="1:6" ht="15" customHeight="1" x14ac:dyDescent="0.15">
      <c r="A37" s="6">
        <v>36</v>
      </c>
      <c r="B37" s="6">
        <v>1</v>
      </c>
      <c r="C37" s="6">
        <f t="shared" si="32"/>
        <v>378</v>
      </c>
      <c r="D37" s="6">
        <f t="shared" ref="D37" si="38">D33+1</f>
        <v>13</v>
      </c>
      <c r="E37" s="6">
        <f t="shared" si="22"/>
        <v>2</v>
      </c>
      <c r="F37" s="6">
        <f t="shared" si="22"/>
        <v>2</v>
      </c>
    </row>
    <row r="38" spans="1:6" ht="15" customHeight="1" x14ac:dyDescent="0.15">
      <c r="A38" s="6">
        <v>37</v>
      </c>
      <c r="B38" s="6">
        <v>1</v>
      </c>
      <c r="C38" s="6">
        <f t="shared" si="32"/>
        <v>391</v>
      </c>
      <c r="D38" s="6">
        <f t="shared" ref="D38" si="39">D34+1</f>
        <v>14</v>
      </c>
      <c r="E38" s="6">
        <f t="shared" si="22"/>
        <v>2</v>
      </c>
      <c r="F38" s="6">
        <f t="shared" si="22"/>
        <v>2</v>
      </c>
    </row>
    <row r="39" spans="1:6" ht="15" customHeight="1" x14ac:dyDescent="0.15">
      <c r="A39" s="6">
        <v>38</v>
      </c>
      <c r="B39" s="6">
        <v>1</v>
      </c>
      <c r="C39" s="6">
        <f t="shared" si="32"/>
        <v>404</v>
      </c>
      <c r="D39" s="6">
        <f t="shared" ref="D39" si="40">D35+1</f>
        <v>14</v>
      </c>
      <c r="E39" s="6">
        <f t="shared" si="22"/>
        <v>2</v>
      </c>
      <c r="F39" s="6">
        <f t="shared" si="22"/>
        <v>2</v>
      </c>
    </row>
    <row r="40" spans="1:6" ht="15" customHeight="1" x14ac:dyDescent="0.15">
      <c r="A40" s="6">
        <v>39</v>
      </c>
      <c r="B40" s="6">
        <v>1</v>
      </c>
      <c r="C40" s="6">
        <f t="shared" si="32"/>
        <v>417</v>
      </c>
      <c r="D40" s="6">
        <f t="shared" ref="D40" si="41">D36+1</f>
        <v>14</v>
      </c>
      <c r="E40" s="6">
        <f t="shared" si="22"/>
        <v>3</v>
      </c>
      <c r="F40" s="6">
        <f t="shared" si="22"/>
        <v>3</v>
      </c>
    </row>
    <row r="41" spans="1:6" ht="15" customHeight="1" x14ac:dyDescent="0.15">
      <c r="A41" s="6">
        <v>40</v>
      </c>
      <c r="B41" s="6">
        <v>1</v>
      </c>
      <c r="C41" s="6">
        <f>C40+15</f>
        <v>432</v>
      </c>
      <c r="D41" s="6">
        <f t="shared" ref="D41" si="42">D37+1</f>
        <v>14</v>
      </c>
      <c r="E41" s="6">
        <f t="shared" si="22"/>
        <v>3</v>
      </c>
      <c r="F41" s="6">
        <f t="shared" si="22"/>
        <v>3</v>
      </c>
    </row>
    <row r="42" spans="1:6" ht="15" customHeight="1" x14ac:dyDescent="0.15">
      <c r="A42" s="6">
        <v>41</v>
      </c>
      <c r="B42" s="6">
        <v>1</v>
      </c>
      <c r="C42" s="6">
        <f t="shared" ref="C42:C45" si="43">C41+15</f>
        <v>447</v>
      </c>
      <c r="D42" s="6">
        <f t="shared" ref="D42" si="44">D38+1</f>
        <v>15</v>
      </c>
      <c r="E42" s="6">
        <f t="shared" si="22"/>
        <v>3</v>
      </c>
      <c r="F42" s="6">
        <f t="shared" si="22"/>
        <v>3</v>
      </c>
    </row>
    <row r="43" spans="1:6" ht="15" customHeight="1" x14ac:dyDescent="0.15">
      <c r="A43" s="6">
        <v>42</v>
      </c>
      <c r="B43" s="6">
        <v>1</v>
      </c>
      <c r="C43" s="6">
        <f t="shared" si="43"/>
        <v>462</v>
      </c>
      <c r="D43" s="6">
        <f t="shared" ref="D43" si="45">D39+1</f>
        <v>15</v>
      </c>
      <c r="E43" s="6">
        <f t="shared" si="22"/>
        <v>3</v>
      </c>
      <c r="F43" s="6">
        <f t="shared" si="22"/>
        <v>3</v>
      </c>
    </row>
    <row r="44" spans="1:6" ht="15" customHeight="1" x14ac:dyDescent="0.15">
      <c r="A44" s="6">
        <v>43</v>
      </c>
      <c r="B44" s="6">
        <v>1</v>
      </c>
      <c r="C44" s="6">
        <f t="shared" si="43"/>
        <v>477</v>
      </c>
      <c r="D44" s="6">
        <f t="shared" ref="D44" si="46">D40+1</f>
        <v>15</v>
      </c>
      <c r="E44" s="6">
        <f t="shared" si="22"/>
        <v>3</v>
      </c>
      <c r="F44" s="6">
        <f t="shared" si="22"/>
        <v>3</v>
      </c>
    </row>
    <row r="45" spans="1:6" ht="15" customHeight="1" x14ac:dyDescent="0.15">
      <c r="A45" s="6">
        <v>44</v>
      </c>
      <c r="B45" s="6">
        <v>1</v>
      </c>
      <c r="C45" s="6">
        <f t="shared" si="43"/>
        <v>492</v>
      </c>
      <c r="D45" s="6">
        <f t="shared" ref="D45" si="47">D41+1</f>
        <v>15</v>
      </c>
      <c r="E45" s="6">
        <f t="shared" si="22"/>
        <v>3</v>
      </c>
      <c r="F45" s="6">
        <f t="shared" si="22"/>
        <v>3</v>
      </c>
    </row>
    <row r="46" spans="1:6" ht="15" customHeight="1" x14ac:dyDescent="0.15">
      <c r="A46" s="6">
        <v>45</v>
      </c>
      <c r="B46" s="6">
        <v>1</v>
      </c>
      <c r="C46" s="6">
        <f>C45+17</f>
        <v>509</v>
      </c>
      <c r="D46" s="6">
        <f t="shared" ref="D46" si="48">D42+1</f>
        <v>16</v>
      </c>
      <c r="E46" s="6">
        <f t="shared" si="22"/>
        <v>3</v>
      </c>
      <c r="F46" s="6">
        <f t="shared" si="22"/>
        <v>3</v>
      </c>
    </row>
    <row r="47" spans="1:6" ht="15" customHeight="1" x14ac:dyDescent="0.15">
      <c r="A47" s="6">
        <v>46</v>
      </c>
      <c r="B47" s="6">
        <v>1</v>
      </c>
      <c r="C47" s="6">
        <f t="shared" ref="C47:C66" si="49">C46+17</f>
        <v>526</v>
      </c>
      <c r="D47" s="6">
        <f t="shared" ref="D47" si="50">D43+1</f>
        <v>16</v>
      </c>
      <c r="E47" s="6">
        <f t="shared" si="22"/>
        <v>3</v>
      </c>
      <c r="F47" s="6">
        <f t="shared" si="22"/>
        <v>3</v>
      </c>
    </row>
    <row r="48" spans="1:6" ht="15" customHeight="1" x14ac:dyDescent="0.15">
      <c r="A48" s="6">
        <v>47</v>
      </c>
      <c r="B48" s="6">
        <v>1</v>
      </c>
      <c r="C48" s="6">
        <f t="shared" si="49"/>
        <v>543</v>
      </c>
      <c r="D48" s="6">
        <f t="shared" ref="D48" si="51">D44+1</f>
        <v>16</v>
      </c>
      <c r="E48" s="6">
        <f t="shared" si="22"/>
        <v>3</v>
      </c>
      <c r="F48" s="6">
        <f t="shared" si="22"/>
        <v>3</v>
      </c>
    </row>
    <row r="49" spans="1:6" ht="15" customHeight="1" x14ac:dyDescent="0.15">
      <c r="A49" s="6">
        <v>48</v>
      </c>
      <c r="B49" s="6">
        <v>1</v>
      </c>
      <c r="C49" s="6">
        <f t="shared" si="49"/>
        <v>560</v>
      </c>
      <c r="D49" s="6">
        <f t="shared" ref="D49" si="52">D45+1</f>
        <v>16</v>
      </c>
      <c r="E49" s="6">
        <f t="shared" si="22"/>
        <v>3</v>
      </c>
      <c r="F49" s="6">
        <f t="shared" si="22"/>
        <v>3</v>
      </c>
    </row>
    <row r="50" spans="1:6" ht="15" customHeight="1" x14ac:dyDescent="0.15">
      <c r="A50" s="6">
        <v>49</v>
      </c>
      <c r="B50" s="6">
        <v>1</v>
      </c>
      <c r="C50" s="6">
        <f t="shared" si="49"/>
        <v>577</v>
      </c>
      <c r="D50" s="6">
        <f t="shared" ref="D50" si="53">D46+1</f>
        <v>17</v>
      </c>
      <c r="E50" s="6">
        <f t="shared" si="22"/>
        <v>3</v>
      </c>
      <c r="F50" s="6">
        <f t="shared" si="22"/>
        <v>3</v>
      </c>
    </row>
    <row r="51" spans="1:6" ht="15" customHeight="1" x14ac:dyDescent="0.15">
      <c r="A51" s="6">
        <v>50</v>
      </c>
      <c r="B51" s="6">
        <v>1</v>
      </c>
      <c r="C51" s="6">
        <f t="shared" si="49"/>
        <v>594</v>
      </c>
      <c r="D51" s="6">
        <f t="shared" ref="D51" si="54">D47+1</f>
        <v>17</v>
      </c>
      <c r="E51" s="6">
        <f t="shared" si="22"/>
        <v>3</v>
      </c>
      <c r="F51" s="6">
        <f t="shared" si="22"/>
        <v>3</v>
      </c>
    </row>
    <row r="52" spans="1:6" ht="15" customHeight="1" x14ac:dyDescent="0.15">
      <c r="A52" s="6">
        <v>51</v>
      </c>
      <c r="B52" s="6">
        <v>1</v>
      </c>
      <c r="C52" s="6">
        <f t="shared" si="49"/>
        <v>611</v>
      </c>
      <c r="D52" s="6">
        <f t="shared" ref="D52" si="55">D48+1</f>
        <v>17</v>
      </c>
      <c r="E52" s="6">
        <f t="shared" si="22"/>
        <v>3</v>
      </c>
      <c r="F52" s="6">
        <f t="shared" si="22"/>
        <v>3</v>
      </c>
    </row>
    <row r="53" spans="1:6" ht="15" customHeight="1" x14ac:dyDescent="0.15">
      <c r="A53" s="6">
        <v>52</v>
      </c>
      <c r="B53" s="6">
        <v>1</v>
      </c>
      <c r="C53" s="6">
        <f t="shared" si="49"/>
        <v>628</v>
      </c>
      <c r="D53" s="6">
        <f t="shared" ref="D53" si="56">D49+1</f>
        <v>17</v>
      </c>
      <c r="E53" s="6">
        <f t="shared" si="22"/>
        <v>3</v>
      </c>
      <c r="F53" s="6">
        <f t="shared" si="22"/>
        <v>3</v>
      </c>
    </row>
    <row r="54" spans="1:6" ht="15" customHeight="1" x14ac:dyDescent="0.15">
      <c r="A54" s="6">
        <v>53</v>
      </c>
      <c r="B54" s="6">
        <v>1</v>
      </c>
      <c r="C54" s="6">
        <f t="shared" si="49"/>
        <v>645</v>
      </c>
      <c r="D54" s="6">
        <f t="shared" ref="D54" si="57">D50+1</f>
        <v>18</v>
      </c>
      <c r="E54" s="6">
        <f t="shared" si="22"/>
        <v>3</v>
      </c>
      <c r="F54" s="6">
        <f t="shared" si="22"/>
        <v>3</v>
      </c>
    </row>
    <row r="55" spans="1:6" ht="15" customHeight="1" x14ac:dyDescent="0.15">
      <c r="A55" s="6">
        <v>54</v>
      </c>
      <c r="B55" s="6">
        <v>1</v>
      </c>
      <c r="C55" s="6">
        <f t="shared" si="49"/>
        <v>662</v>
      </c>
      <c r="D55" s="6">
        <f t="shared" ref="D55" si="58">D51+1</f>
        <v>18</v>
      </c>
      <c r="E55" s="6">
        <f t="shared" si="22"/>
        <v>3</v>
      </c>
      <c r="F55" s="6">
        <f t="shared" si="22"/>
        <v>3</v>
      </c>
    </row>
    <row r="56" spans="1:6" ht="15" customHeight="1" x14ac:dyDescent="0.15">
      <c r="A56" s="6">
        <v>55</v>
      </c>
      <c r="B56" s="6">
        <v>1</v>
      </c>
      <c r="C56" s="6">
        <f t="shared" si="49"/>
        <v>679</v>
      </c>
      <c r="D56" s="6">
        <f t="shared" ref="D56" si="59">D52+1</f>
        <v>18</v>
      </c>
      <c r="E56" s="6">
        <f t="shared" si="22"/>
        <v>3</v>
      </c>
      <c r="F56" s="6">
        <f t="shared" si="22"/>
        <v>3</v>
      </c>
    </row>
    <row r="57" spans="1:6" ht="15" customHeight="1" x14ac:dyDescent="0.15">
      <c r="A57" s="6">
        <v>56</v>
      </c>
      <c r="B57" s="6">
        <v>1</v>
      </c>
      <c r="C57" s="6">
        <f t="shared" si="49"/>
        <v>696</v>
      </c>
      <c r="D57" s="6">
        <f t="shared" ref="D57" si="60">D53+1</f>
        <v>18</v>
      </c>
      <c r="E57" s="6">
        <f t="shared" si="22"/>
        <v>3</v>
      </c>
      <c r="F57" s="6">
        <f t="shared" si="22"/>
        <v>3</v>
      </c>
    </row>
    <row r="58" spans="1:6" ht="15" customHeight="1" x14ac:dyDescent="0.15">
      <c r="A58" s="6">
        <v>57</v>
      </c>
      <c r="B58" s="6">
        <v>1</v>
      </c>
      <c r="C58" s="6">
        <f t="shared" si="49"/>
        <v>713</v>
      </c>
      <c r="D58" s="6">
        <f t="shared" ref="D58" si="61">D54+1</f>
        <v>19</v>
      </c>
      <c r="E58" s="6">
        <f t="shared" si="22"/>
        <v>3</v>
      </c>
      <c r="F58" s="6">
        <f t="shared" si="22"/>
        <v>3</v>
      </c>
    </row>
    <row r="59" spans="1:6" ht="15" customHeight="1" x14ac:dyDescent="0.15">
      <c r="A59" s="6">
        <v>58</v>
      </c>
      <c r="B59" s="6">
        <v>1</v>
      </c>
      <c r="C59" s="6">
        <f t="shared" si="49"/>
        <v>730</v>
      </c>
      <c r="D59" s="6">
        <f t="shared" ref="D59" si="62">D55+1</f>
        <v>19</v>
      </c>
      <c r="E59" s="6">
        <f t="shared" si="22"/>
        <v>4</v>
      </c>
      <c r="F59" s="6">
        <f t="shared" si="22"/>
        <v>4</v>
      </c>
    </row>
    <row r="60" spans="1:6" ht="15" customHeight="1" x14ac:dyDescent="0.15">
      <c r="A60" s="6">
        <v>59</v>
      </c>
      <c r="B60" s="6">
        <v>1</v>
      </c>
      <c r="C60" s="6">
        <f t="shared" si="49"/>
        <v>747</v>
      </c>
      <c r="D60" s="6">
        <f t="shared" ref="D60" si="63">D56+1</f>
        <v>19</v>
      </c>
      <c r="E60" s="6">
        <f t="shared" si="22"/>
        <v>4</v>
      </c>
      <c r="F60" s="6">
        <f t="shared" si="22"/>
        <v>4</v>
      </c>
    </row>
    <row r="61" spans="1:6" ht="15" customHeight="1" x14ac:dyDescent="0.15">
      <c r="A61" s="6">
        <v>60</v>
      </c>
      <c r="B61" s="6">
        <v>1</v>
      </c>
      <c r="C61" s="6">
        <f t="shared" si="49"/>
        <v>764</v>
      </c>
      <c r="D61" s="6">
        <f t="shared" ref="D61" si="64">D57+1</f>
        <v>19</v>
      </c>
      <c r="E61" s="6">
        <f t="shared" si="22"/>
        <v>4</v>
      </c>
      <c r="F61" s="6">
        <f t="shared" si="22"/>
        <v>4</v>
      </c>
    </row>
    <row r="62" spans="1:6" ht="15" customHeight="1" x14ac:dyDescent="0.15">
      <c r="A62" s="6">
        <v>61</v>
      </c>
      <c r="B62" s="6">
        <v>1</v>
      </c>
      <c r="C62" s="6">
        <f t="shared" si="49"/>
        <v>781</v>
      </c>
      <c r="D62" s="6">
        <f t="shared" ref="D62" si="65">D58+1</f>
        <v>20</v>
      </c>
      <c r="E62" s="6">
        <f t="shared" si="22"/>
        <v>4</v>
      </c>
      <c r="F62" s="6">
        <f t="shared" si="22"/>
        <v>4</v>
      </c>
    </row>
    <row r="63" spans="1:6" ht="15" customHeight="1" x14ac:dyDescent="0.15">
      <c r="A63" s="6">
        <v>62</v>
      </c>
      <c r="B63" s="6">
        <v>1</v>
      </c>
      <c r="C63" s="6">
        <f t="shared" si="49"/>
        <v>798</v>
      </c>
      <c r="D63" s="6">
        <f t="shared" ref="D63" si="66">D59+1</f>
        <v>20</v>
      </c>
      <c r="E63" s="6">
        <f t="shared" si="22"/>
        <v>4</v>
      </c>
      <c r="F63" s="6">
        <f t="shared" si="22"/>
        <v>4</v>
      </c>
    </row>
    <row r="64" spans="1:6" ht="15" customHeight="1" x14ac:dyDescent="0.15">
      <c r="A64" s="6">
        <v>63</v>
      </c>
      <c r="B64" s="6">
        <v>1</v>
      </c>
      <c r="C64" s="6">
        <f t="shared" si="49"/>
        <v>815</v>
      </c>
      <c r="D64" s="6">
        <f t="shared" ref="D64" si="67">D60+1</f>
        <v>20</v>
      </c>
      <c r="E64" s="6">
        <f t="shared" si="22"/>
        <v>4</v>
      </c>
      <c r="F64" s="6">
        <f t="shared" si="22"/>
        <v>4</v>
      </c>
    </row>
    <row r="65" spans="1:6" ht="15" customHeight="1" x14ac:dyDescent="0.15">
      <c r="A65" s="6">
        <v>64</v>
      </c>
      <c r="B65" s="6">
        <v>1</v>
      </c>
      <c r="C65" s="6">
        <f t="shared" si="49"/>
        <v>832</v>
      </c>
      <c r="D65" s="6">
        <f t="shared" ref="D65" si="68">D61+1</f>
        <v>20</v>
      </c>
      <c r="E65" s="6">
        <f t="shared" si="22"/>
        <v>4</v>
      </c>
      <c r="F65" s="6">
        <f t="shared" si="22"/>
        <v>4</v>
      </c>
    </row>
    <row r="66" spans="1:6" ht="15" customHeight="1" x14ac:dyDescent="0.15">
      <c r="A66" s="6">
        <v>65</v>
      </c>
      <c r="B66" s="6">
        <v>1</v>
      </c>
      <c r="C66" s="6">
        <f t="shared" si="49"/>
        <v>849</v>
      </c>
      <c r="D66" s="6">
        <f t="shared" ref="D66" si="69">D62+1</f>
        <v>21</v>
      </c>
      <c r="E66" s="6">
        <f t="shared" si="22"/>
        <v>4</v>
      </c>
      <c r="F66" s="6">
        <f t="shared" si="22"/>
        <v>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8"/>
  <sheetViews>
    <sheetView zoomScaleNormal="100" workbookViewId="0">
      <selection activeCell="J34" sqref="J34"/>
    </sheetView>
  </sheetViews>
  <sheetFormatPr defaultRowHeight="13.5" x14ac:dyDescent="0.15"/>
  <cols>
    <col min="10" max="14" width="9" style="11"/>
    <col min="16" max="16" width="11.375" bestFit="1" customWidth="1"/>
    <col min="24" max="24" width="11.875" customWidth="1"/>
    <col min="25" max="25" width="23.75" style="14" customWidth="1"/>
    <col min="28" max="28" width="9" style="1"/>
    <col min="29" max="32" width="9" style="5"/>
    <col min="33" max="33" width="11.25" style="5" customWidth="1"/>
    <col min="34" max="34" width="8" style="5" bestFit="1" customWidth="1"/>
    <col min="35" max="35" width="9" style="5"/>
    <col min="37" max="37" width="18.5" customWidth="1"/>
    <col min="38" max="38" width="14.125" bestFit="1" customWidth="1"/>
  </cols>
  <sheetData>
    <row r="1" spans="1:45" x14ac:dyDescent="0.15">
      <c r="B1" s="1" t="s">
        <v>11</v>
      </c>
      <c r="C1" s="1" t="s">
        <v>34</v>
      </c>
      <c r="D1" s="4" t="s">
        <v>4</v>
      </c>
      <c r="E1" s="1" t="s">
        <v>0</v>
      </c>
      <c r="F1" s="1" t="s">
        <v>1</v>
      </c>
      <c r="G1" s="1" t="s">
        <v>9</v>
      </c>
      <c r="H1" s="1" t="s">
        <v>10</v>
      </c>
      <c r="K1" s="9" t="s">
        <v>0</v>
      </c>
      <c r="L1" s="9" t="s">
        <v>1</v>
      </c>
      <c r="M1" s="9" t="s">
        <v>9</v>
      </c>
      <c r="N1" s="9" t="s">
        <v>10</v>
      </c>
      <c r="O1" s="9"/>
      <c r="P1" s="1"/>
      <c r="Q1" s="9" t="s">
        <v>0</v>
      </c>
      <c r="R1" s="9" t="s">
        <v>55</v>
      </c>
      <c r="S1" s="9" t="s">
        <v>56</v>
      </c>
      <c r="T1" s="9" t="s">
        <v>57</v>
      </c>
      <c r="U1" s="9" t="s">
        <v>58</v>
      </c>
      <c r="V1" s="9" t="s">
        <v>59</v>
      </c>
      <c r="W1" s="9" t="s">
        <v>60</v>
      </c>
      <c r="X1" s="9"/>
      <c r="Y1" s="12"/>
      <c r="Z1" s="9"/>
      <c r="AA1" s="9"/>
      <c r="AB1" s="1" t="s">
        <v>83</v>
      </c>
      <c r="AC1" s="9" t="s">
        <v>0</v>
      </c>
      <c r="AD1" s="9" t="s">
        <v>55</v>
      </c>
      <c r="AE1" s="9" t="s">
        <v>56</v>
      </c>
      <c r="AF1" s="9" t="s">
        <v>57</v>
      </c>
      <c r="AG1" s="9" t="s">
        <v>58</v>
      </c>
      <c r="AH1" s="9" t="s">
        <v>59</v>
      </c>
      <c r="AI1" s="9" t="s">
        <v>60</v>
      </c>
      <c r="AL1" s="1" t="s">
        <v>84</v>
      </c>
      <c r="AM1" s="9" t="s">
        <v>0</v>
      </c>
      <c r="AN1" s="9" t="s">
        <v>55</v>
      </c>
      <c r="AO1" s="9" t="s">
        <v>56</v>
      </c>
      <c r="AP1" s="9" t="s">
        <v>57</v>
      </c>
      <c r="AQ1" s="9" t="s">
        <v>58</v>
      </c>
      <c r="AR1" s="9" t="s">
        <v>59</v>
      </c>
      <c r="AS1" s="9" t="s">
        <v>60</v>
      </c>
    </row>
    <row r="2" spans="1:45" x14ac:dyDescent="0.15">
      <c r="B2" s="4">
        <v>1</v>
      </c>
      <c r="C2" s="4">
        <v>0</v>
      </c>
      <c r="D2" s="4">
        <v>5</v>
      </c>
      <c r="E2" s="4">
        <f>$C2*属性总表!C$3</f>
        <v>0</v>
      </c>
      <c r="F2" s="4">
        <f>$D2*属性总表!D$3</f>
        <v>25</v>
      </c>
      <c r="G2" s="4">
        <f>$D2*属性总表!E$3</f>
        <v>5</v>
      </c>
      <c r="H2" s="4">
        <f>$D2*属性总表!F$3</f>
        <v>5</v>
      </c>
      <c r="J2" s="9" t="s">
        <v>14</v>
      </c>
      <c r="K2" s="9">
        <v>0</v>
      </c>
      <c r="L2" s="9">
        <v>0.05</v>
      </c>
      <c r="M2" s="9">
        <v>0</v>
      </c>
      <c r="N2" s="9">
        <v>0</v>
      </c>
      <c r="O2" s="9"/>
      <c r="P2" s="9" t="s">
        <v>14</v>
      </c>
      <c r="Q2" s="4">
        <f>ROUND(E$2*K2,0)</f>
        <v>0</v>
      </c>
      <c r="R2" s="4">
        <v>0</v>
      </c>
      <c r="S2" s="4">
        <f t="shared" ref="S2" si="0">ROUND(F$2*L2,0)</f>
        <v>1</v>
      </c>
      <c r="T2" s="4">
        <v>0</v>
      </c>
      <c r="U2" s="4">
        <f>ROUND(G$2*M2,0)</f>
        <v>0</v>
      </c>
      <c r="V2" s="4">
        <v>0</v>
      </c>
      <c r="W2" s="4">
        <f>ROUND(H$2*N2,0)</f>
        <v>0</v>
      </c>
      <c r="X2" s="4"/>
      <c r="Y2" s="17"/>
      <c r="Z2" s="4"/>
      <c r="AA2" s="9"/>
      <c r="AB2" s="2" t="s">
        <v>14</v>
      </c>
      <c r="AC2" s="4">
        <f>ROUND(E$3*K2,0)</f>
        <v>0</v>
      </c>
      <c r="AD2" s="4">
        <v>0</v>
      </c>
      <c r="AE2" s="4">
        <f t="shared" ref="AE2" si="1">ROUND(F$3*L2,0)</f>
        <v>3</v>
      </c>
      <c r="AF2" s="4">
        <v>0</v>
      </c>
      <c r="AG2" s="4">
        <f>ROUND(G$3*M2,0)</f>
        <v>0</v>
      </c>
      <c r="AH2" s="4">
        <v>0</v>
      </c>
      <c r="AI2" s="4">
        <f>ROUND(H$3*N2,0)</f>
        <v>0</v>
      </c>
      <c r="AL2" s="9" t="s">
        <v>14</v>
      </c>
      <c r="AM2" s="4">
        <f>ROUND(E$4*K2,0)</f>
        <v>0</v>
      </c>
      <c r="AN2" s="4">
        <f t="shared" ref="AN2" si="2">ROUND(C$4*L2,0)</f>
        <v>0</v>
      </c>
      <c r="AO2" s="4">
        <f>ROUND(F$4*L2,0)</f>
        <v>4</v>
      </c>
      <c r="AP2" s="4">
        <v>0</v>
      </c>
      <c r="AQ2" s="4">
        <f>ROUND(G$4*M2,0)</f>
        <v>0</v>
      </c>
      <c r="AR2" s="4">
        <v>0</v>
      </c>
      <c r="AS2" s="4">
        <f>ROUND(H$4*N2,0)</f>
        <v>0</v>
      </c>
    </row>
    <row r="3" spans="1:45" x14ac:dyDescent="0.15">
      <c r="A3" s="1" t="s">
        <v>29</v>
      </c>
      <c r="B3" s="4">
        <v>10</v>
      </c>
      <c r="C3" s="4">
        <v>0</v>
      </c>
      <c r="D3" s="4">
        <v>10</v>
      </c>
      <c r="E3" s="4">
        <f>$C3*属性总表!C$3</f>
        <v>0</v>
      </c>
      <c r="F3" s="4">
        <f>$D3*属性总表!D$3</f>
        <v>50</v>
      </c>
      <c r="G3" s="4">
        <f>$D3*属性总表!E$3</f>
        <v>10</v>
      </c>
      <c r="H3" s="4">
        <f>$D3*属性总表!F$3</f>
        <v>10</v>
      </c>
      <c r="J3" s="9" t="s">
        <v>15</v>
      </c>
      <c r="K3" s="9">
        <v>0</v>
      </c>
      <c r="L3" s="9">
        <v>7.4999999999999997E-2</v>
      </c>
      <c r="M3" s="9">
        <v>0</v>
      </c>
      <c r="N3" s="9">
        <v>0</v>
      </c>
      <c r="O3" s="9"/>
      <c r="P3" s="9" t="s">
        <v>15</v>
      </c>
      <c r="Q3" s="4">
        <f t="shared" ref="Q3:Q12" si="3">ROUND(E$2*K3,0)</f>
        <v>0</v>
      </c>
      <c r="R3" s="4">
        <v>0</v>
      </c>
      <c r="S3" s="4">
        <f t="shared" ref="S3:S12" si="4">ROUND(F$2*L3,0)</f>
        <v>2</v>
      </c>
      <c r="T3" s="4">
        <v>0</v>
      </c>
      <c r="U3" s="4">
        <f t="shared" ref="U3:U12" si="5">ROUND(G$2*M3,0)</f>
        <v>0</v>
      </c>
      <c r="V3" s="4">
        <v>0</v>
      </c>
      <c r="W3" s="4">
        <f t="shared" ref="W3:W12" si="6">ROUND(H$2*N3,0)</f>
        <v>0</v>
      </c>
      <c r="X3" s="4"/>
      <c r="Y3" s="17"/>
      <c r="Z3" s="4"/>
      <c r="AA3" s="9"/>
      <c r="AB3" s="2" t="s">
        <v>15</v>
      </c>
      <c r="AC3" s="4">
        <f t="shared" ref="AC3:AC12" si="7">ROUND(E$3*K3,0)</f>
        <v>0</v>
      </c>
      <c r="AD3" s="4">
        <v>0</v>
      </c>
      <c r="AE3" s="4">
        <f t="shared" ref="AE3:AE12" si="8">ROUND(F$3*L3,0)</f>
        <v>4</v>
      </c>
      <c r="AF3" s="4">
        <v>0</v>
      </c>
      <c r="AG3" s="4">
        <f t="shared" ref="AG3:AG12" si="9">ROUND(G$3*M3,0)</f>
        <v>0</v>
      </c>
      <c r="AH3" s="4">
        <v>0</v>
      </c>
      <c r="AI3" s="4">
        <f t="shared" ref="AI3:AI12" si="10">ROUND(H$3*N3,0)</f>
        <v>0</v>
      </c>
      <c r="AL3" s="9" t="s">
        <v>15</v>
      </c>
      <c r="AM3" s="4">
        <f t="shared" ref="AM3:AM12" si="11">ROUND(E$4*K3,0)</f>
        <v>0</v>
      </c>
      <c r="AN3" s="4">
        <f t="shared" ref="AN3:AN12" si="12">ROUND(C$4*L3,0)</f>
        <v>0</v>
      </c>
      <c r="AO3" s="4">
        <f t="shared" ref="AO3:AO12" si="13">ROUND(F$4*L3,0)</f>
        <v>6</v>
      </c>
      <c r="AP3" s="4">
        <v>0</v>
      </c>
      <c r="AQ3" s="4">
        <f t="shared" ref="AQ3:AQ12" si="14">ROUND(G$4*M3,0)</f>
        <v>0</v>
      </c>
      <c r="AR3" s="4">
        <v>0</v>
      </c>
      <c r="AS3" s="4">
        <f t="shared" ref="AS3:AS12" si="15">ROUND(H$4*N3,0)</f>
        <v>0</v>
      </c>
    </row>
    <row r="4" spans="1:45" x14ac:dyDescent="0.15">
      <c r="A4" s="4" t="s">
        <v>25</v>
      </c>
      <c r="B4" s="4">
        <v>20</v>
      </c>
      <c r="C4" s="4">
        <v>1</v>
      </c>
      <c r="D4" s="4">
        <v>15</v>
      </c>
      <c r="E4" s="4">
        <f>$C4*属性总表!C$3</f>
        <v>35</v>
      </c>
      <c r="F4" s="4">
        <f>$D4*属性总表!D$3</f>
        <v>75</v>
      </c>
      <c r="G4" s="4">
        <f>$D4*属性总表!E$3</f>
        <v>15</v>
      </c>
      <c r="H4" s="4">
        <f>$D4*属性总表!F$3</f>
        <v>15</v>
      </c>
      <c r="J4" s="9" t="s">
        <v>16</v>
      </c>
      <c r="K4" s="9">
        <v>0</v>
      </c>
      <c r="L4" s="9">
        <v>2.5000000000000001E-2</v>
      </c>
      <c r="M4" s="9">
        <v>0.4</v>
      </c>
      <c r="N4" s="9">
        <v>0</v>
      </c>
      <c r="O4" s="9"/>
      <c r="P4" s="9" t="s">
        <v>16</v>
      </c>
      <c r="Q4" s="4">
        <f t="shared" si="3"/>
        <v>0</v>
      </c>
      <c r="R4" s="4">
        <v>0</v>
      </c>
      <c r="S4" s="4">
        <f t="shared" si="4"/>
        <v>1</v>
      </c>
      <c r="T4" s="4">
        <v>0</v>
      </c>
      <c r="U4" s="4">
        <f t="shared" si="5"/>
        <v>2</v>
      </c>
      <c r="V4" s="4">
        <v>0</v>
      </c>
      <c r="W4" s="4">
        <f t="shared" si="6"/>
        <v>0</v>
      </c>
      <c r="X4" s="4"/>
      <c r="Y4" s="17"/>
      <c r="Z4" s="4"/>
      <c r="AA4" s="9"/>
      <c r="AB4" s="2" t="s">
        <v>16</v>
      </c>
      <c r="AC4" s="4">
        <f t="shared" si="7"/>
        <v>0</v>
      </c>
      <c r="AD4" s="4">
        <v>0</v>
      </c>
      <c r="AE4" s="4">
        <f t="shared" si="8"/>
        <v>1</v>
      </c>
      <c r="AF4" s="4">
        <v>0</v>
      </c>
      <c r="AG4" s="4">
        <f t="shared" si="9"/>
        <v>4</v>
      </c>
      <c r="AH4" s="4">
        <v>0</v>
      </c>
      <c r="AI4" s="4">
        <f t="shared" si="10"/>
        <v>0</v>
      </c>
      <c r="AL4" s="9" t="s">
        <v>16</v>
      </c>
      <c r="AM4" s="4">
        <f t="shared" si="11"/>
        <v>0</v>
      </c>
      <c r="AN4" s="4">
        <f t="shared" si="12"/>
        <v>0</v>
      </c>
      <c r="AO4" s="4">
        <f t="shared" si="13"/>
        <v>2</v>
      </c>
      <c r="AP4" s="4">
        <v>0</v>
      </c>
      <c r="AQ4" s="4">
        <f t="shared" si="14"/>
        <v>6</v>
      </c>
      <c r="AR4" s="4">
        <v>0</v>
      </c>
      <c r="AS4" s="4">
        <f t="shared" si="15"/>
        <v>0</v>
      </c>
    </row>
    <row r="5" spans="1:45" x14ac:dyDescent="0.15">
      <c r="A5" s="4" t="s">
        <v>26</v>
      </c>
      <c r="B5" s="4">
        <v>30</v>
      </c>
      <c r="C5" s="4">
        <v>2</v>
      </c>
      <c r="D5" s="4">
        <v>20</v>
      </c>
      <c r="E5" s="4">
        <f>$C5*属性总表!C$3</f>
        <v>70</v>
      </c>
      <c r="F5" s="4">
        <f>$D5*属性总表!D$3</f>
        <v>100</v>
      </c>
      <c r="G5" s="4">
        <f>$D5*属性总表!E$3</f>
        <v>20</v>
      </c>
      <c r="H5" s="4">
        <f>$D5*属性总表!F$3</f>
        <v>20</v>
      </c>
      <c r="J5" s="9" t="s">
        <v>17</v>
      </c>
      <c r="K5" s="1">
        <v>0</v>
      </c>
      <c r="L5" s="9">
        <v>2.5000000000000001E-2</v>
      </c>
      <c r="M5" s="9">
        <v>0</v>
      </c>
      <c r="N5" s="9">
        <v>0.4</v>
      </c>
      <c r="O5" s="9"/>
      <c r="P5" s="9" t="s">
        <v>31</v>
      </c>
      <c r="Q5" s="4">
        <f t="shared" si="3"/>
        <v>0</v>
      </c>
      <c r="R5" s="4">
        <v>0</v>
      </c>
      <c r="S5" s="4">
        <f t="shared" si="4"/>
        <v>1</v>
      </c>
      <c r="T5" s="4">
        <v>0</v>
      </c>
      <c r="U5" s="4">
        <f t="shared" si="5"/>
        <v>0</v>
      </c>
      <c r="V5" s="4">
        <v>0</v>
      </c>
      <c r="W5" s="4">
        <f t="shared" si="6"/>
        <v>2</v>
      </c>
      <c r="X5" s="4"/>
      <c r="Y5" s="17"/>
      <c r="Z5" s="4"/>
      <c r="AA5" s="9"/>
      <c r="AB5" s="2" t="s">
        <v>31</v>
      </c>
      <c r="AC5" s="4">
        <f t="shared" si="7"/>
        <v>0</v>
      </c>
      <c r="AD5" s="4">
        <v>0</v>
      </c>
      <c r="AE5" s="4">
        <f t="shared" si="8"/>
        <v>1</v>
      </c>
      <c r="AF5" s="4">
        <v>0</v>
      </c>
      <c r="AG5" s="4">
        <f t="shared" si="9"/>
        <v>0</v>
      </c>
      <c r="AH5" s="4">
        <v>0</v>
      </c>
      <c r="AI5" s="4">
        <f t="shared" si="10"/>
        <v>4</v>
      </c>
      <c r="AL5" s="9" t="s">
        <v>31</v>
      </c>
      <c r="AM5" s="4">
        <f t="shared" si="11"/>
        <v>0</v>
      </c>
      <c r="AN5" s="4">
        <f t="shared" si="12"/>
        <v>0</v>
      </c>
      <c r="AO5" s="4">
        <f t="shared" si="13"/>
        <v>2</v>
      </c>
      <c r="AP5" s="4">
        <v>0</v>
      </c>
      <c r="AQ5" s="4">
        <f t="shared" si="14"/>
        <v>0</v>
      </c>
      <c r="AR5" s="4">
        <v>0</v>
      </c>
      <c r="AS5" s="4">
        <f t="shared" si="15"/>
        <v>6</v>
      </c>
    </row>
    <row r="6" spans="1:45" x14ac:dyDescent="0.15">
      <c r="A6" s="4" t="s">
        <v>28</v>
      </c>
      <c r="B6" s="4">
        <v>40</v>
      </c>
      <c r="C6" s="4">
        <v>3</v>
      </c>
      <c r="D6" s="4">
        <v>25</v>
      </c>
      <c r="E6" s="4">
        <f>$C6*属性总表!C$3</f>
        <v>105</v>
      </c>
      <c r="F6" s="4">
        <f>$D6*属性总表!D$3</f>
        <v>125</v>
      </c>
      <c r="G6" s="4">
        <f>$D6*属性总表!E$3</f>
        <v>25</v>
      </c>
      <c r="H6" s="4">
        <f>$D6*属性总表!F$3</f>
        <v>25</v>
      </c>
      <c r="J6" s="9" t="s">
        <v>18</v>
      </c>
      <c r="K6" s="9">
        <v>0</v>
      </c>
      <c r="L6" s="9">
        <v>7.4999999999999997E-2</v>
      </c>
      <c r="M6" s="9">
        <v>0</v>
      </c>
      <c r="N6" s="9">
        <v>0</v>
      </c>
      <c r="O6" s="9"/>
      <c r="P6" s="9" t="s">
        <v>32</v>
      </c>
      <c r="Q6" s="4">
        <f t="shared" si="3"/>
        <v>0</v>
      </c>
      <c r="R6" s="4">
        <v>0</v>
      </c>
      <c r="S6" s="4">
        <f t="shared" si="4"/>
        <v>2</v>
      </c>
      <c r="T6" s="4">
        <v>0</v>
      </c>
      <c r="U6" s="4">
        <f t="shared" si="5"/>
        <v>0</v>
      </c>
      <c r="V6" s="4">
        <v>0</v>
      </c>
      <c r="W6" s="4">
        <f t="shared" si="6"/>
        <v>0</v>
      </c>
      <c r="X6" s="4"/>
      <c r="Y6" s="17"/>
      <c r="Z6" s="4"/>
      <c r="AA6" s="9"/>
      <c r="AB6" s="2" t="s">
        <v>32</v>
      </c>
      <c r="AC6" s="4">
        <f t="shared" si="7"/>
        <v>0</v>
      </c>
      <c r="AD6" s="4">
        <v>0</v>
      </c>
      <c r="AE6" s="4">
        <f t="shared" si="8"/>
        <v>4</v>
      </c>
      <c r="AF6" s="4">
        <v>0</v>
      </c>
      <c r="AG6" s="4">
        <f t="shared" si="9"/>
        <v>0</v>
      </c>
      <c r="AH6" s="4">
        <v>0</v>
      </c>
      <c r="AI6" s="4">
        <f t="shared" si="10"/>
        <v>0</v>
      </c>
      <c r="AL6" s="9" t="s">
        <v>32</v>
      </c>
      <c r="AM6" s="4">
        <f t="shared" si="11"/>
        <v>0</v>
      </c>
      <c r="AN6" s="4">
        <f t="shared" si="12"/>
        <v>0</v>
      </c>
      <c r="AO6" s="4">
        <f t="shared" si="13"/>
        <v>6</v>
      </c>
      <c r="AP6" s="4">
        <v>0</v>
      </c>
      <c r="AQ6" s="4">
        <f t="shared" si="14"/>
        <v>0</v>
      </c>
      <c r="AR6" s="4">
        <v>0</v>
      </c>
      <c r="AS6" s="4">
        <f t="shared" si="15"/>
        <v>0</v>
      </c>
    </row>
    <row r="7" spans="1:45" x14ac:dyDescent="0.15">
      <c r="A7" s="4" t="s">
        <v>27</v>
      </c>
      <c r="B7" s="4">
        <v>50</v>
      </c>
      <c r="C7" s="4">
        <v>4</v>
      </c>
      <c r="D7" s="4">
        <v>30</v>
      </c>
      <c r="E7" s="4">
        <f>$C7*属性总表!C$3</f>
        <v>140</v>
      </c>
      <c r="F7" s="4">
        <f>$D7*属性总表!D$3</f>
        <v>150</v>
      </c>
      <c r="G7" s="4">
        <f>$D7*属性总表!E$3</f>
        <v>30</v>
      </c>
      <c r="H7" s="4">
        <f>$D7*属性总表!F$3</f>
        <v>30</v>
      </c>
      <c r="J7" s="9" t="s">
        <v>19</v>
      </c>
      <c r="K7" s="9">
        <v>0</v>
      </c>
      <c r="L7" s="9">
        <v>0.15</v>
      </c>
      <c r="M7" s="9">
        <v>0</v>
      </c>
      <c r="N7" s="9">
        <v>0</v>
      </c>
      <c r="O7" s="9"/>
      <c r="P7" s="9" t="s">
        <v>19</v>
      </c>
      <c r="Q7" s="4">
        <f t="shared" si="3"/>
        <v>0</v>
      </c>
      <c r="R7" s="4">
        <v>0</v>
      </c>
      <c r="S7" s="4">
        <f t="shared" si="4"/>
        <v>4</v>
      </c>
      <c r="T7" s="4">
        <v>0</v>
      </c>
      <c r="U7" s="4">
        <f t="shared" si="5"/>
        <v>0</v>
      </c>
      <c r="V7" s="4">
        <v>0</v>
      </c>
      <c r="W7" s="4">
        <f t="shared" si="6"/>
        <v>0</v>
      </c>
      <c r="X7" s="4"/>
      <c r="Y7" s="17"/>
      <c r="Z7" s="4"/>
      <c r="AA7" s="9"/>
      <c r="AB7" s="2" t="s">
        <v>19</v>
      </c>
      <c r="AC7" s="4">
        <f t="shared" si="7"/>
        <v>0</v>
      </c>
      <c r="AD7" s="4">
        <v>0</v>
      </c>
      <c r="AE7" s="4">
        <f t="shared" si="8"/>
        <v>8</v>
      </c>
      <c r="AF7" s="4">
        <v>0</v>
      </c>
      <c r="AG7" s="4">
        <f t="shared" si="9"/>
        <v>0</v>
      </c>
      <c r="AH7" s="4">
        <v>0</v>
      </c>
      <c r="AI7" s="4">
        <f t="shared" si="10"/>
        <v>0</v>
      </c>
      <c r="AL7" s="9" t="s">
        <v>19</v>
      </c>
      <c r="AM7" s="4">
        <f t="shared" si="11"/>
        <v>0</v>
      </c>
      <c r="AN7" s="4">
        <f t="shared" si="12"/>
        <v>0</v>
      </c>
      <c r="AO7" s="4">
        <f t="shared" si="13"/>
        <v>11</v>
      </c>
      <c r="AP7" s="4">
        <v>0</v>
      </c>
      <c r="AQ7" s="4">
        <f t="shared" si="14"/>
        <v>0</v>
      </c>
      <c r="AR7" s="4">
        <v>0</v>
      </c>
      <c r="AS7" s="4">
        <f t="shared" si="15"/>
        <v>0</v>
      </c>
    </row>
    <row r="8" spans="1:45" x14ac:dyDescent="0.15">
      <c r="A8" s="4" t="s">
        <v>30</v>
      </c>
      <c r="B8" s="4">
        <v>60</v>
      </c>
      <c r="C8" s="4">
        <v>5</v>
      </c>
      <c r="D8" s="4">
        <v>35</v>
      </c>
      <c r="E8" s="4">
        <f>$C8*属性总表!C$3</f>
        <v>175</v>
      </c>
      <c r="F8" s="4">
        <f>$D8*属性总表!D$3</f>
        <v>175</v>
      </c>
      <c r="G8" s="4">
        <f>G6*5</f>
        <v>125</v>
      </c>
      <c r="H8" s="4">
        <f>$D8*属性总表!F$3</f>
        <v>35</v>
      </c>
      <c r="J8" s="9" t="s">
        <v>20</v>
      </c>
      <c r="K8" s="9">
        <v>0</v>
      </c>
      <c r="L8" s="9">
        <v>0.05</v>
      </c>
      <c r="M8" s="9">
        <v>0</v>
      </c>
      <c r="N8" s="9">
        <v>0</v>
      </c>
      <c r="O8" s="9"/>
      <c r="P8" s="9" t="s">
        <v>37</v>
      </c>
      <c r="Q8" s="4">
        <f t="shared" si="3"/>
        <v>0</v>
      </c>
      <c r="R8" s="4">
        <v>0</v>
      </c>
      <c r="S8" s="4">
        <f t="shared" si="4"/>
        <v>1</v>
      </c>
      <c r="T8" s="4">
        <v>0</v>
      </c>
      <c r="U8" s="4">
        <f t="shared" si="5"/>
        <v>0</v>
      </c>
      <c r="V8" s="4">
        <v>0</v>
      </c>
      <c r="W8" s="4">
        <f t="shared" si="6"/>
        <v>0</v>
      </c>
      <c r="X8" s="4"/>
      <c r="Y8" s="17"/>
      <c r="Z8" s="4"/>
      <c r="AA8" s="9"/>
      <c r="AB8" s="2" t="s">
        <v>20</v>
      </c>
      <c r="AC8" s="4">
        <f t="shared" si="7"/>
        <v>0</v>
      </c>
      <c r="AD8" s="4">
        <v>0</v>
      </c>
      <c r="AE8" s="4">
        <f t="shared" si="8"/>
        <v>3</v>
      </c>
      <c r="AF8" s="4">
        <v>0</v>
      </c>
      <c r="AG8" s="4">
        <f t="shared" si="9"/>
        <v>0</v>
      </c>
      <c r="AH8" s="4">
        <v>0</v>
      </c>
      <c r="AI8" s="4">
        <f t="shared" si="10"/>
        <v>0</v>
      </c>
      <c r="AL8" s="9" t="s">
        <v>20</v>
      </c>
      <c r="AM8" s="4">
        <f t="shared" si="11"/>
        <v>0</v>
      </c>
      <c r="AN8" s="4">
        <f t="shared" si="12"/>
        <v>0</v>
      </c>
      <c r="AO8" s="4">
        <f t="shared" si="13"/>
        <v>4</v>
      </c>
      <c r="AP8" s="4">
        <v>0</v>
      </c>
      <c r="AQ8" s="4">
        <f t="shared" si="14"/>
        <v>0</v>
      </c>
      <c r="AR8" s="4">
        <v>0</v>
      </c>
      <c r="AS8" s="4">
        <f t="shared" si="15"/>
        <v>0</v>
      </c>
    </row>
    <row r="9" spans="1:45" x14ac:dyDescent="0.15">
      <c r="J9" s="9" t="s">
        <v>21</v>
      </c>
      <c r="K9" s="9">
        <v>0</v>
      </c>
      <c r="L9" s="9">
        <v>0.1</v>
      </c>
      <c r="M9" s="9">
        <v>0.35</v>
      </c>
      <c r="N9" s="9">
        <v>0.35</v>
      </c>
      <c r="O9" s="9"/>
      <c r="P9" s="9" t="s">
        <v>21</v>
      </c>
      <c r="Q9" s="4">
        <f t="shared" si="3"/>
        <v>0</v>
      </c>
      <c r="R9" s="4">
        <v>0</v>
      </c>
      <c r="S9" s="4">
        <f t="shared" si="4"/>
        <v>3</v>
      </c>
      <c r="T9" s="4">
        <v>0</v>
      </c>
      <c r="U9" s="4">
        <f t="shared" si="5"/>
        <v>2</v>
      </c>
      <c r="V9" s="4">
        <v>0</v>
      </c>
      <c r="W9" s="4">
        <f t="shared" si="6"/>
        <v>2</v>
      </c>
      <c r="X9" s="4"/>
      <c r="Y9" s="17"/>
      <c r="Z9" s="4"/>
      <c r="AA9" s="9"/>
      <c r="AB9" s="2" t="s">
        <v>21</v>
      </c>
      <c r="AC9" s="4">
        <f t="shared" si="7"/>
        <v>0</v>
      </c>
      <c r="AD9" s="4">
        <v>0</v>
      </c>
      <c r="AE9" s="4">
        <f t="shared" si="8"/>
        <v>5</v>
      </c>
      <c r="AF9" s="4">
        <v>0</v>
      </c>
      <c r="AG9" s="4">
        <f t="shared" si="9"/>
        <v>4</v>
      </c>
      <c r="AH9" s="4">
        <v>0</v>
      </c>
      <c r="AI9" s="4">
        <f t="shared" si="10"/>
        <v>4</v>
      </c>
      <c r="AL9" s="9" t="s">
        <v>21</v>
      </c>
      <c r="AM9" s="4">
        <f t="shared" si="11"/>
        <v>0</v>
      </c>
      <c r="AN9" s="4">
        <f t="shared" si="12"/>
        <v>0</v>
      </c>
      <c r="AO9" s="4">
        <f t="shared" si="13"/>
        <v>8</v>
      </c>
      <c r="AP9" s="4">
        <v>0</v>
      </c>
      <c r="AQ9" s="4">
        <f t="shared" si="14"/>
        <v>5</v>
      </c>
      <c r="AR9" s="4">
        <v>0</v>
      </c>
      <c r="AS9" s="4">
        <f t="shared" si="15"/>
        <v>5</v>
      </c>
    </row>
    <row r="10" spans="1:45" x14ac:dyDescent="0.15">
      <c r="J10" s="9" t="s">
        <v>22</v>
      </c>
      <c r="K10" s="9">
        <v>0.6</v>
      </c>
      <c r="L10" s="9">
        <v>0</v>
      </c>
      <c r="M10" s="9">
        <v>0</v>
      </c>
      <c r="N10" s="9">
        <v>0</v>
      </c>
      <c r="O10" s="9"/>
      <c r="P10" s="9" t="s">
        <v>22</v>
      </c>
      <c r="Q10" s="4">
        <f t="shared" si="3"/>
        <v>0</v>
      </c>
      <c r="R10" s="4">
        <v>0</v>
      </c>
      <c r="S10" s="4">
        <f t="shared" si="4"/>
        <v>0</v>
      </c>
      <c r="T10" s="4">
        <v>0</v>
      </c>
      <c r="U10" s="4">
        <f t="shared" si="5"/>
        <v>0</v>
      </c>
      <c r="V10" s="4">
        <v>0</v>
      </c>
      <c r="W10" s="4">
        <f t="shared" si="6"/>
        <v>0</v>
      </c>
      <c r="X10" s="4"/>
      <c r="Y10" s="17"/>
      <c r="Z10" s="4"/>
      <c r="AA10" s="9"/>
      <c r="AB10" s="2" t="s">
        <v>22</v>
      </c>
      <c r="AC10" s="4">
        <f t="shared" si="7"/>
        <v>0</v>
      </c>
      <c r="AD10" s="4">
        <v>0</v>
      </c>
      <c r="AE10" s="4">
        <f t="shared" si="8"/>
        <v>0</v>
      </c>
      <c r="AF10" s="4">
        <v>0</v>
      </c>
      <c r="AG10" s="4">
        <f t="shared" si="9"/>
        <v>0</v>
      </c>
      <c r="AH10" s="4">
        <v>0</v>
      </c>
      <c r="AI10" s="4">
        <f t="shared" si="10"/>
        <v>0</v>
      </c>
      <c r="AL10" s="9" t="s">
        <v>22</v>
      </c>
      <c r="AM10" s="4">
        <f t="shared" si="11"/>
        <v>21</v>
      </c>
      <c r="AN10" s="4">
        <f t="shared" si="12"/>
        <v>0</v>
      </c>
      <c r="AO10" s="4">
        <f t="shared" si="13"/>
        <v>0</v>
      </c>
      <c r="AP10" s="4">
        <v>0</v>
      </c>
      <c r="AQ10" s="4">
        <f t="shared" si="14"/>
        <v>0</v>
      </c>
      <c r="AR10" s="4">
        <v>0</v>
      </c>
      <c r="AS10" s="4">
        <f t="shared" si="15"/>
        <v>0</v>
      </c>
    </row>
    <row r="11" spans="1:45" x14ac:dyDescent="0.15">
      <c r="J11" s="9" t="s">
        <v>12</v>
      </c>
      <c r="K11" s="9">
        <v>0</v>
      </c>
      <c r="L11" s="9">
        <v>0.45</v>
      </c>
      <c r="M11" s="9">
        <v>0</v>
      </c>
      <c r="N11" s="9">
        <v>0</v>
      </c>
      <c r="O11" s="9"/>
      <c r="P11" s="9" t="s">
        <v>12</v>
      </c>
      <c r="Q11" s="4">
        <f t="shared" si="3"/>
        <v>0</v>
      </c>
      <c r="R11" s="4">
        <v>0</v>
      </c>
      <c r="S11" s="4">
        <f t="shared" si="4"/>
        <v>11</v>
      </c>
      <c r="T11" s="4">
        <v>0</v>
      </c>
      <c r="U11" s="4">
        <f t="shared" si="5"/>
        <v>0</v>
      </c>
      <c r="V11" s="4">
        <v>0</v>
      </c>
      <c r="W11" s="4">
        <f t="shared" si="6"/>
        <v>0</v>
      </c>
      <c r="X11" s="4"/>
      <c r="Y11" s="17"/>
      <c r="Z11" s="4"/>
      <c r="AA11" s="9"/>
      <c r="AB11" s="2" t="s">
        <v>12</v>
      </c>
      <c r="AC11" s="4">
        <f t="shared" si="7"/>
        <v>0</v>
      </c>
      <c r="AD11" s="4">
        <v>0</v>
      </c>
      <c r="AE11" s="4">
        <f t="shared" si="8"/>
        <v>23</v>
      </c>
      <c r="AF11" s="4">
        <v>0</v>
      </c>
      <c r="AG11" s="4">
        <f t="shared" si="9"/>
        <v>0</v>
      </c>
      <c r="AH11" s="4">
        <v>0</v>
      </c>
      <c r="AI11" s="4">
        <f t="shared" si="10"/>
        <v>0</v>
      </c>
      <c r="AL11" s="9" t="s">
        <v>12</v>
      </c>
      <c r="AM11" s="4">
        <f t="shared" si="11"/>
        <v>0</v>
      </c>
      <c r="AN11" s="4">
        <f t="shared" si="12"/>
        <v>0</v>
      </c>
      <c r="AO11" s="4">
        <f t="shared" si="13"/>
        <v>34</v>
      </c>
      <c r="AP11" s="4">
        <v>0</v>
      </c>
      <c r="AQ11" s="4">
        <f t="shared" si="14"/>
        <v>0</v>
      </c>
      <c r="AR11" s="4">
        <v>0</v>
      </c>
      <c r="AS11" s="4">
        <f t="shared" si="15"/>
        <v>0</v>
      </c>
    </row>
    <row r="12" spans="1:45" x14ac:dyDescent="0.15">
      <c r="J12" s="9" t="s">
        <v>13</v>
      </c>
      <c r="K12" s="9">
        <v>0.4</v>
      </c>
      <c r="L12" s="9">
        <v>0</v>
      </c>
      <c r="M12" s="9">
        <v>0.25</v>
      </c>
      <c r="N12" s="9">
        <v>0.25</v>
      </c>
      <c r="O12" s="9"/>
      <c r="P12" s="9" t="s">
        <v>13</v>
      </c>
      <c r="Q12" s="4">
        <f t="shared" si="3"/>
        <v>0</v>
      </c>
      <c r="R12" s="4">
        <v>0</v>
      </c>
      <c r="S12" s="4">
        <f t="shared" si="4"/>
        <v>0</v>
      </c>
      <c r="T12" s="4">
        <v>0</v>
      </c>
      <c r="U12" s="4">
        <f t="shared" si="5"/>
        <v>1</v>
      </c>
      <c r="V12" s="4">
        <v>0</v>
      </c>
      <c r="W12" s="4">
        <f t="shared" si="6"/>
        <v>1</v>
      </c>
      <c r="X12" s="4"/>
      <c r="Y12" s="17"/>
      <c r="Z12" s="4"/>
      <c r="AA12" s="9"/>
      <c r="AB12" s="2" t="s">
        <v>13</v>
      </c>
      <c r="AC12" s="4">
        <f t="shared" si="7"/>
        <v>0</v>
      </c>
      <c r="AD12" s="4">
        <v>0</v>
      </c>
      <c r="AE12" s="4">
        <f t="shared" si="8"/>
        <v>0</v>
      </c>
      <c r="AF12" s="4">
        <v>0</v>
      </c>
      <c r="AG12" s="4">
        <f t="shared" si="9"/>
        <v>3</v>
      </c>
      <c r="AH12" s="4">
        <v>0</v>
      </c>
      <c r="AI12" s="4">
        <f t="shared" si="10"/>
        <v>3</v>
      </c>
      <c r="AL12" s="9" t="s">
        <v>13</v>
      </c>
      <c r="AM12" s="4">
        <f t="shared" si="11"/>
        <v>14</v>
      </c>
      <c r="AN12" s="4">
        <f t="shared" si="12"/>
        <v>0</v>
      </c>
      <c r="AO12" s="4">
        <f t="shared" si="13"/>
        <v>0</v>
      </c>
      <c r="AP12" s="4">
        <v>0</v>
      </c>
      <c r="AQ12" s="4">
        <f t="shared" si="14"/>
        <v>4</v>
      </c>
      <c r="AR12" s="4">
        <v>0</v>
      </c>
      <c r="AS12" s="4">
        <f t="shared" si="15"/>
        <v>4</v>
      </c>
    </row>
    <row r="13" spans="1:45" x14ac:dyDescent="0.15">
      <c r="P13" s="1"/>
      <c r="Q13" s="5"/>
      <c r="R13" s="5"/>
      <c r="S13" s="5"/>
      <c r="T13" s="5"/>
      <c r="U13" s="5"/>
      <c r="V13" s="5"/>
      <c r="W13" s="5"/>
      <c r="X13" s="5"/>
      <c r="Y13" s="17"/>
      <c r="Z13" s="5"/>
    </row>
    <row r="14" spans="1:45" x14ac:dyDescent="0.15">
      <c r="J14" s="4" t="s">
        <v>23</v>
      </c>
      <c r="K14" s="4">
        <f>SUM(K$2:K12)</f>
        <v>1</v>
      </c>
      <c r="L14" s="4">
        <f>SUM(L$2:L12)</f>
        <v>1</v>
      </c>
      <c r="M14" s="4">
        <f>SUM(M$2:M12)</f>
        <v>1</v>
      </c>
      <c r="N14" s="4">
        <f>SUM(N$2:N12)</f>
        <v>1</v>
      </c>
      <c r="O14" s="4"/>
      <c r="P14" s="1" t="s">
        <v>23</v>
      </c>
      <c r="Q14" s="4">
        <f>SUM(Q$2:Q12)</f>
        <v>0</v>
      </c>
      <c r="R14" s="4"/>
      <c r="S14" s="4">
        <f>SUM(S$2:S12)</f>
        <v>26</v>
      </c>
      <c r="T14" s="4"/>
      <c r="U14" s="4">
        <f>SUM(U$2:U12)</f>
        <v>5</v>
      </c>
      <c r="V14" s="4"/>
      <c r="W14" s="4">
        <f>SUM(W$2:W12)</f>
        <v>5</v>
      </c>
      <c r="X14" s="4"/>
      <c r="Y14" s="17"/>
      <c r="Z14" s="4"/>
      <c r="AA14" s="4"/>
      <c r="AB14" s="1" t="s">
        <v>23</v>
      </c>
      <c r="AC14" s="4">
        <f>SUM(AC$2:AC12)</f>
        <v>0</v>
      </c>
      <c r="AD14" s="4"/>
      <c r="AE14" s="4">
        <f>SUM(AE$2:AE12)</f>
        <v>52</v>
      </c>
      <c r="AF14" s="4"/>
      <c r="AG14" s="4">
        <f>SUM(AG$2:AG12)</f>
        <v>11</v>
      </c>
      <c r="AH14" s="4"/>
      <c r="AI14" s="4">
        <f>SUM(AI$2:AI12)</f>
        <v>11</v>
      </c>
    </row>
    <row r="16" spans="1:45" x14ac:dyDescent="0.15">
      <c r="M16" s="1" t="s">
        <v>119</v>
      </c>
      <c r="P16" s="13" t="s">
        <v>33</v>
      </c>
      <c r="Q16" s="3"/>
      <c r="R16" s="3"/>
      <c r="S16" s="3"/>
      <c r="T16" s="3"/>
      <c r="U16" s="3"/>
      <c r="V16" s="3"/>
      <c r="W16" s="3"/>
      <c r="X16" s="1" t="s">
        <v>63</v>
      </c>
      <c r="Y16" s="15" t="s">
        <v>61</v>
      </c>
      <c r="AB16" s="13" t="s">
        <v>33</v>
      </c>
      <c r="AC16" s="4"/>
      <c r="AD16" s="4"/>
      <c r="AE16" s="4"/>
      <c r="AF16" s="4"/>
      <c r="AG16" s="4"/>
      <c r="AH16" s="4"/>
      <c r="AI16" s="4"/>
      <c r="AJ16" s="3"/>
      <c r="AK16" s="15" t="s">
        <v>61</v>
      </c>
      <c r="AL16" s="3"/>
      <c r="AM16" s="1"/>
      <c r="AN16" s="15"/>
    </row>
    <row r="17" spans="13:40" x14ac:dyDescent="0.15">
      <c r="M17" s="1" t="s">
        <v>120</v>
      </c>
      <c r="P17" s="4" t="s">
        <v>43</v>
      </c>
      <c r="Q17" s="1">
        <v>0</v>
      </c>
      <c r="R17" s="1">
        <v>0</v>
      </c>
      <c r="S17" s="1">
        <v>1</v>
      </c>
      <c r="T17" s="1">
        <v>0</v>
      </c>
      <c r="U17" s="1">
        <v>0</v>
      </c>
      <c r="V17" s="1">
        <v>0</v>
      </c>
      <c r="W17" s="1">
        <v>0</v>
      </c>
      <c r="X17" s="1"/>
      <c r="Y17" s="15" t="str">
        <f t="shared" ref="Y17:Y55" si="16">IF(Q17=0,"","血量+"&amp;Q17&amp;" ")&amp;IF(R17=0,IF(S17=0,"","攻击"&amp;R17&amp;"-"&amp;S17&amp;" "),"攻击"&amp;R17&amp;"-"&amp;S17&amp;" ")&amp;IF(T17=0,IF(U17=0,"","防御"&amp;T17&amp;"-"&amp;U17&amp;" "),"防御"&amp;T17&amp;"-"&amp;U17&amp;" ")&amp;IF(V17=0,IF(W17=0,"","魔御"&amp;V17&amp;"-"&amp;W17&amp;" "),"魔御"&amp;V17&amp;"-"&amp;W17)&amp;X17</f>
        <v xml:space="preserve">攻击0-1 </v>
      </c>
      <c r="Z17" s="1"/>
      <c r="AB17" s="4" t="s">
        <v>67</v>
      </c>
      <c r="AC17" s="4">
        <f>ROUND(E$3*K17,0)</f>
        <v>0</v>
      </c>
      <c r="AD17" s="4">
        <v>1</v>
      </c>
      <c r="AE17" s="4">
        <v>1</v>
      </c>
      <c r="AF17" s="4">
        <v>0</v>
      </c>
      <c r="AG17" s="4">
        <v>0</v>
      </c>
      <c r="AH17" s="4">
        <v>0</v>
      </c>
      <c r="AI17" s="4">
        <f>ROUND(H$3*N17,0)</f>
        <v>0</v>
      </c>
      <c r="AJ17" s="1"/>
      <c r="AK17" s="15" t="str">
        <f t="shared" ref="AK17:AK46" si="17">IF(AC17=0,"","血量+"&amp;AC17&amp;" ")&amp;IF(AD17=0,IF(AE17=0,"","攻击"&amp;AD17&amp;"-"&amp;AE17&amp;" "),"攻击"&amp;AD17&amp;"-"&amp;AE17&amp;" ")&amp;IF(AF17=0,IF(AG17=0,"","防御"&amp;AF17&amp;"-"&amp;AG17&amp;" "),"防御"&amp;AF17&amp;"-"&amp;AG17&amp;" ")&amp;IF(AH17=0,IF(AI17=0,"","魔御"&amp;AH17&amp;"-"&amp;AI17&amp;" "),"魔御"&amp;AH17&amp;"-"&amp;AI17)&amp;AJ17</f>
        <v xml:space="preserve">攻击1-1 </v>
      </c>
      <c r="AL17" s="1"/>
      <c r="AM17" s="1"/>
      <c r="AN17" s="15"/>
    </row>
    <row r="18" spans="13:40" x14ac:dyDescent="0.15">
      <c r="M18" s="1" t="s">
        <v>121</v>
      </c>
      <c r="P18" s="4" t="s">
        <v>65</v>
      </c>
      <c r="Q18" s="1">
        <v>0</v>
      </c>
      <c r="R18" s="1">
        <v>0</v>
      </c>
      <c r="S18" s="1">
        <v>1</v>
      </c>
      <c r="T18" s="1">
        <v>0</v>
      </c>
      <c r="U18" s="1">
        <v>0</v>
      </c>
      <c r="V18" s="1">
        <v>0</v>
      </c>
      <c r="W18" s="1">
        <v>1</v>
      </c>
      <c r="X18" s="1"/>
      <c r="Y18" s="15" t="str">
        <f t="shared" si="16"/>
        <v xml:space="preserve">攻击0-1 魔御0-1 </v>
      </c>
      <c r="Z18" s="1"/>
      <c r="AB18" s="4" t="s">
        <v>131</v>
      </c>
      <c r="AC18" s="4">
        <f>ROUND(E$3*K18,0)</f>
        <v>0</v>
      </c>
      <c r="AD18" s="4">
        <v>0</v>
      </c>
      <c r="AE18" s="4">
        <v>2</v>
      </c>
      <c r="AF18" s="4">
        <v>0</v>
      </c>
      <c r="AG18" s="4">
        <v>1</v>
      </c>
      <c r="AH18" s="4">
        <v>0</v>
      </c>
      <c r="AI18" s="4">
        <f>ROUND(H$3*N18,0)</f>
        <v>0</v>
      </c>
      <c r="AJ18" s="1"/>
      <c r="AK18" s="15" t="str">
        <f t="shared" si="17"/>
        <v xml:space="preserve">攻击0-2 防御0-1 </v>
      </c>
      <c r="AL18" s="1"/>
      <c r="AM18" s="1"/>
      <c r="AN18" s="15"/>
    </row>
    <row r="19" spans="13:40" x14ac:dyDescent="0.15">
      <c r="M19" s="1" t="s">
        <v>122</v>
      </c>
      <c r="P19" s="5"/>
      <c r="Q19" s="16"/>
      <c r="R19" s="16"/>
      <c r="S19" s="16"/>
      <c r="T19" s="16"/>
      <c r="U19" s="16"/>
      <c r="V19" s="16"/>
      <c r="W19" s="16"/>
      <c r="X19" s="16"/>
      <c r="Y19" s="15" t="str">
        <f t="shared" si="16"/>
        <v/>
      </c>
      <c r="AB19" s="4" t="s">
        <v>68</v>
      </c>
      <c r="AC19" s="4">
        <f>ROUND(E$3*K19,0)</f>
        <v>0</v>
      </c>
      <c r="AD19" s="4">
        <v>1</v>
      </c>
      <c r="AE19" s="4">
        <v>2</v>
      </c>
      <c r="AF19" s="4">
        <v>0</v>
      </c>
      <c r="AG19" s="4">
        <v>1</v>
      </c>
      <c r="AH19" s="4">
        <v>0</v>
      </c>
      <c r="AI19" s="4">
        <v>1</v>
      </c>
      <c r="AJ19" s="16"/>
      <c r="AK19" s="15" t="str">
        <f t="shared" si="17"/>
        <v xml:space="preserve">攻击1-2 防御0-1 魔御0-1 </v>
      </c>
      <c r="AL19" s="16"/>
      <c r="AM19" s="16"/>
      <c r="AN19" s="15"/>
    </row>
    <row r="20" spans="13:40" x14ac:dyDescent="0.15">
      <c r="M20" s="1" t="s">
        <v>123</v>
      </c>
      <c r="P20" s="13" t="s">
        <v>35</v>
      </c>
      <c r="Q20" s="16"/>
      <c r="R20" s="16"/>
      <c r="S20" s="16"/>
      <c r="T20" s="16"/>
      <c r="U20" s="16"/>
      <c r="V20" s="16"/>
      <c r="W20" s="16"/>
      <c r="X20" s="16"/>
      <c r="Y20" s="15" t="str">
        <f t="shared" si="16"/>
        <v/>
      </c>
      <c r="AC20" s="20"/>
      <c r="AD20" s="20"/>
      <c r="AE20" s="20"/>
      <c r="AF20" s="20"/>
      <c r="AG20" s="20"/>
      <c r="AH20" s="20"/>
      <c r="AI20" s="20"/>
      <c r="AJ20" s="16"/>
      <c r="AK20" s="15" t="str">
        <f t="shared" si="17"/>
        <v/>
      </c>
      <c r="AL20" s="16"/>
      <c r="AM20" s="16"/>
      <c r="AN20" s="15"/>
    </row>
    <row r="21" spans="13:40" x14ac:dyDescent="0.15">
      <c r="M21" s="1" t="s">
        <v>124</v>
      </c>
      <c r="P21" s="16" t="s">
        <v>66</v>
      </c>
      <c r="Q21" s="16">
        <v>0</v>
      </c>
      <c r="R21" s="16">
        <v>0</v>
      </c>
      <c r="S21" s="16">
        <v>0</v>
      </c>
      <c r="T21" s="16">
        <v>0</v>
      </c>
      <c r="U21" s="16">
        <v>1</v>
      </c>
      <c r="V21" s="16">
        <v>0</v>
      </c>
      <c r="W21" s="16">
        <v>0</v>
      </c>
      <c r="X21" s="16"/>
      <c r="Y21" s="15" t="str">
        <f t="shared" si="16"/>
        <v xml:space="preserve">防御0-1 </v>
      </c>
      <c r="AB21" s="13" t="s">
        <v>35</v>
      </c>
      <c r="AC21" s="20"/>
      <c r="AD21" s="20"/>
      <c r="AE21" s="20"/>
      <c r="AF21" s="20"/>
      <c r="AG21" s="20"/>
      <c r="AH21" s="20"/>
      <c r="AI21" s="20"/>
      <c r="AJ21" s="16"/>
      <c r="AK21" s="15" t="str">
        <f t="shared" si="17"/>
        <v/>
      </c>
      <c r="AL21" s="16"/>
      <c r="AM21" s="16"/>
      <c r="AN21" s="15"/>
    </row>
    <row r="22" spans="13:40" x14ac:dyDescent="0.15">
      <c r="M22" s="1" t="s">
        <v>125</v>
      </c>
      <c r="P22" s="4" t="s">
        <v>54</v>
      </c>
      <c r="Q22" s="16">
        <v>0</v>
      </c>
      <c r="R22" s="16">
        <v>0</v>
      </c>
      <c r="S22" s="16">
        <v>1</v>
      </c>
      <c r="T22" s="16">
        <v>0</v>
      </c>
      <c r="U22" s="16">
        <v>0</v>
      </c>
      <c r="V22" s="16">
        <v>0</v>
      </c>
      <c r="W22" s="16">
        <v>0</v>
      </c>
      <c r="X22" s="16"/>
      <c r="Y22" s="15" t="str">
        <f t="shared" si="16"/>
        <v xml:space="preserve">攻击0-1 </v>
      </c>
      <c r="AB22" s="16" t="s">
        <v>69</v>
      </c>
      <c r="AC22" s="20">
        <v>0</v>
      </c>
      <c r="AD22" s="20">
        <v>0</v>
      </c>
      <c r="AE22" s="20">
        <v>2</v>
      </c>
      <c r="AF22" s="20">
        <v>0</v>
      </c>
      <c r="AG22" s="20">
        <v>0</v>
      </c>
      <c r="AH22" s="20">
        <v>0</v>
      </c>
      <c r="AI22" s="20">
        <v>0</v>
      </c>
      <c r="AJ22" s="16"/>
      <c r="AK22" s="15" t="str">
        <f t="shared" si="17"/>
        <v xml:space="preserve">攻击0-2 </v>
      </c>
      <c r="AL22" s="16"/>
      <c r="AM22" s="16"/>
      <c r="AN22" s="15"/>
    </row>
    <row r="23" spans="13:40" x14ac:dyDescent="0.15">
      <c r="M23" s="1" t="s">
        <v>126</v>
      </c>
      <c r="P23" s="4" t="s">
        <v>40</v>
      </c>
      <c r="Q23" s="16">
        <v>0</v>
      </c>
      <c r="R23" s="16">
        <v>0</v>
      </c>
      <c r="S23" s="16">
        <v>1</v>
      </c>
      <c r="T23" s="16">
        <v>0</v>
      </c>
      <c r="U23" s="16">
        <v>1</v>
      </c>
      <c r="V23" s="16">
        <v>0</v>
      </c>
      <c r="W23" s="16">
        <v>0</v>
      </c>
      <c r="X23" s="16"/>
      <c r="Y23" s="15" t="str">
        <f t="shared" si="16"/>
        <v xml:space="preserve">攻击0-1 防御0-1 </v>
      </c>
      <c r="AB23" s="4" t="s">
        <v>70</v>
      </c>
      <c r="AC23" s="20">
        <v>0</v>
      </c>
      <c r="AD23" s="20">
        <v>1</v>
      </c>
      <c r="AE23" s="20">
        <v>2</v>
      </c>
      <c r="AF23" s="20">
        <v>0</v>
      </c>
      <c r="AG23" s="20">
        <v>0</v>
      </c>
      <c r="AH23" s="20">
        <v>0</v>
      </c>
      <c r="AI23" s="20">
        <v>0</v>
      </c>
      <c r="AJ23" s="16"/>
      <c r="AK23" s="15" t="str">
        <f t="shared" si="17"/>
        <v xml:space="preserve">攻击1-2 </v>
      </c>
      <c r="AL23" s="16"/>
      <c r="AM23" s="16"/>
      <c r="AN23" s="15"/>
    </row>
    <row r="24" spans="13:40" x14ac:dyDescent="0.15">
      <c r="M24" s="1" t="s">
        <v>127</v>
      </c>
      <c r="P24" s="5"/>
      <c r="Q24" s="16"/>
      <c r="R24" s="16"/>
      <c r="S24" s="16"/>
      <c r="T24" s="16"/>
      <c r="U24" s="16"/>
      <c r="V24" s="16"/>
      <c r="W24" s="16"/>
      <c r="X24" s="16"/>
      <c r="Y24" s="15" t="str">
        <f t="shared" si="16"/>
        <v/>
      </c>
      <c r="AB24" s="4" t="s">
        <v>71</v>
      </c>
      <c r="AC24" s="20">
        <v>0</v>
      </c>
      <c r="AD24" s="20">
        <v>1</v>
      </c>
      <c r="AE24" s="20">
        <v>2</v>
      </c>
      <c r="AF24" s="20">
        <v>0</v>
      </c>
      <c r="AG24" s="20">
        <v>1</v>
      </c>
      <c r="AH24" s="20">
        <v>0</v>
      </c>
      <c r="AI24" s="20">
        <v>0</v>
      </c>
      <c r="AJ24" s="16"/>
      <c r="AK24" s="15" t="str">
        <f t="shared" si="17"/>
        <v xml:space="preserve">攻击1-2 防御0-1 </v>
      </c>
      <c r="AL24" s="16"/>
      <c r="AM24" s="16"/>
      <c r="AN24" s="15"/>
    </row>
    <row r="25" spans="13:40" x14ac:dyDescent="0.15">
      <c r="M25" s="1" t="s">
        <v>128</v>
      </c>
      <c r="P25" s="13" t="s">
        <v>36</v>
      </c>
      <c r="Q25" s="16"/>
      <c r="R25" s="16"/>
      <c r="S25" s="16"/>
      <c r="T25" s="16"/>
      <c r="U25" s="16"/>
      <c r="V25" s="16"/>
      <c r="W25" s="16"/>
      <c r="X25" s="16"/>
      <c r="Y25" s="15" t="str">
        <f t="shared" si="16"/>
        <v/>
      </c>
      <c r="AB25" s="4" t="s">
        <v>72</v>
      </c>
      <c r="AC25" s="20">
        <v>0</v>
      </c>
      <c r="AD25" s="20">
        <v>1</v>
      </c>
      <c r="AE25" s="20">
        <v>3</v>
      </c>
      <c r="AF25" s="20">
        <v>0</v>
      </c>
      <c r="AG25" s="20">
        <v>0</v>
      </c>
      <c r="AH25" s="20">
        <v>0</v>
      </c>
      <c r="AI25" s="20">
        <v>0</v>
      </c>
      <c r="AJ25" s="16"/>
      <c r="AK25" s="15" t="str">
        <f t="shared" si="17"/>
        <v xml:space="preserve">攻击1-3 </v>
      </c>
      <c r="AL25" s="16"/>
      <c r="AM25" s="16"/>
      <c r="AN25" s="15"/>
    </row>
    <row r="26" spans="13:40" x14ac:dyDescent="0.15">
      <c r="M26" s="1" t="s">
        <v>129</v>
      </c>
      <c r="P26" s="4" t="s">
        <v>62</v>
      </c>
      <c r="Q26" s="16">
        <v>0</v>
      </c>
      <c r="R26" s="16">
        <v>0</v>
      </c>
      <c r="S26" s="16">
        <v>0</v>
      </c>
      <c r="T26" s="16">
        <v>0</v>
      </c>
      <c r="U26" s="16">
        <v>1</v>
      </c>
      <c r="V26" s="16">
        <v>0</v>
      </c>
      <c r="W26" s="16">
        <v>0</v>
      </c>
      <c r="X26" s="16"/>
      <c r="Y26" s="15" t="str">
        <f t="shared" si="16"/>
        <v xml:space="preserve">防御0-1 </v>
      </c>
      <c r="Z26" s="3"/>
      <c r="AK26" s="15" t="str">
        <f t="shared" si="17"/>
        <v/>
      </c>
      <c r="AL26" s="16"/>
      <c r="AM26" s="16"/>
      <c r="AN26" s="15"/>
    </row>
    <row r="27" spans="13:40" x14ac:dyDescent="0.15">
      <c r="M27" s="1"/>
      <c r="P27" s="4" t="s">
        <v>41</v>
      </c>
      <c r="Q27" s="16">
        <v>0</v>
      </c>
      <c r="R27" s="16">
        <v>0</v>
      </c>
      <c r="S27" s="16">
        <v>1</v>
      </c>
      <c r="T27" s="16">
        <v>0</v>
      </c>
      <c r="U27" s="16">
        <v>0</v>
      </c>
      <c r="V27" s="16">
        <v>0</v>
      </c>
      <c r="W27" s="16">
        <v>0</v>
      </c>
      <c r="X27" s="16"/>
      <c r="Y27" s="15" t="str">
        <f t="shared" si="16"/>
        <v xml:space="preserve">攻击0-1 </v>
      </c>
      <c r="Z27" s="3"/>
      <c r="AB27" s="13" t="s">
        <v>36</v>
      </c>
      <c r="AC27" s="20"/>
      <c r="AD27" s="20"/>
      <c r="AE27" s="20"/>
      <c r="AF27" s="20"/>
      <c r="AG27" s="20"/>
      <c r="AH27" s="20"/>
      <c r="AI27" s="20"/>
      <c r="AJ27" s="16"/>
      <c r="AK27" s="15" t="str">
        <f t="shared" si="17"/>
        <v/>
      </c>
      <c r="AL27" s="16"/>
      <c r="AM27" s="16"/>
      <c r="AN27" s="15"/>
    </row>
    <row r="28" spans="13:40" x14ac:dyDescent="0.15">
      <c r="P28" s="5"/>
      <c r="Q28" s="16"/>
      <c r="R28" s="16"/>
      <c r="S28" s="16"/>
      <c r="T28" s="16"/>
      <c r="U28" s="16"/>
      <c r="V28" s="16"/>
      <c r="W28" s="16"/>
      <c r="X28" s="16"/>
      <c r="Y28" s="15" t="str">
        <f t="shared" si="16"/>
        <v/>
      </c>
      <c r="AB28" s="4" t="s">
        <v>73</v>
      </c>
      <c r="AC28" s="4">
        <v>0</v>
      </c>
      <c r="AD28" s="4">
        <v>0</v>
      </c>
      <c r="AE28" s="4">
        <v>0</v>
      </c>
      <c r="AF28" s="4">
        <v>1</v>
      </c>
      <c r="AG28" s="4">
        <v>2</v>
      </c>
      <c r="AH28" s="4">
        <v>0</v>
      </c>
      <c r="AI28" s="4">
        <v>0</v>
      </c>
      <c r="AJ28" s="16"/>
      <c r="AK28" s="15" t="str">
        <f t="shared" si="17"/>
        <v xml:space="preserve">防御1-2 </v>
      </c>
      <c r="AL28" s="16"/>
      <c r="AM28" s="16"/>
      <c r="AN28" s="15"/>
    </row>
    <row r="29" spans="13:40" x14ac:dyDescent="0.15">
      <c r="P29" s="13" t="s">
        <v>39</v>
      </c>
      <c r="Q29" s="16"/>
      <c r="R29" s="16"/>
      <c r="S29" s="16"/>
      <c r="T29" s="16"/>
      <c r="U29" s="16"/>
      <c r="V29" s="16"/>
      <c r="W29" s="16"/>
      <c r="X29" s="16"/>
      <c r="Y29" s="15" t="str">
        <f t="shared" si="16"/>
        <v/>
      </c>
      <c r="AB29" s="4" t="s">
        <v>74</v>
      </c>
      <c r="AC29" s="4">
        <f t="shared" ref="AC29" si="18">ROUND(E$3*K29,0)</f>
        <v>0</v>
      </c>
      <c r="AD29" s="4">
        <v>0</v>
      </c>
      <c r="AE29" s="4">
        <v>1</v>
      </c>
      <c r="AF29" s="4">
        <v>1</v>
      </c>
      <c r="AG29" s="4">
        <v>3</v>
      </c>
      <c r="AH29" s="4">
        <v>0</v>
      </c>
      <c r="AI29" s="4">
        <f t="shared" ref="AI29" si="19">ROUND(H$3*N29,0)</f>
        <v>0</v>
      </c>
      <c r="AJ29" s="16"/>
      <c r="AK29" s="15" t="str">
        <f t="shared" si="17"/>
        <v xml:space="preserve">攻击0-1 防御1-3 </v>
      </c>
      <c r="AL29" s="16"/>
      <c r="AM29" s="16"/>
      <c r="AN29" s="15"/>
    </row>
    <row r="30" spans="13:40" x14ac:dyDescent="0.15">
      <c r="P30" s="4" t="s">
        <v>77</v>
      </c>
      <c r="Q30" s="4">
        <f t="shared" ref="Q30" si="20">ROUND(E$2*K30,0)</f>
        <v>0</v>
      </c>
      <c r="R30" s="4">
        <v>0</v>
      </c>
      <c r="S30" s="4">
        <f t="shared" ref="S30" si="21">ROUND(F$2*L30,0)</f>
        <v>0</v>
      </c>
      <c r="T30" s="4">
        <v>0</v>
      </c>
      <c r="U30" s="4">
        <f t="shared" ref="U30" si="22">ROUND(G$2*M30,0)</f>
        <v>0</v>
      </c>
      <c r="V30" s="4">
        <v>0</v>
      </c>
      <c r="W30" s="4">
        <v>1</v>
      </c>
      <c r="X30" s="4"/>
      <c r="Y30" s="15" t="str">
        <f t="shared" si="16"/>
        <v xml:space="preserve">魔御0-1 </v>
      </c>
      <c r="AB30" s="5"/>
      <c r="AC30" s="20"/>
      <c r="AD30" s="20"/>
      <c r="AE30" s="20"/>
      <c r="AF30" s="20"/>
      <c r="AG30" s="20"/>
      <c r="AH30" s="20"/>
      <c r="AI30" s="20"/>
      <c r="AJ30" s="16"/>
      <c r="AK30" s="15" t="str">
        <f t="shared" si="17"/>
        <v/>
      </c>
      <c r="AL30" s="4"/>
      <c r="AM30" s="4"/>
      <c r="AN30" s="15"/>
    </row>
    <row r="31" spans="13:40" x14ac:dyDescent="0.15">
      <c r="P31" s="5"/>
      <c r="Q31" s="16"/>
      <c r="R31" s="16"/>
      <c r="S31" s="16"/>
      <c r="T31" s="16"/>
      <c r="U31" s="16"/>
      <c r="V31" s="16"/>
      <c r="W31" s="16"/>
      <c r="X31" s="16"/>
      <c r="Y31" s="15" t="str">
        <f t="shared" si="16"/>
        <v/>
      </c>
      <c r="AB31" s="13" t="s">
        <v>39</v>
      </c>
      <c r="AC31" s="4"/>
      <c r="AD31" s="4"/>
      <c r="AE31" s="4"/>
      <c r="AF31" s="4"/>
      <c r="AG31" s="4"/>
      <c r="AH31" s="4"/>
      <c r="AI31" s="4"/>
      <c r="AJ31" s="4"/>
      <c r="AK31" s="15" t="str">
        <f t="shared" si="17"/>
        <v/>
      </c>
      <c r="AL31" s="16"/>
      <c r="AM31" s="16"/>
      <c r="AN31" s="15"/>
    </row>
    <row r="32" spans="13:40" x14ac:dyDescent="0.15">
      <c r="P32" s="13" t="s">
        <v>38</v>
      </c>
      <c r="Q32" s="16"/>
      <c r="R32" s="16"/>
      <c r="S32" s="16"/>
      <c r="T32" s="16"/>
      <c r="U32" s="16"/>
      <c r="V32" s="16"/>
      <c r="W32" s="16"/>
      <c r="X32" s="16"/>
      <c r="Y32" s="15" t="str">
        <f t="shared" si="16"/>
        <v/>
      </c>
      <c r="AB32" s="4" t="s">
        <v>75</v>
      </c>
      <c r="AC32" s="20">
        <v>0</v>
      </c>
      <c r="AD32" s="20">
        <v>0</v>
      </c>
      <c r="AE32" s="20">
        <v>1</v>
      </c>
      <c r="AF32" s="20">
        <v>0</v>
      </c>
      <c r="AG32" s="20">
        <v>0</v>
      </c>
      <c r="AH32" s="20">
        <v>0</v>
      </c>
      <c r="AI32" s="20">
        <v>3</v>
      </c>
      <c r="AJ32" s="16"/>
      <c r="AK32" s="15" t="str">
        <f t="shared" si="17"/>
        <v xml:space="preserve">攻击0-1 魔御0-3 </v>
      </c>
      <c r="AL32" s="16"/>
      <c r="AM32" s="16"/>
      <c r="AN32" s="15"/>
    </row>
    <row r="33" spans="16:40" x14ac:dyDescent="0.15">
      <c r="P33" s="4" t="s">
        <v>42</v>
      </c>
      <c r="Q33" s="16">
        <v>0</v>
      </c>
      <c r="R33" s="16">
        <v>1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/>
      <c r="Y33" s="15" t="str">
        <f t="shared" si="16"/>
        <v xml:space="preserve">攻击1-0 </v>
      </c>
      <c r="AB33" s="5"/>
      <c r="AC33" s="20"/>
      <c r="AD33" s="20"/>
      <c r="AE33" s="20"/>
      <c r="AF33" s="20"/>
      <c r="AG33" s="20"/>
      <c r="AH33" s="20"/>
      <c r="AI33" s="20"/>
      <c r="AJ33" s="16"/>
      <c r="AK33" s="15" t="str">
        <f t="shared" si="17"/>
        <v/>
      </c>
      <c r="AL33" s="16"/>
      <c r="AM33" s="16"/>
      <c r="AN33" s="15"/>
    </row>
    <row r="34" spans="16:40" x14ac:dyDescent="0.15">
      <c r="P34" s="5"/>
      <c r="Q34" s="18"/>
      <c r="R34" s="18"/>
      <c r="S34" s="18"/>
      <c r="T34" s="18"/>
      <c r="U34" s="18"/>
      <c r="V34" s="18"/>
      <c r="W34" s="18"/>
      <c r="X34" s="18"/>
      <c r="Y34" s="15" t="str">
        <f t="shared" si="16"/>
        <v/>
      </c>
      <c r="AB34" s="13" t="s">
        <v>38</v>
      </c>
      <c r="AC34" s="20"/>
      <c r="AD34" s="20"/>
      <c r="AE34" s="20"/>
      <c r="AF34" s="20"/>
      <c r="AG34" s="20"/>
      <c r="AH34" s="20"/>
      <c r="AI34" s="20"/>
      <c r="AJ34" s="16"/>
      <c r="AK34" s="15" t="str">
        <f t="shared" si="17"/>
        <v/>
      </c>
      <c r="AL34" s="18"/>
      <c r="AM34" s="18"/>
      <c r="AN34" s="15"/>
    </row>
    <row r="35" spans="16:40" x14ac:dyDescent="0.15">
      <c r="P35" s="13" t="s">
        <v>45</v>
      </c>
      <c r="Q35" s="18"/>
      <c r="R35" s="18"/>
      <c r="S35" s="18"/>
      <c r="T35" s="18"/>
      <c r="U35" s="18"/>
      <c r="V35" s="18"/>
      <c r="W35" s="18"/>
      <c r="X35" s="18"/>
      <c r="Y35" s="15" t="str">
        <f t="shared" si="16"/>
        <v/>
      </c>
      <c r="AB35" s="4" t="s">
        <v>76</v>
      </c>
      <c r="AC35" s="20">
        <v>0</v>
      </c>
      <c r="AD35" s="20">
        <v>0</v>
      </c>
      <c r="AE35" s="20">
        <v>2</v>
      </c>
      <c r="AF35" s="20">
        <v>0</v>
      </c>
      <c r="AG35" s="20">
        <v>0</v>
      </c>
      <c r="AH35" s="20">
        <v>0</v>
      </c>
      <c r="AI35" s="20">
        <v>0</v>
      </c>
      <c r="AJ35" s="18"/>
      <c r="AK35" s="15" t="str">
        <f t="shared" si="17"/>
        <v xml:space="preserve">攻击0-2 </v>
      </c>
      <c r="AL35" s="18"/>
      <c r="AM35" s="18"/>
      <c r="AN35" s="15"/>
    </row>
    <row r="36" spans="16:40" x14ac:dyDescent="0.15">
      <c r="P36" s="4" t="s">
        <v>44</v>
      </c>
      <c r="Q36" s="4">
        <f t="shared" ref="Q36" si="23">ROUND(E$2*K36,0)</f>
        <v>0</v>
      </c>
      <c r="R36" s="4">
        <v>1</v>
      </c>
      <c r="S36" s="4">
        <v>1</v>
      </c>
      <c r="T36" s="4">
        <v>0</v>
      </c>
      <c r="U36" s="4">
        <f t="shared" ref="U36" si="24">ROUND(G$2*M36,0)</f>
        <v>0</v>
      </c>
      <c r="V36" s="4">
        <v>0</v>
      </c>
      <c r="W36" s="18">
        <v>0</v>
      </c>
      <c r="X36" s="19" t="s">
        <v>64</v>
      </c>
      <c r="Y36" s="15" t="str">
        <f t="shared" si="16"/>
        <v>攻击1-1 暴击率+1%</v>
      </c>
      <c r="AB36" s="5"/>
      <c r="AC36" s="20"/>
      <c r="AD36" s="20"/>
      <c r="AE36" s="20"/>
      <c r="AF36" s="20"/>
      <c r="AG36" s="20"/>
      <c r="AH36" s="20"/>
      <c r="AI36" s="20"/>
      <c r="AJ36" s="18"/>
      <c r="AK36" s="15" t="str">
        <f t="shared" si="17"/>
        <v/>
      </c>
      <c r="AL36" s="18"/>
      <c r="AM36" s="19"/>
      <c r="AN36" s="15"/>
    </row>
    <row r="37" spans="16:40" x14ac:dyDescent="0.15">
      <c r="P37" s="5"/>
      <c r="Q37" s="18"/>
      <c r="R37" s="18"/>
      <c r="S37" s="18"/>
      <c r="T37" s="18"/>
      <c r="U37" s="18"/>
      <c r="V37" s="18"/>
      <c r="W37" s="18"/>
      <c r="X37" s="18"/>
      <c r="Y37" s="15" t="str">
        <f t="shared" si="16"/>
        <v/>
      </c>
      <c r="AB37" s="13" t="s">
        <v>45</v>
      </c>
      <c r="AC37" s="4"/>
      <c r="AD37" s="4"/>
      <c r="AE37" s="4"/>
      <c r="AF37" s="4"/>
      <c r="AG37" s="4"/>
      <c r="AH37" s="4"/>
      <c r="AI37" s="4"/>
      <c r="AJ37" s="4"/>
      <c r="AK37" s="15" t="str">
        <f t="shared" si="17"/>
        <v/>
      </c>
      <c r="AL37" s="18"/>
      <c r="AM37" s="18"/>
      <c r="AN37" s="15"/>
    </row>
    <row r="38" spans="16:40" x14ac:dyDescent="0.15">
      <c r="P38" s="13" t="s">
        <v>48</v>
      </c>
      <c r="Y38" s="15" t="str">
        <f t="shared" si="16"/>
        <v/>
      </c>
      <c r="AB38" s="4" t="s">
        <v>130</v>
      </c>
      <c r="AC38" s="4">
        <f t="shared" ref="AC38" si="25">ROUND(E$3*K38,0)</f>
        <v>0</v>
      </c>
      <c r="AD38" s="4">
        <v>1</v>
      </c>
      <c r="AE38" s="4">
        <v>2</v>
      </c>
      <c r="AF38" s="4">
        <v>0</v>
      </c>
      <c r="AG38" s="4">
        <f t="shared" ref="AG38" si="26">ROUND(G$3*M38,0)</f>
        <v>0</v>
      </c>
      <c r="AH38" s="4">
        <v>0</v>
      </c>
      <c r="AI38" s="4">
        <f t="shared" ref="AI38" si="27">ROUND(H$3*N38,0)</f>
        <v>0</v>
      </c>
      <c r="AJ38" s="18"/>
      <c r="AK38" s="15" t="str">
        <f t="shared" si="17"/>
        <v xml:space="preserve">攻击1-2 </v>
      </c>
      <c r="AN38" s="14"/>
    </row>
    <row r="39" spans="16:40" x14ac:dyDescent="0.15">
      <c r="P39" s="4" t="s">
        <v>46</v>
      </c>
      <c r="Q39" s="18">
        <v>0</v>
      </c>
      <c r="R39" s="18">
        <v>0</v>
      </c>
      <c r="S39" s="18">
        <v>1</v>
      </c>
      <c r="T39" s="18">
        <v>0</v>
      </c>
      <c r="U39" s="18">
        <v>0</v>
      </c>
      <c r="V39" s="18">
        <v>0</v>
      </c>
      <c r="W39" s="18">
        <v>1</v>
      </c>
      <c r="X39" s="18"/>
      <c r="Y39" s="15" t="str">
        <f t="shared" si="16"/>
        <v xml:space="preserve">攻击0-1 魔御0-1 </v>
      </c>
      <c r="AB39" s="1" t="s">
        <v>78</v>
      </c>
      <c r="AC39" s="4">
        <v>0</v>
      </c>
      <c r="AD39" s="4">
        <v>1</v>
      </c>
      <c r="AE39" s="4">
        <v>3</v>
      </c>
      <c r="AF39" s="4">
        <v>0</v>
      </c>
      <c r="AG39" s="4">
        <v>0</v>
      </c>
      <c r="AH39" s="4">
        <v>0</v>
      </c>
      <c r="AI39" s="4">
        <v>0</v>
      </c>
      <c r="AK39" s="15" t="str">
        <f t="shared" si="17"/>
        <v xml:space="preserve">攻击1-3 </v>
      </c>
      <c r="AL39" s="18"/>
      <c r="AM39" s="18"/>
      <c r="AN39" s="15"/>
    </row>
    <row r="40" spans="16:40" x14ac:dyDescent="0.15">
      <c r="P40" s="5"/>
      <c r="Q40" s="18"/>
      <c r="R40" s="18"/>
      <c r="S40" s="18"/>
      <c r="T40" s="18"/>
      <c r="U40" s="18"/>
      <c r="V40" s="18"/>
      <c r="W40" s="18"/>
      <c r="X40" s="18"/>
      <c r="Y40" s="15" t="str">
        <f t="shared" si="16"/>
        <v/>
      </c>
      <c r="AB40" s="4" t="s">
        <v>80</v>
      </c>
      <c r="AC40" s="4">
        <v>0</v>
      </c>
      <c r="AD40" s="4">
        <v>1</v>
      </c>
      <c r="AE40" s="4">
        <v>4</v>
      </c>
      <c r="AF40" s="4">
        <v>0</v>
      </c>
      <c r="AG40" s="4">
        <v>0</v>
      </c>
      <c r="AH40" s="4">
        <v>0</v>
      </c>
      <c r="AI40" s="4">
        <v>0</v>
      </c>
      <c r="AJ40" t="s">
        <v>132</v>
      </c>
      <c r="AK40" s="15" t="str">
        <f t="shared" si="17"/>
        <v>攻击1-4 暴击+1%</v>
      </c>
      <c r="AL40" s="18"/>
      <c r="AM40" s="18"/>
      <c r="AN40" s="15"/>
    </row>
    <row r="41" spans="16:40" x14ac:dyDescent="0.15">
      <c r="P41" s="13" t="s">
        <v>47</v>
      </c>
      <c r="Q41" s="18"/>
      <c r="R41" s="18"/>
      <c r="S41" s="18"/>
      <c r="T41" s="18"/>
      <c r="U41" s="18"/>
      <c r="V41" s="18"/>
      <c r="W41" s="18"/>
      <c r="X41" s="18"/>
      <c r="Y41" s="15" t="str">
        <f t="shared" si="16"/>
        <v/>
      </c>
      <c r="AK41" s="15" t="str">
        <f t="shared" si="17"/>
        <v/>
      </c>
      <c r="AL41" s="18"/>
      <c r="AM41" s="18"/>
      <c r="AN41" s="15"/>
    </row>
    <row r="42" spans="16:40" x14ac:dyDescent="0.15">
      <c r="P42" s="5"/>
      <c r="Q42" s="18"/>
      <c r="R42" s="18"/>
      <c r="S42" s="18"/>
      <c r="T42" s="18"/>
      <c r="U42" s="18"/>
      <c r="V42" s="18"/>
      <c r="W42" s="18"/>
      <c r="X42" s="18"/>
      <c r="Y42" s="15" t="str">
        <f t="shared" si="16"/>
        <v/>
      </c>
      <c r="AB42" s="13" t="s">
        <v>48</v>
      </c>
      <c r="AC42" s="20"/>
      <c r="AD42" s="20"/>
      <c r="AE42" s="20"/>
      <c r="AF42" s="20"/>
      <c r="AG42" s="20"/>
      <c r="AH42" s="20"/>
      <c r="AI42" s="20"/>
      <c r="AJ42" s="18"/>
      <c r="AK42" s="15" t="str">
        <f t="shared" si="17"/>
        <v/>
      </c>
      <c r="AL42" s="18"/>
      <c r="AM42" s="18"/>
      <c r="AN42" s="15"/>
    </row>
    <row r="43" spans="16:40" x14ac:dyDescent="0.15">
      <c r="P43" s="13" t="s">
        <v>49</v>
      </c>
      <c r="Q43" s="18"/>
      <c r="R43" s="18"/>
      <c r="S43" s="18"/>
      <c r="T43" s="18"/>
      <c r="U43" s="18"/>
      <c r="V43" s="18"/>
      <c r="W43" s="18"/>
      <c r="X43" s="18"/>
      <c r="Y43" s="15" t="str">
        <f t="shared" si="16"/>
        <v/>
      </c>
      <c r="AB43" s="4" t="s">
        <v>79</v>
      </c>
      <c r="AC43" s="20">
        <v>0</v>
      </c>
      <c r="AD43" s="20">
        <v>1</v>
      </c>
      <c r="AE43" s="20">
        <v>2</v>
      </c>
      <c r="AF43" s="20">
        <v>0</v>
      </c>
      <c r="AG43" s="20">
        <v>0</v>
      </c>
      <c r="AH43" s="20">
        <v>0</v>
      </c>
      <c r="AI43" s="20">
        <v>0</v>
      </c>
      <c r="AJ43" s="18"/>
      <c r="AK43" s="15" t="str">
        <f t="shared" si="17"/>
        <v xml:space="preserve">攻击1-2 </v>
      </c>
      <c r="AL43" s="18"/>
      <c r="AM43" s="18"/>
      <c r="AN43" s="15"/>
    </row>
    <row r="44" spans="16:40" x14ac:dyDescent="0.15">
      <c r="P44" s="5"/>
      <c r="Q44" s="18"/>
      <c r="R44" s="18"/>
      <c r="S44" s="18"/>
      <c r="T44" s="18"/>
      <c r="U44" s="18"/>
      <c r="V44" s="18"/>
      <c r="W44" s="18"/>
      <c r="X44" s="18"/>
      <c r="Y44" s="15" t="str">
        <f t="shared" si="16"/>
        <v/>
      </c>
      <c r="AB44" s="5"/>
      <c r="AC44" s="20"/>
      <c r="AD44" s="20"/>
      <c r="AE44" s="20"/>
      <c r="AF44" s="20"/>
      <c r="AG44" s="20"/>
      <c r="AH44" s="20"/>
      <c r="AI44" s="20"/>
      <c r="AJ44" s="18"/>
      <c r="AK44" s="15" t="str">
        <f t="shared" si="17"/>
        <v/>
      </c>
      <c r="AL44" s="18"/>
      <c r="AM44" s="18"/>
      <c r="AN44" s="15"/>
    </row>
    <row r="45" spans="16:40" x14ac:dyDescent="0.15">
      <c r="P45" s="13" t="s">
        <v>50</v>
      </c>
      <c r="Q45" s="18"/>
      <c r="R45" s="18"/>
      <c r="S45" s="18"/>
      <c r="T45" s="18"/>
      <c r="U45" s="18"/>
      <c r="V45" s="18"/>
      <c r="W45" s="18"/>
      <c r="X45" s="18"/>
      <c r="Y45" s="15" t="str">
        <f t="shared" si="16"/>
        <v/>
      </c>
      <c r="AB45" s="13" t="s">
        <v>47</v>
      </c>
      <c r="AC45" s="20"/>
      <c r="AD45" s="20"/>
      <c r="AE45" s="20"/>
      <c r="AF45" s="20"/>
      <c r="AG45" s="20"/>
      <c r="AH45" s="20"/>
      <c r="AI45" s="20"/>
      <c r="AJ45" s="18"/>
      <c r="AK45" s="15" t="str">
        <f t="shared" si="17"/>
        <v/>
      </c>
      <c r="AL45" s="18"/>
      <c r="AM45" s="18"/>
      <c r="AN45" s="15"/>
    </row>
    <row r="46" spans="16:40" x14ac:dyDescent="0.15">
      <c r="P46" s="6" t="s">
        <v>53</v>
      </c>
      <c r="Q46" s="21">
        <v>0</v>
      </c>
      <c r="R46" s="21">
        <v>0</v>
      </c>
      <c r="S46" s="21">
        <v>2</v>
      </c>
      <c r="T46" s="21">
        <v>0</v>
      </c>
      <c r="U46" s="21">
        <v>0</v>
      </c>
      <c r="V46" s="21">
        <v>0</v>
      </c>
      <c r="W46" s="21">
        <v>0</v>
      </c>
      <c r="X46" s="21"/>
      <c r="Y46" s="15" t="str">
        <f t="shared" si="16"/>
        <v xml:space="preserve">攻击0-2 </v>
      </c>
      <c r="Z46" s="7"/>
      <c r="AB46" s="4" t="s">
        <v>81</v>
      </c>
      <c r="AC46" s="20">
        <v>0</v>
      </c>
      <c r="AD46" s="20">
        <v>1</v>
      </c>
      <c r="AE46" s="20">
        <v>1</v>
      </c>
      <c r="AF46" s="20">
        <v>1</v>
      </c>
      <c r="AG46" s="20">
        <v>2</v>
      </c>
      <c r="AH46" s="20">
        <v>1</v>
      </c>
      <c r="AI46" s="20">
        <v>2</v>
      </c>
      <c r="AJ46" s="18"/>
      <c r="AK46" s="15" t="str">
        <f t="shared" si="17"/>
        <v>攻击1-1 防御1-2 魔御1-2</v>
      </c>
      <c r="AL46" s="21"/>
      <c r="AM46" s="21"/>
      <c r="AN46" s="7"/>
    </row>
    <row r="47" spans="16:40" x14ac:dyDescent="0.15">
      <c r="P47" s="6" t="s">
        <v>24</v>
      </c>
      <c r="Q47" s="21">
        <v>0</v>
      </c>
      <c r="R47" s="21">
        <v>1</v>
      </c>
      <c r="S47" s="21">
        <v>3</v>
      </c>
      <c r="T47" s="21">
        <v>0</v>
      </c>
      <c r="U47" s="21">
        <v>0</v>
      </c>
      <c r="V47" s="21">
        <v>0</v>
      </c>
      <c r="W47" s="21">
        <v>0</v>
      </c>
      <c r="X47" s="21"/>
      <c r="Y47" s="15" t="str">
        <f t="shared" si="16"/>
        <v xml:space="preserve">攻击1-3 </v>
      </c>
      <c r="Z47" s="7"/>
      <c r="AL47" s="21"/>
      <c r="AM47" s="21"/>
      <c r="AN47" s="7"/>
    </row>
    <row r="48" spans="16:40" x14ac:dyDescent="0.15">
      <c r="P48" s="5"/>
      <c r="Q48" s="18"/>
      <c r="R48" s="18"/>
      <c r="S48" s="18"/>
      <c r="T48" s="18"/>
      <c r="U48" s="18"/>
      <c r="V48" s="18"/>
      <c r="W48" s="18"/>
      <c r="X48" s="18"/>
      <c r="Y48" s="15" t="str">
        <f t="shared" si="16"/>
        <v/>
      </c>
      <c r="AB48" s="13" t="s">
        <v>49</v>
      </c>
      <c r="AC48" s="20"/>
      <c r="AD48" s="20"/>
      <c r="AE48" s="20"/>
      <c r="AF48" s="20"/>
      <c r="AG48" s="20"/>
      <c r="AH48" s="20"/>
      <c r="AI48" s="20"/>
      <c r="AJ48" s="18"/>
      <c r="AK48" s="15" t="str">
        <f>IF(AC48=0,"","血量+"&amp;AC48&amp;" ")&amp;IF(AD48=0,IF(AE48=0,"","攻击"&amp;AD48&amp;"-"&amp;AE48&amp;" "),"攻击"&amp;AD48&amp;"-"&amp;AE48&amp;" ")&amp;IF(AF48=0,IF(AG48=0,"","防御"&amp;AF48&amp;"-"&amp;AG48&amp;" "),"防御"&amp;AF48&amp;"-"&amp;AG48&amp;" ")&amp;IF(AH48=0,IF(AI48=0,"","魔御"&amp;AH48&amp;"-"&amp;AI48&amp;" "),"魔御"&amp;AH48&amp;"-"&amp;AI48)&amp;AJ48</f>
        <v/>
      </c>
      <c r="AL48" s="18"/>
      <c r="AM48" s="18"/>
      <c r="AN48" s="15"/>
    </row>
    <row r="49" spans="16:40" x14ac:dyDescent="0.15">
      <c r="P49" s="13" t="s">
        <v>51</v>
      </c>
      <c r="Q49" s="18"/>
      <c r="R49" s="18"/>
      <c r="S49" s="18"/>
      <c r="T49" s="18"/>
      <c r="U49" s="18"/>
      <c r="V49" s="18"/>
      <c r="W49" s="18"/>
      <c r="X49" s="18"/>
      <c r="Y49" s="15" t="str">
        <f t="shared" si="16"/>
        <v/>
      </c>
      <c r="AB49" s="4" t="s">
        <v>82</v>
      </c>
      <c r="AC49" s="20">
        <v>100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0">
        <v>0</v>
      </c>
      <c r="AJ49" s="18"/>
      <c r="AK49" s="15" t="str">
        <f>IF(AC49=0,"","血量+"&amp;AC49&amp;" ")&amp;IF(AD49=0,IF(AE49=0,"","攻击"&amp;AD49&amp;"-"&amp;AE49&amp;" "),"攻击"&amp;AD49&amp;"-"&amp;AE49&amp;" ")&amp;IF(AF49=0,IF(AG49=0,"","防御"&amp;AF49&amp;"-"&amp;AG49&amp;" "),"防御"&amp;AF49&amp;"-"&amp;AG49&amp;" ")&amp;IF(AH49=0,IF(AI49=0,"","魔御"&amp;AH49&amp;"-"&amp;AI49&amp;" "),"魔御"&amp;AH49&amp;"-"&amp;AI49)&amp;AJ49</f>
        <v xml:space="preserve">血量+100 </v>
      </c>
      <c r="AL49" s="18"/>
      <c r="AM49" s="18"/>
      <c r="AN49" s="15"/>
    </row>
    <row r="50" spans="16:40" x14ac:dyDescent="0.15">
      <c r="P50" s="1" t="s">
        <v>52</v>
      </c>
      <c r="Q50" s="16">
        <v>10</v>
      </c>
      <c r="R50" s="16">
        <v>0</v>
      </c>
      <c r="S50" s="16">
        <v>0</v>
      </c>
      <c r="T50" s="16">
        <v>0</v>
      </c>
      <c r="U50" s="16">
        <v>1</v>
      </c>
      <c r="V50" s="16">
        <v>0</v>
      </c>
      <c r="W50" s="16">
        <v>1</v>
      </c>
      <c r="X50" s="18"/>
      <c r="Y50" s="15" t="str">
        <f>IF(Q50=0,"","血量+"&amp;Q50&amp;" ")&amp;IF(R50=0,IF(S50=0,"","攻击"&amp;R50&amp;"-"&amp;S50&amp;" "),"攻击"&amp;R50&amp;"-"&amp;S50&amp;" ")&amp;IF(T50=0,IF(U50=0,"","防御"&amp;T50&amp;"-"&amp;U50&amp;" "),"防御"&amp;T50&amp;"-"&amp;U50&amp;" ")&amp;IF(V50=0,IF(W50=0,"","魔御"&amp;V50&amp;"-"&amp;W50&amp;" "),"魔御"&amp;V50&amp;"-"&amp;W50)&amp;X50</f>
        <v xml:space="preserve">血量+10 防御0-1 魔御0-1 </v>
      </c>
      <c r="AM50" s="18"/>
      <c r="AN50" s="15"/>
    </row>
    <row r="51" spans="16:40" x14ac:dyDescent="0.15">
      <c r="Q51" s="18"/>
      <c r="R51" s="18"/>
      <c r="S51" s="18"/>
      <c r="T51" s="18"/>
      <c r="U51" s="18"/>
      <c r="V51" s="18"/>
      <c r="W51" s="18"/>
      <c r="X51" s="18"/>
      <c r="Y51" s="15" t="str">
        <f t="shared" si="16"/>
        <v/>
      </c>
      <c r="AB51" s="13" t="s">
        <v>50</v>
      </c>
      <c r="AC51" s="21"/>
      <c r="AD51" s="21"/>
      <c r="AE51" s="21"/>
      <c r="AF51" s="21"/>
      <c r="AG51" s="21"/>
      <c r="AH51" s="21"/>
      <c r="AI51" s="21"/>
      <c r="AJ51" s="21"/>
      <c r="AK51" s="15" t="str">
        <f t="shared" ref="AK51:AK58" si="28">IF(AC51=0,"","血量+"&amp;AC51&amp;" ")&amp;IF(AD51=0,IF(AE51=0,"","攻击"&amp;AD51&amp;"-"&amp;AE51&amp;" "),"攻击"&amp;AD51&amp;"-"&amp;AE51&amp;" ")&amp;IF(AF51=0,IF(AG51=0,"","防御"&amp;AF51&amp;"-"&amp;AG51&amp;" "),"防御"&amp;AF51&amp;"-"&amp;AG51&amp;" ")&amp;IF(AH51=0,IF(AI51=0,"","魔御"&amp;AH51&amp;"-"&amp;AI51&amp;" "),"魔御"&amp;AH51&amp;"-"&amp;AI51)&amp;AJ51</f>
        <v/>
      </c>
      <c r="AL51" s="16"/>
    </row>
    <row r="52" spans="16:40" x14ac:dyDescent="0.15">
      <c r="Y52" s="15" t="str">
        <f t="shared" si="16"/>
        <v/>
      </c>
      <c r="AB52" s="25" t="s">
        <v>133</v>
      </c>
      <c r="AC52" s="4">
        <f>ROUND(E$3*K50,0)</f>
        <v>0</v>
      </c>
      <c r="AD52" s="4">
        <v>2</v>
      </c>
      <c r="AE52" s="4">
        <v>5</v>
      </c>
      <c r="AF52" s="4"/>
      <c r="AG52" s="4">
        <f>ROUND(G$3*M50,0)</f>
        <v>0</v>
      </c>
      <c r="AH52" s="4"/>
      <c r="AI52" s="4">
        <f>ROUND(H$3*N50,0)</f>
        <v>0</v>
      </c>
      <c r="AJ52" s="21"/>
      <c r="AK52" s="15" t="str">
        <f t="shared" si="28"/>
        <v xml:space="preserve">攻击2-5 </v>
      </c>
    </row>
    <row r="53" spans="16:40" x14ac:dyDescent="0.15">
      <c r="Y53" s="15" t="str">
        <f t="shared" si="16"/>
        <v/>
      </c>
      <c r="AB53" s="25" t="s">
        <v>134</v>
      </c>
      <c r="AC53" s="4">
        <f>ROUND(E$3*K51,0)</f>
        <v>0</v>
      </c>
      <c r="AD53" s="4">
        <v>2</v>
      </c>
      <c r="AE53" s="4">
        <v>7</v>
      </c>
      <c r="AF53" s="4"/>
      <c r="AG53" s="4">
        <f>ROUND(G$3*M51,0)</f>
        <v>0</v>
      </c>
      <c r="AH53" s="4"/>
      <c r="AI53" s="4">
        <f>ROUND(H$3*N51,0)</f>
        <v>0</v>
      </c>
      <c r="AJ53" s="18"/>
      <c r="AK53" s="15" t="str">
        <f t="shared" si="28"/>
        <v xml:space="preserve">攻击2-7 </v>
      </c>
    </row>
    <row r="54" spans="16:40" x14ac:dyDescent="0.15">
      <c r="Y54" s="15" t="str">
        <f t="shared" si="16"/>
        <v/>
      </c>
      <c r="AB54" s="25" t="s">
        <v>135</v>
      </c>
      <c r="AC54" s="20">
        <v>0</v>
      </c>
      <c r="AD54" s="20">
        <v>3</v>
      </c>
      <c r="AE54" s="20">
        <v>10</v>
      </c>
      <c r="AF54" s="20"/>
      <c r="AG54" s="20">
        <v>0</v>
      </c>
      <c r="AH54" s="20"/>
      <c r="AI54" s="20">
        <v>0</v>
      </c>
      <c r="AJ54" s="18"/>
      <c r="AK54" s="15" t="str">
        <f t="shared" si="28"/>
        <v xml:space="preserve">攻击3-10 </v>
      </c>
    </row>
    <row r="55" spans="16:40" x14ac:dyDescent="0.15">
      <c r="Y55" s="15" t="str">
        <f t="shared" si="16"/>
        <v/>
      </c>
      <c r="AK55" s="15" t="str">
        <f t="shared" si="28"/>
        <v/>
      </c>
    </row>
    <row r="56" spans="16:40" x14ac:dyDescent="0.15">
      <c r="AB56" s="13" t="s">
        <v>51</v>
      </c>
      <c r="AC56" s="20"/>
      <c r="AD56" s="20"/>
      <c r="AE56" s="20"/>
      <c r="AF56" s="20"/>
      <c r="AG56" s="20"/>
      <c r="AH56" s="20"/>
      <c r="AI56" s="20"/>
      <c r="AJ56" s="16"/>
      <c r="AK56" s="15" t="str">
        <f t="shared" si="28"/>
        <v/>
      </c>
    </row>
    <row r="57" spans="16:40" x14ac:dyDescent="0.15">
      <c r="AB57" s="25" t="s">
        <v>136</v>
      </c>
      <c r="AC57" s="4">
        <v>30</v>
      </c>
      <c r="AD57" s="4">
        <v>0</v>
      </c>
      <c r="AE57" s="4">
        <f>ROUND(F$3*L55,0)</f>
        <v>0</v>
      </c>
      <c r="AF57" s="4">
        <v>0</v>
      </c>
      <c r="AG57" s="4">
        <v>2</v>
      </c>
      <c r="AH57" s="4">
        <v>0</v>
      </c>
      <c r="AI57" s="4">
        <v>2</v>
      </c>
      <c r="AK57" s="15" t="str">
        <f t="shared" si="28"/>
        <v xml:space="preserve">血量+30 防御0-2 魔御0-2 </v>
      </c>
    </row>
    <row r="58" spans="16:40" x14ac:dyDescent="0.15">
      <c r="AB58" s="26" t="s">
        <v>137</v>
      </c>
      <c r="AC58" s="4">
        <v>50</v>
      </c>
      <c r="AD58" s="4">
        <v>0</v>
      </c>
      <c r="AE58" s="4">
        <f>ROUND(F$3*L56,0)</f>
        <v>0</v>
      </c>
      <c r="AF58" s="4">
        <v>1</v>
      </c>
      <c r="AG58" s="4">
        <v>2</v>
      </c>
      <c r="AH58" s="4">
        <v>1</v>
      </c>
      <c r="AI58" s="4">
        <v>2</v>
      </c>
      <c r="AK58" s="15" t="str">
        <f t="shared" si="28"/>
        <v>血量+50 防御1-2 魔御1-2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6"/>
  <sheetViews>
    <sheetView tabSelected="1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A6" sqref="A6:XFD6"/>
    </sheetView>
  </sheetViews>
  <sheetFormatPr defaultRowHeight="13.5" x14ac:dyDescent="0.15"/>
  <cols>
    <col min="1" max="1" width="9" style="1"/>
    <col min="2" max="2" width="13" style="5" bestFit="1" customWidth="1"/>
    <col min="3" max="6" width="9" style="5"/>
    <col min="7" max="7" width="9" style="4"/>
    <col min="9" max="9" width="9" style="5"/>
    <col min="13" max="15" width="9" style="5"/>
    <col min="16" max="16" width="18.625" style="5" bestFit="1" customWidth="1"/>
    <col min="17" max="18" width="9" style="5"/>
    <col min="20" max="21" width="9" style="4"/>
    <col min="22" max="22" width="11.375" style="4" bestFit="1" customWidth="1"/>
    <col min="23" max="27" width="9" style="4"/>
  </cols>
  <sheetData>
    <row r="1" spans="1:27" s="8" customFormat="1" ht="15" customHeight="1" x14ac:dyDescent="0.15">
      <c r="A1" s="9" t="s">
        <v>85</v>
      </c>
      <c r="B1" s="9" t="s">
        <v>86</v>
      </c>
      <c r="C1" s="6" t="s">
        <v>0</v>
      </c>
      <c r="D1" s="6" t="s">
        <v>1</v>
      </c>
      <c r="E1" s="6" t="s">
        <v>9</v>
      </c>
      <c r="F1" s="6" t="s">
        <v>10</v>
      </c>
      <c r="G1" s="9" t="s">
        <v>88</v>
      </c>
      <c r="H1" s="6" t="s">
        <v>89</v>
      </c>
      <c r="I1" s="9" t="s">
        <v>90</v>
      </c>
      <c r="J1" s="6" t="s">
        <v>1</v>
      </c>
      <c r="K1" s="6" t="s">
        <v>9</v>
      </c>
      <c r="L1" s="6" t="s">
        <v>10</v>
      </c>
      <c r="M1" s="9" t="s">
        <v>91</v>
      </c>
      <c r="N1" s="6" t="s">
        <v>92</v>
      </c>
      <c r="O1" s="6" t="s">
        <v>96</v>
      </c>
      <c r="P1" s="6" t="s">
        <v>99</v>
      </c>
      <c r="Q1" s="6" t="s">
        <v>93</v>
      </c>
      <c r="R1" s="6" t="s">
        <v>94</v>
      </c>
      <c r="T1" s="9" t="s">
        <v>97</v>
      </c>
      <c r="U1" s="6" t="s">
        <v>95</v>
      </c>
      <c r="V1" s="6" t="s">
        <v>98</v>
      </c>
      <c r="W1" s="6" t="s">
        <v>0</v>
      </c>
      <c r="X1" s="6" t="s">
        <v>1</v>
      </c>
      <c r="Y1" s="6" t="s">
        <v>9</v>
      </c>
      <c r="Z1" s="6" t="s">
        <v>10</v>
      </c>
      <c r="AA1" s="6"/>
    </row>
    <row r="2" spans="1:27" x14ac:dyDescent="0.15">
      <c r="A2" s="4">
        <v>1</v>
      </c>
      <c r="B2" s="4">
        <v>1</v>
      </c>
      <c r="C2" s="4">
        <f>LOOKUP($B2,属性成长!$A$2:$A$66,属性成长!C$2:C$66)</f>
        <v>35</v>
      </c>
      <c r="D2" s="4">
        <f>LOOKUP($B2,属性成长!$A$2:$A$66,属性成长!D$2:D$66)</f>
        <v>5</v>
      </c>
      <c r="E2" s="4">
        <f>LOOKUP($B2,属性成长!$A$2:$A$66,属性成长!E$2:E$66)</f>
        <v>1</v>
      </c>
      <c r="F2" s="4">
        <f>LOOKUP($B2,属性成长!$A$2:$A$66,属性成长!F$2:F$66)</f>
        <v>1</v>
      </c>
      <c r="G2" s="4">
        <v>1</v>
      </c>
      <c r="H2" s="1">
        <v>0</v>
      </c>
      <c r="I2" s="4">
        <f>LOOKUP($G2,装备属性!$B$2:$B$8,装备属性!E$2:E$8)*$H2</f>
        <v>0</v>
      </c>
      <c r="J2" s="4">
        <f>LOOKUP($G2,装备属性!$B$2:$B$8,装备属性!F$2:F$8)*$H2</f>
        <v>0</v>
      </c>
      <c r="K2" s="4">
        <f>LOOKUP($G2,装备属性!$B$2:$B$8,装备属性!G$2:G$8)*$H2</f>
        <v>0</v>
      </c>
      <c r="L2" s="4">
        <f>LOOKUP($G2,装备属性!$B$2:$B$8,装备属性!H$2:H$8)*$H2</f>
        <v>0</v>
      </c>
      <c r="M2" s="4">
        <f t="shared" ref="M2:M33" si="0">ROUND(C2+I2,0)</f>
        <v>35</v>
      </c>
      <c r="N2" s="4">
        <f t="shared" ref="N2:N33" si="1">ROUND(D2+J2,0)</f>
        <v>5</v>
      </c>
      <c r="O2" s="4">
        <v>1</v>
      </c>
      <c r="P2" s="4">
        <f>N2*O2</f>
        <v>5</v>
      </c>
      <c r="Q2" s="4">
        <f t="shared" ref="Q2:Q33" si="2">ROUND(E2+K2,0)</f>
        <v>1</v>
      </c>
      <c r="R2" s="4">
        <f t="shared" ref="R2:R33" si="3">ROUND(F2+L2,0)</f>
        <v>1</v>
      </c>
      <c r="T2" s="4">
        <v>1</v>
      </c>
      <c r="U2" s="4">
        <v>5</v>
      </c>
      <c r="V2" s="4">
        <v>20</v>
      </c>
      <c r="W2" s="4">
        <f>LOOKUP(T2,$A$2:$A$66,$P$2:$P$66)*U2</f>
        <v>25</v>
      </c>
      <c r="X2" s="4">
        <f>ROUND(LOOKUP(T2,$A$2:$A$66,M$2:M$66)/V2+(LOOKUP($T2,$A$2:$A$66,$Q$2:$Q$66)+LOOKUP(T2,$A$2:$A$66,$R$2:$R$66))/2,0)</f>
        <v>3</v>
      </c>
      <c r="Y2" s="4">
        <v>0</v>
      </c>
      <c r="Z2" s="4">
        <v>0</v>
      </c>
    </row>
    <row r="3" spans="1:27" x14ac:dyDescent="0.15">
      <c r="A3" s="4">
        <v>2</v>
      </c>
      <c r="B3" s="4">
        <v>2</v>
      </c>
      <c r="C3" s="4">
        <f>LOOKUP(B3,属性成长!A3:A67,属性成长!C3:C67)</f>
        <v>42</v>
      </c>
      <c r="D3" s="4">
        <f>LOOKUP($B3,属性成长!$A$2:$A$66,属性成长!D$2:D$66)</f>
        <v>5</v>
      </c>
      <c r="E3" s="4">
        <f>LOOKUP($B3,属性成长!$A$2:$A$66,属性成长!E$2:E$66)</f>
        <v>1</v>
      </c>
      <c r="F3" s="4">
        <f>LOOKUP($B3,属性成长!$A$2:$A$66,属性成长!F$2:F$66)</f>
        <v>1</v>
      </c>
      <c r="G3" s="4">
        <v>1</v>
      </c>
      <c r="H3" s="1">
        <v>0</v>
      </c>
      <c r="I3" s="4">
        <f>LOOKUP($G3,装备属性!$B$2:$B$8,装备属性!E$2:E$8)*$H3</f>
        <v>0</v>
      </c>
      <c r="J3" s="4">
        <f>LOOKUP($G3,装备属性!$B$2:$B$8,装备属性!F$2:F$8)*$H3</f>
        <v>0</v>
      </c>
      <c r="K3" s="4">
        <f>LOOKUP($G3,装备属性!$B$2:$B$8,装备属性!G$2:G$8)*$H3</f>
        <v>0</v>
      </c>
      <c r="L3" s="4">
        <f>LOOKUP($G3,装备属性!$B$2:$B$8,装备属性!H$2:H$8)*$H3</f>
        <v>0</v>
      </c>
      <c r="M3" s="4">
        <f t="shared" si="0"/>
        <v>42</v>
      </c>
      <c r="N3" s="4">
        <f t="shared" si="1"/>
        <v>5</v>
      </c>
      <c r="O3" s="4">
        <v>1</v>
      </c>
      <c r="P3" s="4">
        <f t="shared" ref="P3:P66" si="4">N3*O3</f>
        <v>5</v>
      </c>
      <c r="Q3" s="4">
        <f t="shared" si="2"/>
        <v>1</v>
      </c>
      <c r="R3" s="4">
        <f t="shared" si="3"/>
        <v>1</v>
      </c>
      <c r="T3" s="4">
        <v>1</v>
      </c>
      <c r="U3" s="4">
        <v>10</v>
      </c>
      <c r="V3" s="4">
        <v>15</v>
      </c>
      <c r="W3" s="4">
        <f t="shared" ref="W3:W66" si="5">LOOKUP(T3,$A$2:$A$66,$P$2:$P$66)*U3</f>
        <v>50</v>
      </c>
      <c r="X3" s="4">
        <f t="shared" ref="X3:X66" si="6">ROUND(LOOKUP(T3,$A$2:$A$66,M$2:M$66)/V3+(LOOKUP($T3,$A$2:$A$66,$Q$2:$Q$66)+LOOKUP(T3,$A$2:$A$66,$R$2:$R$66))/2,0)</f>
        <v>3</v>
      </c>
      <c r="Y3" s="4">
        <v>0</v>
      </c>
      <c r="Z3" s="4">
        <v>0</v>
      </c>
    </row>
    <row r="4" spans="1:27" x14ac:dyDescent="0.15">
      <c r="A4" s="4">
        <v>3</v>
      </c>
      <c r="B4" s="4">
        <v>3</v>
      </c>
      <c r="C4" s="4">
        <f>LOOKUP(B4,属性成长!A4:A68,属性成长!C4:C68)</f>
        <v>49</v>
      </c>
      <c r="D4" s="4">
        <f>LOOKUP($B4,属性成长!$A$2:$A$66,属性成长!D$2:D$66)</f>
        <v>5</v>
      </c>
      <c r="E4" s="4">
        <f>LOOKUP($B4,属性成长!$A$2:$A$66,属性成长!E$2:E$66)</f>
        <v>1</v>
      </c>
      <c r="F4" s="4">
        <f>LOOKUP($B4,属性成长!$A$2:$A$66,属性成长!F$2:F$66)</f>
        <v>1</v>
      </c>
      <c r="G4" s="4">
        <v>1</v>
      </c>
      <c r="H4" s="1">
        <v>0</v>
      </c>
      <c r="I4" s="4">
        <f>LOOKUP($G4,装备属性!$B$2:$B$8,装备属性!E$2:E$8)*$H4</f>
        <v>0</v>
      </c>
      <c r="J4" s="4">
        <f>LOOKUP($G4,装备属性!$B$2:$B$8,装备属性!F$2:F$8)*$H4</f>
        <v>0</v>
      </c>
      <c r="K4" s="4">
        <f>LOOKUP($G4,装备属性!$B$2:$B$8,装备属性!G$2:G$8)*$H4</f>
        <v>0</v>
      </c>
      <c r="L4" s="4">
        <f>LOOKUP($G4,装备属性!$B$2:$B$8,装备属性!H$2:H$8)*$H4</f>
        <v>0</v>
      </c>
      <c r="M4" s="4">
        <f t="shared" si="0"/>
        <v>49</v>
      </c>
      <c r="N4" s="4">
        <f t="shared" si="1"/>
        <v>5</v>
      </c>
      <c r="O4" s="4">
        <v>1</v>
      </c>
      <c r="P4" s="4">
        <f t="shared" si="4"/>
        <v>5</v>
      </c>
      <c r="Q4" s="4">
        <f t="shared" si="2"/>
        <v>1</v>
      </c>
      <c r="R4" s="4">
        <f t="shared" si="3"/>
        <v>1</v>
      </c>
      <c r="T4" s="4">
        <v>1</v>
      </c>
      <c r="U4" s="4">
        <v>15</v>
      </c>
      <c r="V4" s="4">
        <v>10</v>
      </c>
      <c r="W4" s="4">
        <f t="shared" si="5"/>
        <v>75</v>
      </c>
      <c r="X4" s="4">
        <f t="shared" si="6"/>
        <v>5</v>
      </c>
      <c r="Y4" s="4">
        <v>0</v>
      </c>
      <c r="Z4" s="4">
        <v>0</v>
      </c>
    </row>
    <row r="5" spans="1:27" x14ac:dyDescent="0.15">
      <c r="A5" s="4">
        <v>4</v>
      </c>
      <c r="B5" s="4">
        <v>4</v>
      </c>
      <c r="C5" s="4">
        <f>LOOKUP(B5,属性成长!A5:A69,属性成长!C5:C69)</f>
        <v>56</v>
      </c>
      <c r="D5" s="4">
        <f>LOOKUP($B5,属性成长!$A$2:$A$66,属性成长!D$2:D$66)</f>
        <v>5</v>
      </c>
      <c r="E5" s="4">
        <f>LOOKUP($B5,属性成长!$A$2:$A$66,属性成长!E$2:E$66)</f>
        <v>1</v>
      </c>
      <c r="F5" s="4">
        <f>LOOKUP($B5,属性成长!$A$2:$A$66,属性成长!F$2:F$66)</f>
        <v>1</v>
      </c>
      <c r="G5" s="4">
        <v>1</v>
      </c>
      <c r="H5" s="1">
        <v>0</v>
      </c>
      <c r="I5" s="4">
        <f>LOOKUP($G5,装备属性!$B$2:$B$8,装备属性!E$2:E$8)*$H5</f>
        <v>0</v>
      </c>
      <c r="J5" s="4">
        <f>LOOKUP($G5,装备属性!$B$2:$B$8,装备属性!F$2:F$8)*$H5</f>
        <v>0</v>
      </c>
      <c r="K5" s="4">
        <f>LOOKUP($G5,装备属性!$B$2:$B$8,装备属性!G$2:G$8)*$H5</f>
        <v>0</v>
      </c>
      <c r="L5" s="4">
        <f>LOOKUP($G5,装备属性!$B$2:$B$8,装备属性!H$2:H$8)*$H5</f>
        <v>0</v>
      </c>
      <c r="M5" s="4">
        <f t="shared" si="0"/>
        <v>56</v>
      </c>
      <c r="N5" s="4">
        <f t="shared" si="1"/>
        <v>5</v>
      </c>
      <c r="O5" s="4">
        <v>1</v>
      </c>
      <c r="P5" s="4">
        <f t="shared" si="4"/>
        <v>5</v>
      </c>
      <c r="Q5" s="4">
        <f t="shared" si="2"/>
        <v>1</v>
      </c>
      <c r="R5" s="4">
        <f t="shared" si="3"/>
        <v>1</v>
      </c>
      <c r="T5" s="4">
        <f>T2+1</f>
        <v>2</v>
      </c>
      <c r="U5" s="4">
        <v>5</v>
      </c>
      <c r="V5" s="4">
        <v>20</v>
      </c>
      <c r="W5" s="4">
        <f t="shared" si="5"/>
        <v>25</v>
      </c>
      <c r="X5" s="4">
        <f t="shared" si="6"/>
        <v>3</v>
      </c>
      <c r="Y5" s="4">
        <v>0</v>
      </c>
      <c r="Z5" s="4">
        <v>0</v>
      </c>
    </row>
    <row r="6" spans="1:27" x14ac:dyDescent="0.15">
      <c r="A6" s="4">
        <v>5</v>
      </c>
      <c r="B6" s="4">
        <v>5</v>
      </c>
      <c r="C6" s="4">
        <f>LOOKUP(B6,属性成长!A6:A70,属性成长!C6:C70)</f>
        <v>63</v>
      </c>
      <c r="D6" s="4">
        <f>LOOKUP($B6,属性成长!$A$2:$A$66,属性成长!D$2:D$66)</f>
        <v>6</v>
      </c>
      <c r="E6" s="4">
        <f>LOOKUP($B6,属性成长!$A$2:$A$66,属性成长!E$2:E$66)</f>
        <v>1</v>
      </c>
      <c r="F6" s="4">
        <f>LOOKUP($B6,属性成长!$A$2:$A$66,属性成长!F$2:F$66)</f>
        <v>1</v>
      </c>
      <c r="G6" s="4">
        <v>1</v>
      </c>
      <c r="H6" s="1">
        <v>0.1</v>
      </c>
      <c r="I6" s="4">
        <f>LOOKUP($G6,装备属性!$B$2:$B$8,装备属性!E$2:E$8)*$H6</f>
        <v>0</v>
      </c>
      <c r="J6" s="4">
        <f>LOOKUP($G6,装备属性!$B$2:$B$8,装备属性!F$2:F$8)*$H6</f>
        <v>2.5</v>
      </c>
      <c r="K6" s="4">
        <f>LOOKUP($G6,装备属性!$B$2:$B$8,装备属性!G$2:G$8)*$H6</f>
        <v>0.5</v>
      </c>
      <c r="L6" s="4">
        <f>LOOKUP($G6,装备属性!$B$2:$B$8,装备属性!H$2:H$8)*$H6</f>
        <v>0.5</v>
      </c>
      <c r="M6" s="4">
        <f t="shared" si="0"/>
        <v>63</v>
      </c>
      <c r="N6" s="4">
        <f t="shared" si="1"/>
        <v>9</v>
      </c>
      <c r="O6" s="4">
        <v>1</v>
      </c>
      <c r="P6" s="4">
        <f t="shared" si="4"/>
        <v>9</v>
      </c>
      <c r="Q6" s="4">
        <f t="shared" si="2"/>
        <v>2</v>
      </c>
      <c r="R6" s="4">
        <f t="shared" si="3"/>
        <v>2</v>
      </c>
      <c r="T6" s="4">
        <f t="shared" ref="T6:T69" si="7">T3+1</f>
        <v>2</v>
      </c>
      <c r="U6" s="4">
        <v>10</v>
      </c>
      <c r="V6" s="4">
        <v>15</v>
      </c>
      <c r="W6" s="4">
        <f t="shared" si="5"/>
        <v>50</v>
      </c>
      <c r="X6" s="4">
        <f t="shared" si="6"/>
        <v>4</v>
      </c>
      <c r="Y6" s="4">
        <v>0</v>
      </c>
      <c r="Z6" s="4">
        <v>0</v>
      </c>
    </row>
    <row r="7" spans="1:27" x14ac:dyDescent="0.15">
      <c r="A7" s="4">
        <v>6</v>
      </c>
      <c r="B7" s="4">
        <v>6</v>
      </c>
      <c r="C7" s="4">
        <f>LOOKUP(B7,属性成长!A7:A71,属性成长!C7:C71)</f>
        <v>70</v>
      </c>
      <c r="D7" s="4">
        <f>LOOKUP($B7,属性成长!$A$2:$A$66,属性成长!D$2:D$66)</f>
        <v>6</v>
      </c>
      <c r="E7" s="4">
        <f>LOOKUP($B7,属性成长!$A$2:$A$66,属性成长!E$2:E$66)</f>
        <v>1</v>
      </c>
      <c r="F7" s="4">
        <f>LOOKUP($B7,属性成长!$A$2:$A$66,属性成长!F$2:F$66)</f>
        <v>1</v>
      </c>
      <c r="G7" s="4">
        <v>1</v>
      </c>
      <c r="H7" s="1">
        <v>0.2</v>
      </c>
      <c r="I7" s="4">
        <f>LOOKUP($G7,装备属性!$B$2:$B$8,装备属性!E$2:E$8)*$H7</f>
        <v>0</v>
      </c>
      <c r="J7" s="4">
        <f>LOOKUP($G7,装备属性!$B$2:$B$8,装备属性!F$2:F$8)*$H7</f>
        <v>5</v>
      </c>
      <c r="K7" s="4">
        <f>LOOKUP($G7,装备属性!$B$2:$B$8,装备属性!G$2:G$8)*$H7</f>
        <v>1</v>
      </c>
      <c r="L7" s="4">
        <f>LOOKUP($G7,装备属性!$B$2:$B$8,装备属性!H$2:H$8)*$H7</f>
        <v>1</v>
      </c>
      <c r="M7" s="4">
        <f t="shared" si="0"/>
        <v>70</v>
      </c>
      <c r="N7" s="4">
        <f t="shared" si="1"/>
        <v>11</v>
      </c>
      <c r="O7" s="4">
        <v>1</v>
      </c>
      <c r="P7" s="4">
        <f t="shared" si="4"/>
        <v>11</v>
      </c>
      <c r="Q7" s="4">
        <f t="shared" si="2"/>
        <v>2</v>
      </c>
      <c r="R7" s="4">
        <f t="shared" si="3"/>
        <v>2</v>
      </c>
      <c r="T7" s="4">
        <f t="shared" si="7"/>
        <v>2</v>
      </c>
      <c r="U7" s="4">
        <v>15</v>
      </c>
      <c r="V7" s="4">
        <v>10</v>
      </c>
      <c r="W7" s="4">
        <f t="shared" si="5"/>
        <v>75</v>
      </c>
      <c r="X7" s="4">
        <f t="shared" si="6"/>
        <v>5</v>
      </c>
      <c r="Y7" s="4">
        <v>0</v>
      </c>
      <c r="Z7" s="4">
        <v>0</v>
      </c>
    </row>
    <row r="8" spans="1:27" x14ac:dyDescent="0.15">
      <c r="A8" s="4">
        <v>7</v>
      </c>
      <c r="B8" s="4">
        <v>7</v>
      </c>
      <c r="C8" s="4">
        <f>LOOKUP(B8,属性成长!A8:A72,属性成长!C8:C72)</f>
        <v>77</v>
      </c>
      <c r="D8" s="4">
        <f>LOOKUP($B8,属性成长!$A$2:$A$66,属性成长!D$2:D$66)</f>
        <v>6</v>
      </c>
      <c r="E8" s="4">
        <f>LOOKUP($B8,属性成长!$A$2:$A$66,属性成长!E$2:E$66)</f>
        <v>1</v>
      </c>
      <c r="F8" s="4">
        <f>LOOKUP($B8,属性成长!$A$2:$A$66,属性成长!F$2:F$66)</f>
        <v>1</v>
      </c>
      <c r="G8" s="4">
        <v>1</v>
      </c>
      <c r="H8" s="1">
        <v>0.3</v>
      </c>
      <c r="I8" s="4">
        <f>LOOKUP($G8,装备属性!$B$2:$B$8,装备属性!E$2:E$8)*$H8</f>
        <v>0</v>
      </c>
      <c r="J8" s="4">
        <f>LOOKUP($G8,装备属性!$B$2:$B$8,装备属性!F$2:F$8)*$H8</f>
        <v>7.5</v>
      </c>
      <c r="K8" s="4">
        <f>LOOKUP($G8,装备属性!$B$2:$B$8,装备属性!G$2:G$8)*$H8</f>
        <v>1.5</v>
      </c>
      <c r="L8" s="4">
        <f>LOOKUP($G8,装备属性!$B$2:$B$8,装备属性!H$2:H$8)*$H8</f>
        <v>1.5</v>
      </c>
      <c r="M8" s="4">
        <f t="shared" si="0"/>
        <v>77</v>
      </c>
      <c r="N8" s="4">
        <f t="shared" si="1"/>
        <v>14</v>
      </c>
      <c r="O8" s="4">
        <v>1</v>
      </c>
      <c r="P8" s="4">
        <f t="shared" si="4"/>
        <v>14</v>
      </c>
      <c r="Q8" s="4">
        <f t="shared" si="2"/>
        <v>3</v>
      </c>
      <c r="R8" s="4">
        <f t="shared" si="3"/>
        <v>3</v>
      </c>
      <c r="T8" s="4">
        <f t="shared" si="7"/>
        <v>3</v>
      </c>
      <c r="U8" s="4">
        <v>5</v>
      </c>
      <c r="V8" s="4">
        <v>20</v>
      </c>
      <c r="W8" s="4">
        <f t="shared" si="5"/>
        <v>25</v>
      </c>
      <c r="X8" s="4">
        <f t="shared" si="6"/>
        <v>3</v>
      </c>
      <c r="Y8" s="4">
        <v>0</v>
      </c>
      <c r="Z8" s="4">
        <v>0</v>
      </c>
    </row>
    <row r="9" spans="1:27" x14ac:dyDescent="0.15">
      <c r="A9" s="4">
        <v>8</v>
      </c>
      <c r="B9" s="4">
        <v>8</v>
      </c>
      <c r="C9" s="4">
        <f>LOOKUP(B9,属性成长!A9:A73,属性成长!C9:C73)</f>
        <v>84</v>
      </c>
      <c r="D9" s="4">
        <f>LOOKUP($B9,属性成长!$A$2:$A$66,属性成长!D$2:D$66)</f>
        <v>6</v>
      </c>
      <c r="E9" s="4">
        <f>LOOKUP($B9,属性成长!$A$2:$A$66,属性成长!E$2:E$66)</f>
        <v>1</v>
      </c>
      <c r="F9" s="4">
        <f>LOOKUP($B9,属性成长!$A$2:$A$66,属性成长!F$2:F$66)</f>
        <v>1</v>
      </c>
      <c r="G9" s="4">
        <v>1</v>
      </c>
      <c r="H9" s="1">
        <v>0.4</v>
      </c>
      <c r="I9" s="4">
        <f>LOOKUP($G9,装备属性!$B$2:$B$8,装备属性!E$2:E$8)*$H9</f>
        <v>0</v>
      </c>
      <c r="J9" s="4">
        <f>LOOKUP($G9,装备属性!$B$2:$B$8,装备属性!F$2:F$8)*$H9</f>
        <v>10</v>
      </c>
      <c r="K9" s="4">
        <f>LOOKUP($G9,装备属性!$B$2:$B$8,装备属性!G$2:G$8)*$H9</f>
        <v>2</v>
      </c>
      <c r="L9" s="4">
        <f>LOOKUP($G9,装备属性!$B$2:$B$8,装备属性!H$2:H$8)*$H9</f>
        <v>2</v>
      </c>
      <c r="M9" s="4">
        <f t="shared" si="0"/>
        <v>84</v>
      </c>
      <c r="N9" s="4">
        <f t="shared" si="1"/>
        <v>16</v>
      </c>
      <c r="O9" s="4">
        <v>1</v>
      </c>
      <c r="P9" s="4">
        <f t="shared" si="4"/>
        <v>16</v>
      </c>
      <c r="Q9" s="4">
        <f t="shared" si="2"/>
        <v>3</v>
      </c>
      <c r="R9" s="4">
        <f t="shared" si="3"/>
        <v>3</v>
      </c>
      <c r="T9" s="4">
        <f t="shared" si="7"/>
        <v>3</v>
      </c>
      <c r="U9" s="4">
        <v>10</v>
      </c>
      <c r="V9" s="4">
        <v>15</v>
      </c>
      <c r="W9" s="4">
        <f t="shared" si="5"/>
        <v>50</v>
      </c>
      <c r="X9" s="4">
        <f t="shared" si="6"/>
        <v>4</v>
      </c>
      <c r="Y9" s="4">
        <v>0</v>
      </c>
      <c r="Z9" s="4">
        <v>0</v>
      </c>
    </row>
    <row r="10" spans="1:27" x14ac:dyDescent="0.15">
      <c r="A10" s="4">
        <v>9</v>
      </c>
      <c r="B10" s="4">
        <v>9</v>
      </c>
      <c r="C10" s="4">
        <f>LOOKUP(B10,属性成长!A10:A74,属性成长!C10:C74)</f>
        <v>91</v>
      </c>
      <c r="D10" s="4">
        <f>LOOKUP($B10,属性成长!$A$2:$A$66,属性成长!D$2:D$66)</f>
        <v>7</v>
      </c>
      <c r="E10" s="4">
        <f>LOOKUP($B10,属性成长!$A$2:$A$66,属性成长!E$2:E$66)</f>
        <v>1</v>
      </c>
      <c r="F10" s="4">
        <f>LOOKUP($B10,属性成长!$A$2:$A$66,属性成长!F$2:F$66)</f>
        <v>1</v>
      </c>
      <c r="G10" s="4">
        <v>1</v>
      </c>
      <c r="H10" s="1">
        <v>0.5</v>
      </c>
      <c r="I10" s="4">
        <f>LOOKUP($G10,装备属性!$B$2:$B$8,装备属性!E$2:E$8)*$H10</f>
        <v>0</v>
      </c>
      <c r="J10" s="4">
        <f>LOOKUP($G10,装备属性!$B$2:$B$8,装备属性!F$2:F$8)*$H10</f>
        <v>12.5</v>
      </c>
      <c r="K10" s="4">
        <f>LOOKUP($G10,装备属性!$B$2:$B$8,装备属性!G$2:G$8)*$H10</f>
        <v>2.5</v>
      </c>
      <c r="L10" s="4">
        <f>LOOKUP($G10,装备属性!$B$2:$B$8,装备属性!H$2:H$8)*$H10</f>
        <v>2.5</v>
      </c>
      <c r="M10" s="4">
        <f t="shared" si="0"/>
        <v>91</v>
      </c>
      <c r="N10" s="4">
        <f t="shared" si="1"/>
        <v>20</v>
      </c>
      <c r="O10" s="4">
        <v>1</v>
      </c>
      <c r="P10" s="4">
        <f t="shared" si="4"/>
        <v>20</v>
      </c>
      <c r="Q10" s="4">
        <f t="shared" si="2"/>
        <v>4</v>
      </c>
      <c r="R10" s="4">
        <f t="shared" si="3"/>
        <v>4</v>
      </c>
      <c r="T10" s="4">
        <f t="shared" si="7"/>
        <v>3</v>
      </c>
      <c r="U10" s="4">
        <v>15</v>
      </c>
      <c r="V10" s="4">
        <v>10</v>
      </c>
      <c r="W10" s="4">
        <f t="shared" si="5"/>
        <v>75</v>
      </c>
      <c r="X10" s="4">
        <f t="shared" si="6"/>
        <v>6</v>
      </c>
      <c r="Y10" s="4">
        <v>0</v>
      </c>
      <c r="Z10" s="4">
        <v>0</v>
      </c>
    </row>
    <row r="11" spans="1:27" x14ac:dyDescent="0.15">
      <c r="A11" s="4">
        <v>10</v>
      </c>
      <c r="B11" s="4">
        <v>10</v>
      </c>
      <c r="C11" s="4">
        <f>LOOKUP(B11,属性成长!A11:A75,属性成长!C11:C75)</f>
        <v>98</v>
      </c>
      <c r="D11" s="4">
        <f>LOOKUP($B11,属性成长!$A$2:$A$66,属性成长!D$2:D$66)</f>
        <v>7</v>
      </c>
      <c r="E11" s="4">
        <f>LOOKUP($B11,属性成长!$A$2:$A$66,属性成长!E$2:E$66)</f>
        <v>1</v>
      </c>
      <c r="F11" s="4">
        <f>LOOKUP($B11,属性成长!$A$2:$A$66,属性成长!F$2:F$66)</f>
        <v>1</v>
      </c>
      <c r="G11" s="4">
        <v>10</v>
      </c>
      <c r="H11" s="1">
        <v>0.3</v>
      </c>
      <c r="I11" s="4">
        <f>LOOKUP($G11,装备属性!$B$2:$B$8,装备属性!E$2:E$8)*$H11</f>
        <v>0</v>
      </c>
      <c r="J11" s="4">
        <f>LOOKUP($G11,装备属性!$B$2:$B$8,装备属性!F$2:F$8)*$H11</f>
        <v>15</v>
      </c>
      <c r="K11" s="4">
        <f>LOOKUP($G11,装备属性!$B$2:$B$8,装备属性!G$2:G$8)*$H11</f>
        <v>3</v>
      </c>
      <c r="L11" s="4">
        <f>LOOKUP($G11,装备属性!$B$2:$B$8,装备属性!H$2:H$8)*$H11</f>
        <v>3</v>
      </c>
      <c r="M11" s="4">
        <f t="shared" si="0"/>
        <v>98</v>
      </c>
      <c r="N11" s="4">
        <f t="shared" si="1"/>
        <v>22</v>
      </c>
      <c r="O11" s="4">
        <v>1</v>
      </c>
      <c r="P11" s="4">
        <f t="shared" si="4"/>
        <v>22</v>
      </c>
      <c r="Q11" s="4">
        <f t="shared" si="2"/>
        <v>4</v>
      </c>
      <c r="R11" s="4">
        <f t="shared" si="3"/>
        <v>4</v>
      </c>
      <c r="T11" s="4">
        <f t="shared" si="7"/>
        <v>4</v>
      </c>
      <c r="U11" s="4">
        <v>5</v>
      </c>
      <c r="V11" s="4">
        <v>20</v>
      </c>
      <c r="W11" s="4">
        <f t="shared" si="5"/>
        <v>25</v>
      </c>
      <c r="X11" s="4">
        <f t="shared" si="6"/>
        <v>4</v>
      </c>
      <c r="Y11" s="4">
        <v>0</v>
      </c>
      <c r="Z11" s="4">
        <v>0</v>
      </c>
    </row>
    <row r="12" spans="1:27" x14ac:dyDescent="0.15">
      <c r="A12" s="4">
        <v>11</v>
      </c>
      <c r="B12" s="4">
        <v>11</v>
      </c>
      <c r="C12" s="4">
        <f>LOOKUP(B12,属性成长!A12:A76,属性成长!C12:C76)</f>
        <v>105</v>
      </c>
      <c r="D12" s="4">
        <f>LOOKUP($B12,属性成长!$A$2:$A$66,属性成长!D$2:D$66)</f>
        <v>7</v>
      </c>
      <c r="E12" s="4">
        <f>LOOKUP($B12,属性成长!$A$2:$A$66,属性成长!E$2:E$66)</f>
        <v>1</v>
      </c>
      <c r="F12" s="4">
        <f>LOOKUP($B12,属性成长!$A$2:$A$66,属性成长!F$2:F$66)</f>
        <v>1</v>
      </c>
      <c r="G12" s="4">
        <v>10</v>
      </c>
      <c r="H12" s="1">
        <v>0.4</v>
      </c>
      <c r="I12" s="4">
        <f>LOOKUP($G12,装备属性!$B$2:$B$8,装备属性!E$2:E$8)*$H12</f>
        <v>0</v>
      </c>
      <c r="J12" s="4">
        <f>LOOKUP($G12,装备属性!$B$2:$B$8,装备属性!F$2:F$8)*$H12</f>
        <v>20</v>
      </c>
      <c r="K12" s="4">
        <f>LOOKUP($G12,装备属性!$B$2:$B$8,装备属性!G$2:G$8)*$H12</f>
        <v>4</v>
      </c>
      <c r="L12" s="4">
        <f>LOOKUP($G12,装备属性!$B$2:$B$8,装备属性!H$2:H$8)*$H12</f>
        <v>4</v>
      </c>
      <c r="M12" s="4">
        <f t="shared" si="0"/>
        <v>105</v>
      </c>
      <c r="N12" s="4">
        <f t="shared" si="1"/>
        <v>27</v>
      </c>
      <c r="O12" s="4">
        <v>1</v>
      </c>
      <c r="P12" s="4">
        <f t="shared" si="4"/>
        <v>27</v>
      </c>
      <c r="Q12" s="4">
        <f t="shared" si="2"/>
        <v>5</v>
      </c>
      <c r="R12" s="4">
        <f t="shared" si="3"/>
        <v>5</v>
      </c>
      <c r="T12" s="4">
        <f t="shared" si="7"/>
        <v>4</v>
      </c>
      <c r="U12" s="4">
        <v>10</v>
      </c>
      <c r="V12" s="4">
        <v>15</v>
      </c>
      <c r="W12" s="4">
        <f t="shared" si="5"/>
        <v>50</v>
      </c>
      <c r="X12" s="4">
        <f t="shared" si="6"/>
        <v>5</v>
      </c>
      <c r="Y12" s="4">
        <v>0</v>
      </c>
      <c r="Z12" s="4">
        <v>0</v>
      </c>
    </row>
    <row r="13" spans="1:27" x14ac:dyDescent="0.15">
      <c r="A13" s="4">
        <v>12</v>
      </c>
      <c r="B13" s="4">
        <v>12</v>
      </c>
      <c r="C13" s="4">
        <f>LOOKUP(B13,属性成长!A13:A77,属性成长!C13:C77)</f>
        <v>114</v>
      </c>
      <c r="D13" s="4">
        <f>LOOKUP($B13,属性成长!$A$2:$A$66,属性成长!D$2:D$66)</f>
        <v>7</v>
      </c>
      <c r="E13" s="4">
        <f>LOOKUP($B13,属性成长!$A$2:$A$66,属性成长!E$2:E$66)</f>
        <v>1</v>
      </c>
      <c r="F13" s="4">
        <f>LOOKUP($B13,属性成长!$A$2:$A$66,属性成长!F$2:F$66)</f>
        <v>1</v>
      </c>
      <c r="G13" s="4">
        <v>10</v>
      </c>
      <c r="H13" s="1">
        <v>0.5</v>
      </c>
      <c r="I13" s="4">
        <f>LOOKUP($G13,装备属性!$B$2:$B$8,装备属性!E$2:E$8)*$H13</f>
        <v>0</v>
      </c>
      <c r="J13" s="4">
        <f>LOOKUP($G13,装备属性!$B$2:$B$8,装备属性!F$2:F$8)*$H13</f>
        <v>25</v>
      </c>
      <c r="K13" s="4">
        <f>LOOKUP($G13,装备属性!$B$2:$B$8,装备属性!G$2:G$8)*$H13</f>
        <v>5</v>
      </c>
      <c r="L13" s="4">
        <f>LOOKUP($G13,装备属性!$B$2:$B$8,装备属性!H$2:H$8)*$H13</f>
        <v>5</v>
      </c>
      <c r="M13" s="4">
        <f t="shared" si="0"/>
        <v>114</v>
      </c>
      <c r="N13" s="4">
        <f t="shared" si="1"/>
        <v>32</v>
      </c>
      <c r="O13" s="4">
        <v>1</v>
      </c>
      <c r="P13" s="4">
        <f t="shared" si="4"/>
        <v>32</v>
      </c>
      <c r="Q13" s="4">
        <f t="shared" si="2"/>
        <v>6</v>
      </c>
      <c r="R13" s="4">
        <f t="shared" si="3"/>
        <v>6</v>
      </c>
      <c r="T13" s="4">
        <f t="shared" si="7"/>
        <v>4</v>
      </c>
      <c r="U13" s="4">
        <v>15</v>
      </c>
      <c r="V13" s="4">
        <v>10</v>
      </c>
      <c r="W13" s="4">
        <f t="shared" si="5"/>
        <v>75</v>
      </c>
      <c r="X13" s="4">
        <f t="shared" si="6"/>
        <v>7</v>
      </c>
      <c r="Y13" s="4">
        <v>0</v>
      </c>
      <c r="Z13" s="4">
        <v>0</v>
      </c>
    </row>
    <row r="14" spans="1:27" x14ac:dyDescent="0.15">
      <c r="A14" s="4">
        <v>13</v>
      </c>
      <c r="B14" s="4">
        <v>13</v>
      </c>
      <c r="C14" s="4">
        <f>LOOKUP(B14,属性成长!A14:A78,属性成长!C14:C78)</f>
        <v>123</v>
      </c>
      <c r="D14" s="4">
        <f>LOOKUP($B14,属性成长!$A$2:$A$66,属性成长!D$2:D$66)</f>
        <v>8</v>
      </c>
      <c r="E14" s="4">
        <f>LOOKUP($B14,属性成长!$A$2:$A$66,属性成长!E$2:E$66)</f>
        <v>1</v>
      </c>
      <c r="F14" s="4">
        <f>LOOKUP($B14,属性成长!$A$2:$A$66,属性成长!F$2:F$66)</f>
        <v>1</v>
      </c>
      <c r="G14" s="4">
        <v>10</v>
      </c>
      <c r="H14" s="1">
        <v>0.6</v>
      </c>
      <c r="I14" s="4">
        <f>LOOKUP($G14,装备属性!$B$2:$B$8,装备属性!E$2:E$8)*$H14</f>
        <v>0</v>
      </c>
      <c r="J14" s="4">
        <f>LOOKUP($G14,装备属性!$B$2:$B$8,装备属性!F$2:F$8)*$H14</f>
        <v>30</v>
      </c>
      <c r="K14" s="4">
        <f>LOOKUP($G14,装备属性!$B$2:$B$8,装备属性!G$2:G$8)*$H14</f>
        <v>6</v>
      </c>
      <c r="L14" s="4">
        <f>LOOKUP($G14,装备属性!$B$2:$B$8,装备属性!H$2:H$8)*$H14</f>
        <v>6</v>
      </c>
      <c r="M14" s="4">
        <f t="shared" si="0"/>
        <v>123</v>
      </c>
      <c r="N14" s="4">
        <f t="shared" si="1"/>
        <v>38</v>
      </c>
      <c r="O14" s="4">
        <v>1</v>
      </c>
      <c r="P14" s="4">
        <f t="shared" si="4"/>
        <v>38</v>
      </c>
      <c r="Q14" s="4">
        <f t="shared" si="2"/>
        <v>7</v>
      </c>
      <c r="R14" s="4">
        <f t="shared" si="3"/>
        <v>7</v>
      </c>
      <c r="T14" s="4">
        <f t="shared" si="7"/>
        <v>5</v>
      </c>
      <c r="U14" s="4">
        <v>5</v>
      </c>
      <c r="V14" s="4">
        <v>20</v>
      </c>
      <c r="W14" s="4">
        <f t="shared" si="5"/>
        <v>45</v>
      </c>
      <c r="X14" s="4">
        <f t="shared" si="6"/>
        <v>5</v>
      </c>
      <c r="Y14" s="4">
        <v>0</v>
      </c>
      <c r="Z14" s="4">
        <v>0</v>
      </c>
    </row>
    <row r="15" spans="1:27" x14ac:dyDescent="0.15">
      <c r="A15" s="4">
        <v>14</v>
      </c>
      <c r="B15" s="4">
        <v>14</v>
      </c>
      <c r="C15" s="4">
        <f>LOOKUP(B15,属性成长!A15:A79,属性成长!C15:C79)</f>
        <v>132</v>
      </c>
      <c r="D15" s="4">
        <f>LOOKUP($B15,属性成长!$A$2:$A$66,属性成长!D$2:D$66)</f>
        <v>8</v>
      </c>
      <c r="E15" s="4">
        <f>LOOKUP($B15,属性成长!$A$2:$A$66,属性成长!E$2:E$66)</f>
        <v>1</v>
      </c>
      <c r="F15" s="4">
        <f>LOOKUP($B15,属性成长!$A$2:$A$66,属性成长!F$2:F$66)</f>
        <v>1</v>
      </c>
      <c r="G15" s="4">
        <v>10</v>
      </c>
      <c r="H15" s="1">
        <v>0.7</v>
      </c>
      <c r="I15" s="4">
        <f>LOOKUP($G15,装备属性!$B$2:$B$8,装备属性!E$2:E$8)*$H15</f>
        <v>0</v>
      </c>
      <c r="J15" s="4">
        <f>LOOKUP($G15,装备属性!$B$2:$B$8,装备属性!F$2:F$8)*$H15</f>
        <v>35</v>
      </c>
      <c r="K15" s="4">
        <f>LOOKUP($G15,装备属性!$B$2:$B$8,装备属性!G$2:G$8)*$H15</f>
        <v>7</v>
      </c>
      <c r="L15" s="4">
        <f>LOOKUP($G15,装备属性!$B$2:$B$8,装备属性!H$2:H$8)*$H15</f>
        <v>7</v>
      </c>
      <c r="M15" s="4">
        <f t="shared" si="0"/>
        <v>132</v>
      </c>
      <c r="N15" s="4">
        <f t="shared" si="1"/>
        <v>43</v>
      </c>
      <c r="O15" s="4">
        <v>1</v>
      </c>
      <c r="P15" s="4">
        <f t="shared" si="4"/>
        <v>43</v>
      </c>
      <c r="Q15" s="4">
        <f t="shared" si="2"/>
        <v>8</v>
      </c>
      <c r="R15" s="4">
        <f t="shared" si="3"/>
        <v>8</v>
      </c>
      <c r="T15" s="4">
        <f t="shared" si="7"/>
        <v>5</v>
      </c>
      <c r="U15" s="4">
        <v>10</v>
      </c>
      <c r="V15" s="4">
        <v>15</v>
      </c>
      <c r="W15" s="4">
        <f t="shared" si="5"/>
        <v>90</v>
      </c>
      <c r="X15" s="4">
        <f t="shared" si="6"/>
        <v>6</v>
      </c>
      <c r="Y15" s="4">
        <v>0</v>
      </c>
      <c r="Z15" s="4">
        <v>0</v>
      </c>
    </row>
    <row r="16" spans="1:27" x14ac:dyDescent="0.15">
      <c r="A16" s="4">
        <v>15</v>
      </c>
      <c r="B16" s="4">
        <v>15</v>
      </c>
      <c r="C16" s="4">
        <f>LOOKUP(B16,属性成长!A16:A80,属性成长!C16:C80)</f>
        <v>141</v>
      </c>
      <c r="D16" s="4">
        <f>LOOKUP($B16,属性成长!$A$2:$A$66,属性成长!D$2:D$66)</f>
        <v>8</v>
      </c>
      <c r="E16" s="4">
        <f>LOOKUP($B16,属性成长!$A$2:$A$66,属性成长!E$2:E$66)</f>
        <v>1</v>
      </c>
      <c r="F16" s="4">
        <f>LOOKUP($B16,属性成长!$A$2:$A$66,属性成长!F$2:F$66)</f>
        <v>1</v>
      </c>
      <c r="G16" s="4">
        <v>10</v>
      </c>
      <c r="H16" s="1">
        <v>0.8</v>
      </c>
      <c r="I16" s="4">
        <f>LOOKUP($G16,装备属性!$B$2:$B$8,装备属性!E$2:E$8)*$H16</f>
        <v>0</v>
      </c>
      <c r="J16" s="4">
        <f>LOOKUP($G16,装备属性!$B$2:$B$8,装备属性!F$2:F$8)*$H16</f>
        <v>40</v>
      </c>
      <c r="K16" s="4">
        <f>LOOKUP($G16,装备属性!$B$2:$B$8,装备属性!G$2:G$8)*$H16</f>
        <v>8</v>
      </c>
      <c r="L16" s="4">
        <f>LOOKUP($G16,装备属性!$B$2:$B$8,装备属性!H$2:H$8)*$H16</f>
        <v>8</v>
      </c>
      <c r="M16" s="4">
        <f t="shared" si="0"/>
        <v>141</v>
      </c>
      <c r="N16" s="4">
        <f t="shared" si="1"/>
        <v>48</v>
      </c>
      <c r="O16" s="4">
        <v>1</v>
      </c>
      <c r="P16" s="4">
        <f t="shared" si="4"/>
        <v>48</v>
      </c>
      <c r="Q16" s="4">
        <f t="shared" si="2"/>
        <v>9</v>
      </c>
      <c r="R16" s="4">
        <f t="shared" si="3"/>
        <v>9</v>
      </c>
      <c r="T16" s="4">
        <f t="shared" si="7"/>
        <v>5</v>
      </c>
      <c r="U16" s="4">
        <v>20</v>
      </c>
      <c r="V16" s="4">
        <v>10</v>
      </c>
      <c r="W16" s="4">
        <f t="shared" si="5"/>
        <v>180</v>
      </c>
      <c r="X16" s="4">
        <f t="shared" si="6"/>
        <v>8</v>
      </c>
      <c r="Y16" s="4">
        <v>0</v>
      </c>
      <c r="Z16" s="4">
        <v>0</v>
      </c>
    </row>
    <row r="17" spans="1:26" x14ac:dyDescent="0.15">
      <c r="A17" s="4">
        <v>16</v>
      </c>
      <c r="B17" s="4">
        <v>16</v>
      </c>
      <c r="C17" s="4">
        <f>LOOKUP(B17,属性成长!A17:A81,属性成长!C17:C81)</f>
        <v>150</v>
      </c>
      <c r="D17" s="4">
        <f>LOOKUP($B17,属性成长!$A$2:$A$66,属性成长!D$2:D$66)</f>
        <v>8</v>
      </c>
      <c r="E17" s="4">
        <f>LOOKUP($B17,属性成长!$A$2:$A$66,属性成长!E$2:E$66)</f>
        <v>1</v>
      </c>
      <c r="F17" s="4">
        <f>LOOKUP($B17,属性成长!$A$2:$A$66,属性成长!F$2:F$66)</f>
        <v>1</v>
      </c>
      <c r="G17" s="4">
        <v>10</v>
      </c>
      <c r="H17" s="1">
        <v>0.9</v>
      </c>
      <c r="I17" s="4">
        <f>LOOKUP($G17,装备属性!$B$2:$B$8,装备属性!E$2:E$8)*$H17</f>
        <v>0</v>
      </c>
      <c r="J17" s="4">
        <f>LOOKUP($G17,装备属性!$B$2:$B$8,装备属性!F$2:F$8)*$H17</f>
        <v>45</v>
      </c>
      <c r="K17" s="4">
        <f>LOOKUP($G17,装备属性!$B$2:$B$8,装备属性!G$2:G$8)*$H17</f>
        <v>9</v>
      </c>
      <c r="L17" s="4">
        <f>LOOKUP($G17,装备属性!$B$2:$B$8,装备属性!H$2:H$8)*$H17</f>
        <v>9</v>
      </c>
      <c r="M17" s="4">
        <f t="shared" si="0"/>
        <v>150</v>
      </c>
      <c r="N17" s="4">
        <f t="shared" si="1"/>
        <v>53</v>
      </c>
      <c r="O17" s="4">
        <v>1</v>
      </c>
      <c r="P17" s="4">
        <f t="shared" si="4"/>
        <v>53</v>
      </c>
      <c r="Q17" s="4">
        <f t="shared" si="2"/>
        <v>10</v>
      </c>
      <c r="R17" s="4">
        <f t="shared" si="3"/>
        <v>10</v>
      </c>
      <c r="T17" s="4">
        <f t="shared" si="7"/>
        <v>6</v>
      </c>
      <c r="U17" s="4">
        <v>5</v>
      </c>
      <c r="V17" s="4">
        <v>20</v>
      </c>
      <c r="W17" s="4">
        <f t="shared" si="5"/>
        <v>55</v>
      </c>
      <c r="X17" s="4">
        <f t="shared" si="6"/>
        <v>6</v>
      </c>
      <c r="Y17" s="4">
        <v>0</v>
      </c>
      <c r="Z17" s="4">
        <v>0</v>
      </c>
    </row>
    <row r="18" spans="1:26" x14ac:dyDescent="0.15">
      <c r="A18" s="4">
        <v>17</v>
      </c>
      <c r="B18" s="4">
        <v>17</v>
      </c>
      <c r="C18" s="4">
        <f>LOOKUP(B18,属性成长!A18:A82,属性成长!C18:C82)</f>
        <v>159</v>
      </c>
      <c r="D18" s="4">
        <f>LOOKUP($B18,属性成长!$A$2:$A$66,属性成长!D$2:D$66)</f>
        <v>9</v>
      </c>
      <c r="E18" s="4">
        <f>LOOKUP($B18,属性成长!$A$2:$A$66,属性成长!E$2:E$66)</f>
        <v>1</v>
      </c>
      <c r="F18" s="4">
        <f>LOOKUP($B18,属性成长!$A$2:$A$66,属性成长!F$2:F$66)</f>
        <v>1</v>
      </c>
      <c r="G18" s="4">
        <v>10</v>
      </c>
      <c r="H18" s="1">
        <v>1</v>
      </c>
      <c r="I18" s="4">
        <f>LOOKUP($G18,装备属性!$B$2:$B$8,装备属性!E$2:E$8)*$H18</f>
        <v>0</v>
      </c>
      <c r="J18" s="4">
        <f>LOOKUP($G18,装备属性!$B$2:$B$8,装备属性!F$2:F$8)*$H18</f>
        <v>50</v>
      </c>
      <c r="K18" s="4">
        <f>LOOKUP($G18,装备属性!$B$2:$B$8,装备属性!G$2:G$8)*$H18</f>
        <v>10</v>
      </c>
      <c r="L18" s="4">
        <f>LOOKUP($G18,装备属性!$B$2:$B$8,装备属性!H$2:H$8)*$H18</f>
        <v>10</v>
      </c>
      <c r="M18" s="4">
        <f t="shared" si="0"/>
        <v>159</v>
      </c>
      <c r="N18" s="4">
        <f t="shared" si="1"/>
        <v>59</v>
      </c>
      <c r="O18" s="4">
        <v>1</v>
      </c>
      <c r="P18" s="4">
        <f t="shared" si="4"/>
        <v>59</v>
      </c>
      <c r="Q18" s="4">
        <f t="shared" si="2"/>
        <v>11</v>
      </c>
      <c r="R18" s="4">
        <f t="shared" si="3"/>
        <v>11</v>
      </c>
      <c r="T18" s="4">
        <f t="shared" si="7"/>
        <v>6</v>
      </c>
      <c r="U18" s="4">
        <v>10</v>
      </c>
      <c r="V18" s="4">
        <v>10</v>
      </c>
      <c r="W18" s="4">
        <f t="shared" si="5"/>
        <v>110</v>
      </c>
      <c r="X18" s="4">
        <f t="shared" si="6"/>
        <v>9</v>
      </c>
      <c r="Y18" s="4">
        <v>0</v>
      </c>
      <c r="Z18" s="4">
        <v>0</v>
      </c>
    </row>
    <row r="19" spans="1:26" x14ac:dyDescent="0.15">
      <c r="A19" s="4">
        <v>18</v>
      </c>
      <c r="B19" s="4">
        <v>18</v>
      </c>
      <c r="C19" s="4">
        <f>LOOKUP(B19,属性成长!A19:A83,属性成长!C19:C83)</f>
        <v>168</v>
      </c>
      <c r="D19" s="4">
        <f>LOOKUP($B19,属性成长!$A$2:$A$66,属性成长!D$2:D$66)</f>
        <v>9</v>
      </c>
      <c r="E19" s="4">
        <f>LOOKUP($B19,属性成长!$A$2:$A$66,属性成长!E$2:E$66)</f>
        <v>1</v>
      </c>
      <c r="F19" s="4">
        <f>LOOKUP($B19,属性成长!$A$2:$A$66,属性成长!F$2:F$66)</f>
        <v>1</v>
      </c>
      <c r="G19" s="4">
        <v>10</v>
      </c>
      <c r="H19" s="1">
        <v>1</v>
      </c>
      <c r="I19" s="4">
        <f>LOOKUP($G19,装备属性!$B$2:$B$8,装备属性!E$2:E$8)*$H19</f>
        <v>0</v>
      </c>
      <c r="J19" s="4">
        <f>LOOKUP($G19,装备属性!$B$2:$B$8,装备属性!F$2:F$8)*$H19</f>
        <v>50</v>
      </c>
      <c r="K19" s="4">
        <f>LOOKUP($G19,装备属性!$B$2:$B$8,装备属性!G$2:G$8)*$H19</f>
        <v>10</v>
      </c>
      <c r="L19" s="4">
        <f>LOOKUP($G19,装备属性!$B$2:$B$8,装备属性!H$2:H$8)*$H19</f>
        <v>10</v>
      </c>
      <c r="M19" s="4">
        <f t="shared" si="0"/>
        <v>168</v>
      </c>
      <c r="N19" s="4">
        <f t="shared" si="1"/>
        <v>59</v>
      </c>
      <c r="O19" s="4">
        <v>1</v>
      </c>
      <c r="P19" s="4">
        <f t="shared" si="4"/>
        <v>59</v>
      </c>
      <c r="Q19" s="4">
        <f t="shared" si="2"/>
        <v>11</v>
      </c>
      <c r="R19" s="4">
        <f t="shared" si="3"/>
        <v>11</v>
      </c>
      <c r="T19" s="4">
        <f t="shared" si="7"/>
        <v>6</v>
      </c>
      <c r="U19" s="4">
        <v>20</v>
      </c>
      <c r="V19" s="4">
        <v>5</v>
      </c>
      <c r="W19" s="4">
        <f t="shared" si="5"/>
        <v>220</v>
      </c>
      <c r="X19" s="4">
        <f t="shared" si="6"/>
        <v>16</v>
      </c>
      <c r="Y19" s="4">
        <v>0</v>
      </c>
      <c r="Z19" s="4">
        <v>0</v>
      </c>
    </row>
    <row r="20" spans="1:26" x14ac:dyDescent="0.15">
      <c r="A20" s="4">
        <v>19</v>
      </c>
      <c r="B20" s="4">
        <v>19</v>
      </c>
      <c r="C20" s="4">
        <f>LOOKUP(B20,属性成长!A20:A84,属性成长!C20:C84)</f>
        <v>177</v>
      </c>
      <c r="D20" s="4">
        <f>LOOKUP($B20,属性成长!$A$2:$A$66,属性成长!D$2:D$66)</f>
        <v>9</v>
      </c>
      <c r="E20" s="4">
        <f>LOOKUP($B20,属性成长!$A$2:$A$66,属性成长!E$2:E$66)</f>
        <v>1</v>
      </c>
      <c r="F20" s="4">
        <f>LOOKUP($B20,属性成长!$A$2:$A$66,属性成长!F$2:F$66)</f>
        <v>1</v>
      </c>
      <c r="G20" s="4">
        <v>10</v>
      </c>
      <c r="H20" s="1">
        <v>1</v>
      </c>
      <c r="I20" s="4">
        <f>LOOKUP($G20,装备属性!$B$2:$B$8,装备属性!E$2:E$8)*$H20</f>
        <v>0</v>
      </c>
      <c r="J20" s="4">
        <f>LOOKUP($G20,装备属性!$B$2:$B$8,装备属性!F$2:F$8)*$H20</f>
        <v>50</v>
      </c>
      <c r="K20" s="4">
        <f>LOOKUP($G20,装备属性!$B$2:$B$8,装备属性!G$2:G$8)*$H20</f>
        <v>10</v>
      </c>
      <c r="L20" s="4">
        <f>LOOKUP($G20,装备属性!$B$2:$B$8,装备属性!H$2:H$8)*$H20</f>
        <v>10</v>
      </c>
      <c r="M20" s="4">
        <f t="shared" si="0"/>
        <v>177</v>
      </c>
      <c r="N20" s="4">
        <f t="shared" si="1"/>
        <v>59</v>
      </c>
      <c r="O20" s="4">
        <v>1</v>
      </c>
      <c r="P20" s="4">
        <f t="shared" si="4"/>
        <v>59</v>
      </c>
      <c r="Q20" s="4">
        <f t="shared" si="2"/>
        <v>11</v>
      </c>
      <c r="R20" s="4">
        <f t="shared" si="3"/>
        <v>11</v>
      </c>
      <c r="T20" s="4">
        <f t="shared" si="7"/>
        <v>7</v>
      </c>
      <c r="U20" s="4">
        <v>5</v>
      </c>
      <c r="V20" s="4">
        <v>20</v>
      </c>
      <c r="W20" s="4">
        <f t="shared" si="5"/>
        <v>70</v>
      </c>
      <c r="X20" s="4">
        <f t="shared" si="6"/>
        <v>7</v>
      </c>
      <c r="Y20" s="4">
        <v>0</v>
      </c>
      <c r="Z20" s="4">
        <v>0</v>
      </c>
    </row>
    <row r="21" spans="1:26" x14ac:dyDescent="0.15">
      <c r="A21" s="4">
        <v>20</v>
      </c>
      <c r="B21" s="4">
        <v>20</v>
      </c>
      <c r="C21" s="4">
        <f>LOOKUP(B21,属性成长!A21:A85,属性成长!C21:C85)</f>
        <v>188</v>
      </c>
      <c r="D21" s="4">
        <f>LOOKUP($B21,属性成长!$A$2:$A$66,属性成长!D$2:D$66)</f>
        <v>9</v>
      </c>
      <c r="E21" s="4">
        <f>LOOKUP($B21,属性成长!$A$2:$A$66,属性成长!E$2:E$66)</f>
        <v>2</v>
      </c>
      <c r="F21" s="4">
        <f>LOOKUP($B21,属性成长!$A$2:$A$66,属性成长!F$2:F$66)</f>
        <v>2</v>
      </c>
      <c r="G21" s="4">
        <v>20</v>
      </c>
      <c r="H21" s="1">
        <v>0.7</v>
      </c>
      <c r="I21" s="4">
        <f>LOOKUP($G21,装备属性!$B$2:$B$8,装备属性!E$2:E$8)*$H21</f>
        <v>24.5</v>
      </c>
      <c r="J21" s="4">
        <f>LOOKUP($G21,装备属性!$B$2:$B$8,装备属性!F$2:F$8)*$H21</f>
        <v>52.5</v>
      </c>
      <c r="K21" s="4">
        <f>LOOKUP($G21,装备属性!$B$2:$B$8,装备属性!G$2:G$8)*$H21</f>
        <v>10.5</v>
      </c>
      <c r="L21" s="4">
        <f>LOOKUP($G21,装备属性!$B$2:$B$8,装备属性!H$2:H$8)*$H21</f>
        <v>10.5</v>
      </c>
      <c r="M21" s="4">
        <f t="shared" si="0"/>
        <v>213</v>
      </c>
      <c r="N21" s="4">
        <f t="shared" si="1"/>
        <v>62</v>
      </c>
      <c r="O21" s="4">
        <v>1</v>
      </c>
      <c r="P21" s="4">
        <f t="shared" si="4"/>
        <v>62</v>
      </c>
      <c r="Q21" s="4">
        <f t="shared" si="2"/>
        <v>13</v>
      </c>
      <c r="R21" s="4">
        <f t="shared" si="3"/>
        <v>13</v>
      </c>
      <c r="T21" s="4">
        <f t="shared" si="7"/>
        <v>7</v>
      </c>
      <c r="U21" s="4">
        <v>10</v>
      </c>
      <c r="V21" s="4">
        <v>10</v>
      </c>
      <c r="W21" s="4">
        <f t="shared" si="5"/>
        <v>140</v>
      </c>
      <c r="X21" s="4">
        <f t="shared" si="6"/>
        <v>11</v>
      </c>
      <c r="Y21" s="4">
        <v>0</v>
      </c>
      <c r="Z21" s="4">
        <v>0</v>
      </c>
    </row>
    <row r="22" spans="1:26" x14ac:dyDescent="0.15">
      <c r="A22" s="4">
        <v>21</v>
      </c>
      <c r="B22" s="4">
        <v>21</v>
      </c>
      <c r="C22" s="4">
        <f>LOOKUP(B22,属性成长!A22:A86,属性成长!C22:C86)</f>
        <v>199</v>
      </c>
      <c r="D22" s="4">
        <f>LOOKUP($B22,属性成长!$A$2:$A$66,属性成长!D$2:D$66)</f>
        <v>10</v>
      </c>
      <c r="E22" s="4">
        <f>LOOKUP($B22,属性成长!$A$2:$A$66,属性成长!E$2:E$66)</f>
        <v>2</v>
      </c>
      <c r="F22" s="4">
        <f>LOOKUP($B22,属性成长!$A$2:$A$66,属性成长!F$2:F$66)</f>
        <v>2</v>
      </c>
      <c r="G22" s="4">
        <v>20</v>
      </c>
      <c r="H22" s="1">
        <v>0.8</v>
      </c>
      <c r="I22" s="4">
        <f>LOOKUP($G22,装备属性!$B$2:$B$8,装备属性!E$2:E$8)*$H22</f>
        <v>28</v>
      </c>
      <c r="J22" s="4">
        <f>LOOKUP($G22,装备属性!$B$2:$B$8,装备属性!F$2:F$8)*$H22</f>
        <v>60</v>
      </c>
      <c r="K22" s="4">
        <f>LOOKUP($G22,装备属性!$B$2:$B$8,装备属性!G$2:G$8)*$H22</f>
        <v>12</v>
      </c>
      <c r="L22" s="4">
        <f>LOOKUP($G22,装备属性!$B$2:$B$8,装备属性!H$2:H$8)*$H22</f>
        <v>12</v>
      </c>
      <c r="M22" s="4">
        <f t="shared" si="0"/>
        <v>227</v>
      </c>
      <c r="N22" s="4">
        <f t="shared" si="1"/>
        <v>70</v>
      </c>
      <c r="O22" s="4">
        <v>1</v>
      </c>
      <c r="P22" s="4">
        <f t="shared" si="4"/>
        <v>70</v>
      </c>
      <c r="Q22" s="4">
        <f t="shared" si="2"/>
        <v>14</v>
      </c>
      <c r="R22" s="4">
        <f t="shared" si="3"/>
        <v>14</v>
      </c>
      <c r="T22" s="4">
        <f t="shared" si="7"/>
        <v>7</v>
      </c>
      <c r="U22" s="4">
        <v>20</v>
      </c>
      <c r="V22" s="4">
        <v>5</v>
      </c>
      <c r="W22" s="4">
        <f t="shared" si="5"/>
        <v>280</v>
      </c>
      <c r="X22" s="4">
        <f t="shared" si="6"/>
        <v>18</v>
      </c>
      <c r="Y22" s="4">
        <v>0</v>
      </c>
      <c r="Z22" s="4">
        <v>0</v>
      </c>
    </row>
    <row r="23" spans="1:26" x14ac:dyDescent="0.15">
      <c r="A23" s="4">
        <v>22</v>
      </c>
      <c r="B23" s="4">
        <v>22</v>
      </c>
      <c r="C23" s="4">
        <f>LOOKUP(B23,属性成长!A23:A87,属性成长!C23:C87)</f>
        <v>210</v>
      </c>
      <c r="D23" s="4">
        <f>LOOKUP($B23,属性成长!$A$2:$A$66,属性成长!D$2:D$66)</f>
        <v>10</v>
      </c>
      <c r="E23" s="4">
        <f>LOOKUP($B23,属性成长!$A$2:$A$66,属性成长!E$2:E$66)</f>
        <v>2</v>
      </c>
      <c r="F23" s="4">
        <f>LOOKUP($B23,属性成长!$A$2:$A$66,属性成长!F$2:F$66)</f>
        <v>2</v>
      </c>
      <c r="G23" s="4">
        <v>20</v>
      </c>
      <c r="H23" s="1">
        <v>0.9</v>
      </c>
      <c r="I23" s="4">
        <f>LOOKUP($G23,装备属性!$B$2:$B$8,装备属性!E$2:E$8)*$H23</f>
        <v>31.5</v>
      </c>
      <c r="J23" s="4">
        <f>LOOKUP($G23,装备属性!$B$2:$B$8,装备属性!F$2:F$8)*$H23</f>
        <v>67.5</v>
      </c>
      <c r="K23" s="4">
        <f>LOOKUP($G23,装备属性!$B$2:$B$8,装备属性!G$2:G$8)*$H23</f>
        <v>13.5</v>
      </c>
      <c r="L23" s="4">
        <f>LOOKUP($G23,装备属性!$B$2:$B$8,装备属性!H$2:H$8)*$H23</f>
        <v>13.5</v>
      </c>
      <c r="M23" s="4">
        <f t="shared" si="0"/>
        <v>242</v>
      </c>
      <c r="N23" s="4">
        <f t="shared" si="1"/>
        <v>78</v>
      </c>
      <c r="O23" s="4">
        <v>1</v>
      </c>
      <c r="P23" s="4">
        <f t="shared" si="4"/>
        <v>78</v>
      </c>
      <c r="Q23" s="4">
        <f t="shared" si="2"/>
        <v>16</v>
      </c>
      <c r="R23" s="4">
        <f t="shared" si="3"/>
        <v>16</v>
      </c>
      <c r="T23" s="4">
        <f t="shared" si="7"/>
        <v>8</v>
      </c>
      <c r="U23" s="4">
        <v>5</v>
      </c>
      <c r="V23" s="4">
        <f>V20</f>
        <v>20</v>
      </c>
      <c r="W23" s="4">
        <f t="shared" si="5"/>
        <v>80</v>
      </c>
      <c r="X23" s="4">
        <f t="shared" si="6"/>
        <v>7</v>
      </c>
      <c r="Y23" s="4">
        <v>0</v>
      </c>
      <c r="Z23" s="4">
        <v>0</v>
      </c>
    </row>
    <row r="24" spans="1:26" x14ac:dyDescent="0.15">
      <c r="A24" s="4">
        <v>23</v>
      </c>
      <c r="B24" s="4">
        <v>23</v>
      </c>
      <c r="C24" s="4">
        <f>LOOKUP(B24,属性成长!A24:A88,属性成长!C24:C88)</f>
        <v>221</v>
      </c>
      <c r="D24" s="4">
        <f>LOOKUP($B24,属性成长!$A$2:$A$66,属性成长!D$2:D$66)</f>
        <v>10</v>
      </c>
      <c r="E24" s="4">
        <f>LOOKUP($B24,属性成长!$A$2:$A$66,属性成长!E$2:E$66)</f>
        <v>2</v>
      </c>
      <c r="F24" s="4">
        <f>LOOKUP($B24,属性成长!$A$2:$A$66,属性成长!F$2:F$66)</f>
        <v>2</v>
      </c>
      <c r="G24" s="4">
        <v>20</v>
      </c>
      <c r="H24" s="1">
        <v>1</v>
      </c>
      <c r="I24" s="4">
        <f>LOOKUP($G24,装备属性!$B$2:$B$8,装备属性!E$2:E$8)*$H24</f>
        <v>35</v>
      </c>
      <c r="J24" s="4">
        <f>LOOKUP($G24,装备属性!$B$2:$B$8,装备属性!F$2:F$8)*$H24</f>
        <v>75</v>
      </c>
      <c r="K24" s="4">
        <f>LOOKUP($G24,装备属性!$B$2:$B$8,装备属性!G$2:G$8)*$H24</f>
        <v>15</v>
      </c>
      <c r="L24" s="4">
        <f>LOOKUP($G24,装备属性!$B$2:$B$8,装备属性!H$2:H$8)*$H24</f>
        <v>15</v>
      </c>
      <c r="M24" s="4">
        <f t="shared" si="0"/>
        <v>256</v>
      </c>
      <c r="N24" s="4">
        <f t="shared" si="1"/>
        <v>85</v>
      </c>
      <c r="O24" s="4">
        <v>1</v>
      </c>
      <c r="P24" s="4">
        <f t="shared" si="4"/>
        <v>85</v>
      </c>
      <c r="Q24" s="4">
        <f t="shared" si="2"/>
        <v>17</v>
      </c>
      <c r="R24" s="4">
        <f t="shared" si="3"/>
        <v>17</v>
      </c>
      <c r="T24" s="4">
        <f t="shared" si="7"/>
        <v>8</v>
      </c>
      <c r="U24" s="4">
        <v>10</v>
      </c>
      <c r="V24" s="4">
        <f t="shared" ref="V24:V87" si="8">V21</f>
        <v>10</v>
      </c>
      <c r="W24" s="4">
        <f t="shared" si="5"/>
        <v>160</v>
      </c>
      <c r="X24" s="4">
        <f t="shared" si="6"/>
        <v>11</v>
      </c>
      <c r="Y24" s="4">
        <v>0</v>
      </c>
      <c r="Z24" s="4">
        <v>0</v>
      </c>
    </row>
    <row r="25" spans="1:26" x14ac:dyDescent="0.15">
      <c r="A25" s="4">
        <v>24</v>
      </c>
      <c r="B25" s="4">
        <v>24</v>
      </c>
      <c r="C25" s="4">
        <f>LOOKUP(B25,属性成长!A25:A89,属性成长!C25:C89)</f>
        <v>232</v>
      </c>
      <c r="D25" s="4">
        <f>LOOKUP($B25,属性成长!$A$2:$A$66,属性成长!D$2:D$66)</f>
        <v>10</v>
      </c>
      <c r="E25" s="4">
        <f>LOOKUP($B25,属性成长!$A$2:$A$66,属性成长!E$2:E$66)</f>
        <v>2</v>
      </c>
      <c r="F25" s="4">
        <f>LOOKUP($B25,属性成长!$A$2:$A$66,属性成长!F$2:F$66)</f>
        <v>2</v>
      </c>
      <c r="G25" s="4">
        <v>20</v>
      </c>
      <c r="H25" s="1">
        <v>1</v>
      </c>
      <c r="I25" s="4">
        <f>LOOKUP($G25,装备属性!$B$2:$B$8,装备属性!E$2:E$8)*$H25</f>
        <v>35</v>
      </c>
      <c r="J25" s="4">
        <f>LOOKUP($G25,装备属性!$B$2:$B$8,装备属性!F$2:F$8)*$H25</f>
        <v>75</v>
      </c>
      <c r="K25" s="4">
        <f>LOOKUP($G25,装备属性!$B$2:$B$8,装备属性!G$2:G$8)*$H25</f>
        <v>15</v>
      </c>
      <c r="L25" s="4">
        <f>LOOKUP($G25,装备属性!$B$2:$B$8,装备属性!H$2:H$8)*$H25</f>
        <v>15</v>
      </c>
      <c r="M25" s="4">
        <f t="shared" si="0"/>
        <v>267</v>
      </c>
      <c r="N25" s="4">
        <f t="shared" si="1"/>
        <v>85</v>
      </c>
      <c r="O25" s="4">
        <v>1</v>
      </c>
      <c r="P25" s="4">
        <f t="shared" si="4"/>
        <v>85</v>
      </c>
      <c r="Q25" s="4">
        <f t="shared" si="2"/>
        <v>17</v>
      </c>
      <c r="R25" s="4">
        <f t="shared" si="3"/>
        <v>17</v>
      </c>
      <c r="T25" s="4">
        <f t="shared" si="7"/>
        <v>8</v>
      </c>
      <c r="U25" s="4">
        <v>20</v>
      </c>
      <c r="V25" s="4">
        <f t="shared" si="8"/>
        <v>5</v>
      </c>
      <c r="W25" s="4">
        <f t="shared" si="5"/>
        <v>320</v>
      </c>
      <c r="X25" s="4">
        <f t="shared" si="6"/>
        <v>20</v>
      </c>
      <c r="Y25" s="4">
        <v>0</v>
      </c>
      <c r="Z25" s="4">
        <v>0</v>
      </c>
    </row>
    <row r="26" spans="1:26" x14ac:dyDescent="0.15">
      <c r="A26" s="4">
        <v>25</v>
      </c>
      <c r="B26" s="4">
        <v>25</v>
      </c>
      <c r="C26" s="4">
        <f>LOOKUP(B26,属性成长!A26:A90,属性成长!C26:C90)</f>
        <v>243</v>
      </c>
      <c r="D26" s="4">
        <f>LOOKUP($B26,属性成长!$A$2:$A$66,属性成长!D$2:D$66)</f>
        <v>11</v>
      </c>
      <c r="E26" s="4">
        <f>LOOKUP($B26,属性成长!$A$2:$A$66,属性成长!E$2:E$66)</f>
        <v>2</v>
      </c>
      <c r="F26" s="4">
        <f>LOOKUP($B26,属性成长!$A$2:$A$66,属性成长!F$2:F$66)</f>
        <v>2</v>
      </c>
      <c r="G26" s="4">
        <v>20</v>
      </c>
      <c r="H26" s="1">
        <v>1</v>
      </c>
      <c r="I26" s="4">
        <f>LOOKUP($G26,装备属性!$B$2:$B$8,装备属性!E$2:E$8)*$H26</f>
        <v>35</v>
      </c>
      <c r="J26" s="4">
        <f>LOOKUP($G26,装备属性!$B$2:$B$8,装备属性!F$2:F$8)*$H26</f>
        <v>75</v>
      </c>
      <c r="K26" s="4">
        <f>LOOKUP($G26,装备属性!$B$2:$B$8,装备属性!G$2:G$8)*$H26</f>
        <v>15</v>
      </c>
      <c r="L26" s="4">
        <f>LOOKUP($G26,装备属性!$B$2:$B$8,装备属性!H$2:H$8)*$H26</f>
        <v>15</v>
      </c>
      <c r="M26" s="4">
        <f t="shared" si="0"/>
        <v>278</v>
      </c>
      <c r="N26" s="4">
        <f t="shared" si="1"/>
        <v>86</v>
      </c>
      <c r="O26" s="4">
        <v>1</v>
      </c>
      <c r="P26" s="4">
        <f t="shared" si="4"/>
        <v>86</v>
      </c>
      <c r="Q26" s="4">
        <f t="shared" si="2"/>
        <v>17</v>
      </c>
      <c r="R26" s="4">
        <f t="shared" si="3"/>
        <v>17</v>
      </c>
      <c r="T26" s="4">
        <f t="shared" si="7"/>
        <v>9</v>
      </c>
      <c r="U26" s="4">
        <v>5</v>
      </c>
      <c r="V26" s="4">
        <f t="shared" si="8"/>
        <v>20</v>
      </c>
      <c r="W26" s="4">
        <f t="shared" si="5"/>
        <v>100</v>
      </c>
      <c r="X26" s="4">
        <f t="shared" si="6"/>
        <v>9</v>
      </c>
      <c r="Y26" s="4">
        <v>0</v>
      </c>
      <c r="Z26" s="4">
        <v>0</v>
      </c>
    </row>
    <row r="27" spans="1:26" x14ac:dyDescent="0.15">
      <c r="A27" s="4">
        <v>26</v>
      </c>
      <c r="B27" s="4">
        <v>26</v>
      </c>
      <c r="C27" s="4">
        <f>LOOKUP(B27,属性成长!A27:A91,属性成长!C27:C91)</f>
        <v>254</v>
      </c>
      <c r="D27" s="4">
        <f>LOOKUP($B27,属性成长!$A$2:$A$66,属性成长!D$2:D$66)</f>
        <v>11</v>
      </c>
      <c r="E27" s="4">
        <f>LOOKUP($B27,属性成长!$A$2:$A$66,属性成长!E$2:E$66)</f>
        <v>2</v>
      </c>
      <c r="F27" s="4">
        <f>LOOKUP($B27,属性成长!$A$2:$A$66,属性成长!F$2:F$66)</f>
        <v>2</v>
      </c>
      <c r="G27" s="4">
        <v>20</v>
      </c>
      <c r="H27" s="1">
        <v>1</v>
      </c>
      <c r="I27" s="4">
        <f>LOOKUP($G27,装备属性!$B$2:$B$8,装备属性!E$2:E$8)*$H27</f>
        <v>35</v>
      </c>
      <c r="J27" s="4">
        <f>LOOKUP($G27,装备属性!$B$2:$B$8,装备属性!F$2:F$8)*$H27</f>
        <v>75</v>
      </c>
      <c r="K27" s="4">
        <f>LOOKUP($G27,装备属性!$B$2:$B$8,装备属性!G$2:G$8)*$H27</f>
        <v>15</v>
      </c>
      <c r="L27" s="4">
        <f>LOOKUP($G27,装备属性!$B$2:$B$8,装备属性!H$2:H$8)*$H27</f>
        <v>15</v>
      </c>
      <c r="M27" s="4">
        <f t="shared" si="0"/>
        <v>289</v>
      </c>
      <c r="N27" s="4">
        <f t="shared" si="1"/>
        <v>86</v>
      </c>
      <c r="O27" s="4">
        <v>1</v>
      </c>
      <c r="P27" s="4">
        <f t="shared" si="4"/>
        <v>86</v>
      </c>
      <c r="Q27" s="4">
        <f t="shared" si="2"/>
        <v>17</v>
      </c>
      <c r="R27" s="4">
        <f t="shared" si="3"/>
        <v>17</v>
      </c>
      <c r="T27" s="4">
        <f t="shared" si="7"/>
        <v>9</v>
      </c>
      <c r="U27" s="4">
        <v>10</v>
      </c>
      <c r="V27" s="4">
        <f t="shared" si="8"/>
        <v>10</v>
      </c>
      <c r="W27" s="4">
        <f t="shared" si="5"/>
        <v>200</v>
      </c>
      <c r="X27" s="4">
        <f t="shared" si="6"/>
        <v>13</v>
      </c>
      <c r="Y27" s="4">
        <v>0</v>
      </c>
      <c r="Z27" s="4">
        <v>0</v>
      </c>
    </row>
    <row r="28" spans="1:26" x14ac:dyDescent="0.15">
      <c r="A28" s="4">
        <v>27</v>
      </c>
      <c r="B28" s="4">
        <v>27</v>
      </c>
      <c r="C28" s="4">
        <f>LOOKUP(B28,属性成长!A28:A92,属性成长!C28:C92)</f>
        <v>265</v>
      </c>
      <c r="D28" s="4">
        <f>LOOKUP($B28,属性成长!$A$2:$A$66,属性成长!D$2:D$66)</f>
        <v>11</v>
      </c>
      <c r="E28" s="4">
        <f>LOOKUP($B28,属性成长!$A$2:$A$66,属性成长!E$2:E$66)</f>
        <v>2</v>
      </c>
      <c r="F28" s="4">
        <f>LOOKUP($B28,属性成长!$A$2:$A$66,属性成长!F$2:F$66)</f>
        <v>2</v>
      </c>
      <c r="G28" s="4">
        <v>20</v>
      </c>
      <c r="H28" s="1">
        <v>1</v>
      </c>
      <c r="I28" s="4">
        <f>LOOKUP($G28,装备属性!$B$2:$B$8,装备属性!E$2:E$8)*$H28</f>
        <v>35</v>
      </c>
      <c r="J28" s="4">
        <f>LOOKUP($G28,装备属性!$B$2:$B$8,装备属性!F$2:F$8)*$H28</f>
        <v>75</v>
      </c>
      <c r="K28" s="4">
        <f>LOOKUP($G28,装备属性!$B$2:$B$8,装备属性!G$2:G$8)*$H28</f>
        <v>15</v>
      </c>
      <c r="L28" s="4">
        <f>LOOKUP($G28,装备属性!$B$2:$B$8,装备属性!H$2:H$8)*$H28</f>
        <v>15</v>
      </c>
      <c r="M28" s="4">
        <f t="shared" si="0"/>
        <v>300</v>
      </c>
      <c r="N28" s="4">
        <f t="shared" si="1"/>
        <v>86</v>
      </c>
      <c r="O28" s="4">
        <v>1</v>
      </c>
      <c r="P28" s="4">
        <f t="shared" si="4"/>
        <v>86</v>
      </c>
      <c r="Q28" s="4">
        <f t="shared" si="2"/>
        <v>17</v>
      </c>
      <c r="R28" s="4">
        <f t="shared" si="3"/>
        <v>17</v>
      </c>
      <c r="T28" s="4">
        <f t="shared" si="7"/>
        <v>9</v>
      </c>
      <c r="U28" s="4">
        <v>20</v>
      </c>
      <c r="V28" s="4">
        <f t="shared" si="8"/>
        <v>5</v>
      </c>
      <c r="W28" s="4">
        <f t="shared" si="5"/>
        <v>400</v>
      </c>
      <c r="X28" s="4">
        <f t="shared" si="6"/>
        <v>22</v>
      </c>
      <c r="Y28" s="4">
        <v>0</v>
      </c>
      <c r="Z28" s="4">
        <v>0</v>
      </c>
    </row>
    <row r="29" spans="1:26" x14ac:dyDescent="0.15">
      <c r="A29" s="4">
        <v>28</v>
      </c>
      <c r="B29" s="4">
        <v>28</v>
      </c>
      <c r="C29" s="4">
        <f>LOOKUP(B29,属性成长!A29:A93,属性成长!C29:C93)</f>
        <v>276</v>
      </c>
      <c r="D29" s="4">
        <f>LOOKUP($B29,属性成长!$A$2:$A$66,属性成长!D$2:D$66)</f>
        <v>11</v>
      </c>
      <c r="E29" s="4">
        <f>LOOKUP($B29,属性成长!$A$2:$A$66,属性成长!E$2:E$66)</f>
        <v>2</v>
      </c>
      <c r="F29" s="4">
        <f>LOOKUP($B29,属性成长!$A$2:$A$66,属性成长!F$2:F$66)</f>
        <v>2</v>
      </c>
      <c r="G29" s="4">
        <v>20</v>
      </c>
      <c r="H29" s="1">
        <v>1</v>
      </c>
      <c r="I29" s="4">
        <f>LOOKUP($G29,装备属性!$B$2:$B$8,装备属性!E$2:E$8)*$H29</f>
        <v>35</v>
      </c>
      <c r="J29" s="4">
        <f>LOOKUP($G29,装备属性!$B$2:$B$8,装备属性!F$2:F$8)*$H29</f>
        <v>75</v>
      </c>
      <c r="K29" s="4">
        <f>LOOKUP($G29,装备属性!$B$2:$B$8,装备属性!G$2:G$8)*$H29</f>
        <v>15</v>
      </c>
      <c r="L29" s="4">
        <f>LOOKUP($G29,装备属性!$B$2:$B$8,装备属性!H$2:H$8)*$H29</f>
        <v>15</v>
      </c>
      <c r="M29" s="4">
        <f t="shared" si="0"/>
        <v>311</v>
      </c>
      <c r="N29" s="4">
        <f t="shared" si="1"/>
        <v>86</v>
      </c>
      <c r="O29" s="4">
        <v>1</v>
      </c>
      <c r="P29" s="4">
        <f t="shared" si="4"/>
        <v>86</v>
      </c>
      <c r="Q29" s="4">
        <f t="shared" si="2"/>
        <v>17</v>
      </c>
      <c r="R29" s="4">
        <f t="shared" si="3"/>
        <v>17</v>
      </c>
      <c r="T29" s="4">
        <f t="shared" si="7"/>
        <v>10</v>
      </c>
      <c r="U29" s="4">
        <v>8</v>
      </c>
      <c r="V29" s="4">
        <f t="shared" si="8"/>
        <v>20</v>
      </c>
      <c r="W29" s="4">
        <f t="shared" si="5"/>
        <v>176</v>
      </c>
      <c r="X29" s="4">
        <f t="shared" si="6"/>
        <v>9</v>
      </c>
      <c r="Y29" s="4">
        <v>0</v>
      </c>
      <c r="Z29" s="4">
        <v>0</v>
      </c>
    </row>
    <row r="30" spans="1:26" x14ac:dyDescent="0.15">
      <c r="A30" s="4">
        <v>29</v>
      </c>
      <c r="B30" s="4">
        <v>29</v>
      </c>
      <c r="C30" s="4">
        <f>LOOKUP(B30,属性成长!A30:A94,属性成长!C30:C94)</f>
        <v>287</v>
      </c>
      <c r="D30" s="4">
        <f>LOOKUP($B30,属性成长!$A$2:$A$66,属性成长!D$2:D$66)</f>
        <v>12</v>
      </c>
      <c r="E30" s="4">
        <f>LOOKUP($B30,属性成长!$A$2:$A$66,属性成长!E$2:E$66)</f>
        <v>2</v>
      </c>
      <c r="F30" s="4">
        <f>LOOKUP($B30,属性成长!$A$2:$A$66,属性成长!F$2:F$66)</f>
        <v>2</v>
      </c>
      <c r="G30" s="4">
        <v>20</v>
      </c>
      <c r="H30" s="1">
        <v>1</v>
      </c>
      <c r="I30" s="4">
        <f>LOOKUP($G30,装备属性!$B$2:$B$8,装备属性!E$2:E$8)*$H30</f>
        <v>35</v>
      </c>
      <c r="J30" s="4">
        <f>LOOKUP($G30,装备属性!$B$2:$B$8,装备属性!F$2:F$8)*$H30</f>
        <v>75</v>
      </c>
      <c r="K30" s="4">
        <f>LOOKUP($G30,装备属性!$B$2:$B$8,装备属性!G$2:G$8)*$H30</f>
        <v>15</v>
      </c>
      <c r="L30" s="4">
        <f>LOOKUP($G30,装备属性!$B$2:$B$8,装备属性!H$2:H$8)*$H30</f>
        <v>15</v>
      </c>
      <c r="M30" s="4">
        <f t="shared" si="0"/>
        <v>322</v>
      </c>
      <c r="N30" s="4">
        <f t="shared" si="1"/>
        <v>87</v>
      </c>
      <c r="O30" s="4">
        <v>1</v>
      </c>
      <c r="P30" s="4">
        <f t="shared" si="4"/>
        <v>87</v>
      </c>
      <c r="Q30" s="4">
        <f t="shared" si="2"/>
        <v>17</v>
      </c>
      <c r="R30" s="4">
        <f t="shared" si="3"/>
        <v>17</v>
      </c>
      <c r="T30" s="4">
        <f t="shared" si="7"/>
        <v>10</v>
      </c>
      <c r="U30" s="4">
        <v>15</v>
      </c>
      <c r="V30" s="4">
        <f t="shared" si="8"/>
        <v>10</v>
      </c>
      <c r="W30" s="4">
        <f t="shared" si="5"/>
        <v>330</v>
      </c>
      <c r="X30" s="4">
        <f t="shared" si="6"/>
        <v>14</v>
      </c>
      <c r="Y30" s="4">
        <v>0</v>
      </c>
      <c r="Z30" s="4">
        <v>0</v>
      </c>
    </row>
    <row r="31" spans="1:26" x14ac:dyDescent="0.15">
      <c r="A31" s="4">
        <v>30</v>
      </c>
      <c r="B31" s="4">
        <v>30</v>
      </c>
      <c r="C31" s="4">
        <f>LOOKUP(B31,属性成长!A31:A95,属性成长!C31:C95)</f>
        <v>300</v>
      </c>
      <c r="D31" s="4">
        <f>LOOKUP($B31,属性成长!$A$2:$A$66,属性成长!D$2:D$66)</f>
        <v>12</v>
      </c>
      <c r="E31" s="4">
        <f>LOOKUP($B31,属性成长!$A$2:$A$66,属性成长!E$2:E$66)</f>
        <v>2</v>
      </c>
      <c r="F31" s="4">
        <f>LOOKUP($B31,属性成长!$A$2:$A$66,属性成长!F$2:F$66)</f>
        <v>2</v>
      </c>
      <c r="G31" s="4">
        <v>30</v>
      </c>
      <c r="H31" s="1">
        <v>0.8</v>
      </c>
      <c r="I31" s="4">
        <f>LOOKUP($G31,装备属性!$B$2:$B$8,装备属性!E$2:E$8)*$H31</f>
        <v>56</v>
      </c>
      <c r="J31" s="4">
        <f>LOOKUP($G31,装备属性!$B$2:$B$8,装备属性!F$2:F$8)*$H31</f>
        <v>80</v>
      </c>
      <c r="K31" s="4">
        <f>LOOKUP($G31,装备属性!$B$2:$B$8,装备属性!G$2:G$8)*$H31</f>
        <v>16</v>
      </c>
      <c r="L31" s="4">
        <f>LOOKUP($G31,装备属性!$B$2:$B$8,装备属性!H$2:H$8)*$H31</f>
        <v>16</v>
      </c>
      <c r="M31" s="4">
        <f t="shared" si="0"/>
        <v>356</v>
      </c>
      <c r="N31" s="4">
        <f t="shared" si="1"/>
        <v>92</v>
      </c>
      <c r="O31" s="4">
        <v>1</v>
      </c>
      <c r="P31" s="4">
        <f t="shared" si="4"/>
        <v>92</v>
      </c>
      <c r="Q31" s="4">
        <f t="shared" si="2"/>
        <v>18</v>
      </c>
      <c r="R31" s="4">
        <f t="shared" si="3"/>
        <v>18</v>
      </c>
      <c r="T31" s="4">
        <f t="shared" si="7"/>
        <v>10</v>
      </c>
      <c r="U31" s="4">
        <v>25</v>
      </c>
      <c r="V31" s="4">
        <f t="shared" si="8"/>
        <v>5</v>
      </c>
      <c r="W31" s="4">
        <f t="shared" si="5"/>
        <v>550</v>
      </c>
      <c r="X31" s="4">
        <f t="shared" si="6"/>
        <v>24</v>
      </c>
      <c r="Y31" s="4">
        <v>0</v>
      </c>
      <c r="Z31" s="4">
        <v>0</v>
      </c>
    </row>
    <row r="32" spans="1:26" x14ac:dyDescent="0.15">
      <c r="A32" s="4">
        <v>31</v>
      </c>
      <c r="B32" s="4">
        <v>31</v>
      </c>
      <c r="C32" s="4">
        <f>LOOKUP(B32,属性成长!A32:A96,属性成长!C32:C96)</f>
        <v>313</v>
      </c>
      <c r="D32" s="4">
        <f>LOOKUP($B32,属性成长!$A$2:$A$66,属性成长!D$2:D$66)</f>
        <v>12</v>
      </c>
      <c r="E32" s="4">
        <f>LOOKUP($B32,属性成长!$A$2:$A$66,属性成长!E$2:E$66)</f>
        <v>2</v>
      </c>
      <c r="F32" s="4">
        <f>LOOKUP($B32,属性成长!$A$2:$A$66,属性成长!F$2:F$66)</f>
        <v>2</v>
      </c>
      <c r="G32" s="4">
        <v>30</v>
      </c>
      <c r="H32" s="1">
        <v>0.85</v>
      </c>
      <c r="I32" s="4">
        <f>LOOKUP($G32,装备属性!$B$2:$B$8,装备属性!E$2:E$8)*$H32</f>
        <v>59.5</v>
      </c>
      <c r="J32" s="4">
        <f>LOOKUP($G32,装备属性!$B$2:$B$8,装备属性!F$2:F$8)*$H32</f>
        <v>85</v>
      </c>
      <c r="K32" s="4">
        <f>LOOKUP($G32,装备属性!$B$2:$B$8,装备属性!G$2:G$8)*$H32</f>
        <v>17</v>
      </c>
      <c r="L32" s="4">
        <f>LOOKUP($G32,装备属性!$B$2:$B$8,装备属性!H$2:H$8)*$H32</f>
        <v>17</v>
      </c>
      <c r="M32" s="4">
        <f t="shared" si="0"/>
        <v>373</v>
      </c>
      <c r="N32" s="4">
        <f t="shared" si="1"/>
        <v>97</v>
      </c>
      <c r="O32" s="4">
        <v>1</v>
      </c>
      <c r="P32" s="4">
        <f t="shared" si="4"/>
        <v>97</v>
      </c>
      <c r="Q32" s="4">
        <f t="shared" si="2"/>
        <v>19</v>
      </c>
      <c r="R32" s="4">
        <f t="shared" si="3"/>
        <v>19</v>
      </c>
      <c r="T32" s="4">
        <f t="shared" si="7"/>
        <v>11</v>
      </c>
      <c r="U32" s="4">
        <f>U29</f>
        <v>8</v>
      </c>
      <c r="V32" s="4">
        <f t="shared" si="8"/>
        <v>20</v>
      </c>
      <c r="W32" s="4">
        <f t="shared" si="5"/>
        <v>216</v>
      </c>
      <c r="X32" s="4">
        <f t="shared" si="6"/>
        <v>10</v>
      </c>
      <c r="Y32" s="4">
        <v>0</v>
      </c>
      <c r="Z32" s="4">
        <v>0</v>
      </c>
    </row>
    <row r="33" spans="1:26" x14ac:dyDescent="0.15">
      <c r="A33" s="4">
        <v>32</v>
      </c>
      <c r="B33" s="4">
        <v>32</v>
      </c>
      <c r="C33" s="4">
        <f>LOOKUP(B33,属性成长!A33:A97,属性成长!C33:C97)</f>
        <v>326</v>
      </c>
      <c r="D33" s="4">
        <f>LOOKUP($B33,属性成长!$A$2:$A$66,属性成长!D$2:D$66)</f>
        <v>12</v>
      </c>
      <c r="E33" s="4">
        <f>LOOKUP($B33,属性成长!$A$2:$A$66,属性成长!E$2:E$66)</f>
        <v>2</v>
      </c>
      <c r="F33" s="4">
        <f>LOOKUP($B33,属性成长!$A$2:$A$66,属性成长!F$2:F$66)</f>
        <v>2</v>
      </c>
      <c r="G33" s="4">
        <v>30</v>
      </c>
      <c r="H33" s="1">
        <v>0.9</v>
      </c>
      <c r="I33" s="4">
        <f>LOOKUP($G33,装备属性!$B$2:$B$8,装备属性!E$2:E$8)*$H33</f>
        <v>63</v>
      </c>
      <c r="J33" s="4">
        <f>LOOKUP($G33,装备属性!$B$2:$B$8,装备属性!F$2:F$8)*$H33</f>
        <v>90</v>
      </c>
      <c r="K33" s="4">
        <f>LOOKUP($G33,装备属性!$B$2:$B$8,装备属性!G$2:G$8)*$H33</f>
        <v>18</v>
      </c>
      <c r="L33" s="4">
        <f>LOOKUP($G33,装备属性!$B$2:$B$8,装备属性!H$2:H$8)*$H33</f>
        <v>18</v>
      </c>
      <c r="M33" s="4">
        <f t="shared" si="0"/>
        <v>389</v>
      </c>
      <c r="N33" s="4">
        <f t="shared" si="1"/>
        <v>102</v>
      </c>
      <c r="O33" s="4">
        <v>1</v>
      </c>
      <c r="P33" s="4">
        <f t="shared" si="4"/>
        <v>102</v>
      </c>
      <c r="Q33" s="4">
        <f t="shared" si="2"/>
        <v>20</v>
      </c>
      <c r="R33" s="4">
        <f t="shared" si="3"/>
        <v>20</v>
      </c>
      <c r="T33" s="4">
        <f t="shared" si="7"/>
        <v>11</v>
      </c>
      <c r="U33" s="4">
        <f t="shared" ref="U33:U96" si="9">U30</f>
        <v>15</v>
      </c>
      <c r="V33" s="4">
        <f t="shared" si="8"/>
        <v>10</v>
      </c>
      <c r="W33" s="4">
        <f t="shared" si="5"/>
        <v>405</v>
      </c>
      <c r="X33" s="4">
        <f t="shared" si="6"/>
        <v>16</v>
      </c>
      <c r="Y33" s="4">
        <v>0</v>
      </c>
      <c r="Z33" s="4">
        <v>0</v>
      </c>
    </row>
    <row r="34" spans="1:26" x14ac:dyDescent="0.15">
      <c r="A34" s="4">
        <v>33</v>
      </c>
      <c r="B34" s="4">
        <v>33</v>
      </c>
      <c r="C34" s="4">
        <f>LOOKUP(B34,属性成长!A34:A98,属性成长!C34:C98)</f>
        <v>339</v>
      </c>
      <c r="D34" s="4">
        <f>LOOKUP($B34,属性成长!$A$2:$A$66,属性成长!D$2:D$66)</f>
        <v>13</v>
      </c>
      <c r="E34" s="4">
        <f>LOOKUP($B34,属性成长!$A$2:$A$66,属性成长!E$2:E$66)</f>
        <v>2</v>
      </c>
      <c r="F34" s="4">
        <f>LOOKUP($B34,属性成长!$A$2:$A$66,属性成长!F$2:F$66)</f>
        <v>2</v>
      </c>
      <c r="G34" s="4">
        <v>30</v>
      </c>
      <c r="H34" s="1">
        <v>0.95</v>
      </c>
      <c r="I34" s="4">
        <f>LOOKUP($G34,装备属性!$B$2:$B$8,装备属性!E$2:E$8)*$H34</f>
        <v>66.5</v>
      </c>
      <c r="J34" s="4">
        <f>LOOKUP($G34,装备属性!$B$2:$B$8,装备属性!F$2:F$8)*$H34</f>
        <v>95</v>
      </c>
      <c r="K34" s="4">
        <f>LOOKUP($G34,装备属性!$B$2:$B$8,装备属性!G$2:G$8)*$H34</f>
        <v>19</v>
      </c>
      <c r="L34" s="4">
        <f>LOOKUP($G34,装备属性!$B$2:$B$8,装备属性!H$2:H$8)*$H34</f>
        <v>19</v>
      </c>
      <c r="M34" s="4">
        <f t="shared" ref="M34:M66" si="10">ROUND(C34+I34,0)</f>
        <v>406</v>
      </c>
      <c r="N34" s="4">
        <f t="shared" ref="N34:N66" si="11">ROUND(D34+J34,0)</f>
        <v>108</v>
      </c>
      <c r="O34" s="4">
        <v>1</v>
      </c>
      <c r="P34" s="4">
        <f t="shared" si="4"/>
        <v>108</v>
      </c>
      <c r="Q34" s="4">
        <f t="shared" ref="Q34:Q66" si="12">ROUND(E34+K34,0)</f>
        <v>21</v>
      </c>
      <c r="R34" s="4">
        <f t="shared" ref="R34:R66" si="13">ROUND(F34+L34,0)</f>
        <v>21</v>
      </c>
      <c r="T34" s="4">
        <f t="shared" si="7"/>
        <v>11</v>
      </c>
      <c r="U34" s="4">
        <f t="shared" si="9"/>
        <v>25</v>
      </c>
      <c r="V34" s="4">
        <f t="shared" si="8"/>
        <v>5</v>
      </c>
      <c r="W34" s="4">
        <f t="shared" si="5"/>
        <v>675</v>
      </c>
      <c r="X34" s="4">
        <f t="shared" si="6"/>
        <v>26</v>
      </c>
      <c r="Y34" s="4">
        <v>0</v>
      </c>
      <c r="Z34" s="4">
        <v>0</v>
      </c>
    </row>
    <row r="35" spans="1:26" x14ac:dyDescent="0.15">
      <c r="A35" s="4">
        <v>34</v>
      </c>
      <c r="B35" s="4">
        <v>34</v>
      </c>
      <c r="C35" s="4">
        <f>LOOKUP(B35,属性成长!A35:A99,属性成长!C35:C99)</f>
        <v>352</v>
      </c>
      <c r="D35" s="4">
        <f>LOOKUP($B35,属性成长!$A$2:$A$66,属性成长!D$2:D$66)</f>
        <v>13</v>
      </c>
      <c r="E35" s="4">
        <f>LOOKUP($B35,属性成长!$A$2:$A$66,属性成长!E$2:E$66)</f>
        <v>2</v>
      </c>
      <c r="F35" s="4">
        <f>LOOKUP($B35,属性成长!$A$2:$A$66,属性成长!F$2:F$66)</f>
        <v>2</v>
      </c>
      <c r="G35" s="4">
        <v>30</v>
      </c>
      <c r="H35" s="1">
        <v>1</v>
      </c>
      <c r="I35" s="4">
        <f>LOOKUP($G35,装备属性!$B$2:$B$8,装备属性!E$2:E$8)*$H35</f>
        <v>70</v>
      </c>
      <c r="J35" s="4">
        <f>LOOKUP($G35,装备属性!$B$2:$B$8,装备属性!F$2:F$8)*$H35</f>
        <v>100</v>
      </c>
      <c r="K35" s="4">
        <f>LOOKUP($G35,装备属性!$B$2:$B$8,装备属性!G$2:G$8)*$H35</f>
        <v>20</v>
      </c>
      <c r="L35" s="4">
        <f>LOOKUP($G35,装备属性!$B$2:$B$8,装备属性!H$2:H$8)*$H35</f>
        <v>20</v>
      </c>
      <c r="M35" s="4">
        <f t="shared" si="10"/>
        <v>422</v>
      </c>
      <c r="N35" s="4">
        <f t="shared" si="11"/>
        <v>113</v>
      </c>
      <c r="O35" s="4">
        <v>1</v>
      </c>
      <c r="P35" s="4">
        <f t="shared" si="4"/>
        <v>113</v>
      </c>
      <c r="Q35" s="4">
        <f t="shared" si="12"/>
        <v>22</v>
      </c>
      <c r="R35" s="4">
        <f t="shared" si="13"/>
        <v>22</v>
      </c>
      <c r="T35" s="4">
        <f t="shared" si="7"/>
        <v>12</v>
      </c>
      <c r="U35" s="4">
        <f t="shared" si="9"/>
        <v>8</v>
      </c>
      <c r="V35" s="4">
        <f t="shared" si="8"/>
        <v>20</v>
      </c>
      <c r="W35" s="4">
        <f t="shared" si="5"/>
        <v>256</v>
      </c>
      <c r="X35" s="4">
        <f t="shared" si="6"/>
        <v>12</v>
      </c>
      <c r="Y35" s="4">
        <v>0</v>
      </c>
      <c r="Z35" s="4">
        <v>0</v>
      </c>
    </row>
    <row r="36" spans="1:26" x14ac:dyDescent="0.15">
      <c r="A36" s="4">
        <v>35</v>
      </c>
      <c r="B36" s="4">
        <v>35</v>
      </c>
      <c r="C36" s="4">
        <f>LOOKUP(B36,属性成长!A36:A100,属性成长!C36:C100)</f>
        <v>365</v>
      </c>
      <c r="D36" s="4">
        <f>LOOKUP($B36,属性成长!$A$2:$A$66,属性成长!D$2:D$66)</f>
        <v>13</v>
      </c>
      <c r="E36" s="4">
        <f>LOOKUP($B36,属性成长!$A$2:$A$66,属性成长!E$2:E$66)</f>
        <v>2</v>
      </c>
      <c r="F36" s="4">
        <f>LOOKUP($B36,属性成长!$A$2:$A$66,属性成长!F$2:F$66)</f>
        <v>2</v>
      </c>
      <c r="G36" s="4">
        <v>30</v>
      </c>
      <c r="H36" s="1">
        <v>1</v>
      </c>
      <c r="I36" s="4">
        <f>LOOKUP($G36,装备属性!$B$2:$B$8,装备属性!E$2:E$8)*$H36</f>
        <v>70</v>
      </c>
      <c r="J36" s="4">
        <f>LOOKUP($G36,装备属性!$B$2:$B$8,装备属性!F$2:F$8)*$H36</f>
        <v>100</v>
      </c>
      <c r="K36" s="4">
        <f>LOOKUP($G36,装备属性!$B$2:$B$8,装备属性!G$2:G$8)*$H36</f>
        <v>20</v>
      </c>
      <c r="L36" s="4">
        <f>LOOKUP($G36,装备属性!$B$2:$B$8,装备属性!H$2:H$8)*$H36</f>
        <v>20</v>
      </c>
      <c r="M36" s="4">
        <f t="shared" si="10"/>
        <v>435</v>
      </c>
      <c r="N36" s="4">
        <f t="shared" si="11"/>
        <v>113</v>
      </c>
      <c r="O36" s="4">
        <v>1</v>
      </c>
      <c r="P36" s="4">
        <f t="shared" si="4"/>
        <v>113</v>
      </c>
      <c r="Q36" s="4">
        <f t="shared" si="12"/>
        <v>22</v>
      </c>
      <c r="R36" s="4">
        <f t="shared" si="13"/>
        <v>22</v>
      </c>
      <c r="T36" s="4">
        <f t="shared" si="7"/>
        <v>12</v>
      </c>
      <c r="U36" s="4">
        <f t="shared" si="9"/>
        <v>15</v>
      </c>
      <c r="V36" s="4">
        <f t="shared" si="8"/>
        <v>10</v>
      </c>
      <c r="W36" s="4">
        <f t="shared" si="5"/>
        <v>480</v>
      </c>
      <c r="X36" s="4">
        <f t="shared" si="6"/>
        <v>17</v>
      </c>
      <c r="Y36" s="4">
        <v>0</v>
      </c>
      <c r="Z36" s="4">
        <v>0</v>
      </c>
    </row>
    <row r="37" spans="1:26" x14ac:dyDescent="0.15">
      <c r="A37" s="4">
        <v>36</v>
      </c>
      <c r="B37" s="4">
        <v>36</v>
      </c>
      <c r="C37" s="4">
        <f>LOOKUP(B37,属性成长!A37:A101,属性成长!C37:C101)</f>
        <v>378</v>
      </c>
      <c r="D37" s="4">
        <f>LOOKUP($B37,属性成长!$A$2:$A$66,属性成长!D$2:D$66)</f>
        <v>13</v>
      </c>
      <c r="E37" s="4">
        <f>LOOKUP($B37,属性成长!$A$2:$A$66,属性成长!E$2:E$66)</f>
        <v>2</v>
      </c>
      <c r="F37" s="4">
        <f>LOOKUP($B37,属性成长!$A$2:$A$66,属性成长!F$2:F$66)</f>
        <v>2</v>
      </c>
      <c r="G37" s="4">
        <v>30</v>
      </c>
      <c r="H37" s="1">
        <v>1</v>
      </c>
      <c r="I37" s="4">
        <f>LOOKUP($G37,装备属性!$B$2:$B$8,装备属性!E$2:E$8)*$H37</f>
        <v>70</v>
      </c>
      <c r="J37" s="4">
        <f>LOOKUP($G37,装备属性!$B$2:$B$8,装备属性!F$2:F$8)*$H37</f>
        <v>100</v>
      </c>
      <c r="K37" s="4">
        <f>LOOKUP($G37,装备属性!$B$2:$B$8,装备属性!G$2:G$8)*$H37</f>
        <v>20</v>
      </c>
      <c r="L37" s="4">
        <f>LOOKUP($G37,装备属性!$B$2:$B$8,装备属性!H$2:H$8)*$H37</f>
        <v>20</v>
      </c>
      <c r="M37" s="4">
        <f t="shared" si="10"/>
        <v>448</v>
      </c>
      <c r="N37" s="4">
        <f t="shared" si="11"/>
        <v>113</v>
      </c>
      <c r="O37" s="4">
        <v>1</v>
      </c>
      <c r="P37" s="4">
        <f t="shared" si="4"/>
        <v>113</v>
      </c>
      <c r="Q37" s="4">
        <f t="shared" si="12"/>
        <v>22</v>
      </c>
      <c r="R37" s="4">
        <f t="shared" si="13"/>
        <v>22</v>
      </c>
      <c r="T37" s="4">
        <f t="shared" si="7"/>
        <v>12</v>
      </c>
      <c r="U37" s="4">
        <f t="shared" si="9"/>
        <v>25</v>
      </c>
      <c r="V37" s="4">
        <f t="shared" si="8"/>
        <v>5</v>
      </c>
      <c r="W37" s="4">
        <f t="shared" si="5"/>
        <v>800</v>
      </c>
      <c r="X37" s="4">
        <f t="shared" si="6"/>
        <v>29</v>
      </c>
      <c r="Y37" s="4">
        <v>0</v>
      </c>
      <c r="Z37" s="4">
        <v>0</v>
      </c>
    </row>
    <row r="38" spans="1:26" x14ac:dyDescent="0.15">
      <c r="A38" s="4">
        <v>37</v>
      </c>
      <c r="B38" s="4">
        <v>37</v>
      </c>
      <c r="C38" s="4">
        <f>LOOKUP(B38,属性成长!A38:A102,属性成长!C38:C102)</f>
        <v>391</v>
      </c>
      <c r="D38" s="4">
        <f>LOOKUP($B38,属性成长!$A$2:$A$66,属性成长!D$2:D$66)</f>
        <v>14</v>
      </c>
      <c r="E38" s="4">
        <f>LOOKUP($B38,属性成长!$A$2:$A$66,属性成长!E$2:E$66)</f>
        <v>2</v>
      </c>
      <c r="F38" s="4">
        <f>LOOKUP($B38,属性成长!$A$2:$A$66,属性成长!F$2:F$66)</f>
        <v>2</v>
      </c>
      <c r="G38" s="4">
        <v>30</v>
      </c>
      <c r="H38" s="1">
        <v>1</v>
      </c>
      <c r="I38" s="4">
        <f>LOOKUP($G38,装备属性!$B$2:$B$8,装备属性!E$2:E$8)*$H38</f>
        <v>70</v>
      </c>
      <c r="J38" s="4">
        <f>LOOKUP($G38,装备属性!$B$2:$B$8,装备属性!F$2:F$8)*$H38</f>
        <v>100</v>
      </c>
      <c r="K38" s="4">
        <f>LOOKUP($G38,装备属性!$B$2:$B$8,装备属性!G$2:G$8)*$H38</f>
        <v>20</v>
      </c>
      <c r="L38" s="4">
        <f>LOOKUP($G38,装备属性!$B$2:$B$8,装备属性!H$2:H$8)*$H38</f>
        <v>20</v>
      </c>
      <c r="M38" s="4">
        <f t="shared" si="10"/>
        <v>461</v>
      </c>
      <c r="N38" s="4">
        <f t="shared" si="11"/>
        <v>114</v>
      </c>
      <c r="O38" s="4">
        <v>1</v>
      </c>
      <c r="P38" s="4">
        <f t="shared" si="4"/>
        <v>114</v>
      </c>
      <c r="Q38" s="4">
        <f t="shared" si="12"/>
        <v>22</v>
      </c>
      <c r="R38" s="4">
        <f t="shared" si="13"/>
        <v>22</v>
      </c>
      <c r="T38" s="4">
        <f t="shared" si="7"/>
        <v>13</v>
      </c>
      <c r="U38" s="4">
        <f t="shared" si="9"/>
        <v>8</v>
      </c>
      <c r="V38" s="4">
        <f t="shared" si="8"/>
        <v>20</v>
      </c>
      <c r="W38" s="4">
        <f t="shared" si="5"/>
        <v>304</v>
      </c>
      <c r="X38" s="4">
        <f t="shared" si="6"/>
        <v>13</v>
      </c>
      <c r="Y38" s="4">
        <v>0</v>
      </c>
      <c r="Z38" s="4">
        <v>0</v>
      </c>
    </row>
    <row r="39" spans="1:26" x14ac:dyDescent="0.15">
      <c r="A39" s="4">
        <v>38</v>
      </c>
      <c r="B39" s="4">
        <v>38</v>
      </c>
      <c r="C39" s="4">
        <f>LOOKUP(B39,属性成长!A39:A103,属性成长!C39:C103)</f>
        <v>404</v>
      </c>
      <c r="D39" s="4">
        <f>LOOKUP($B39,属性成长!$A$2:$A$66,属性成长!D$2:D$66)</f>
        <v>14</v>
      </c>
      <c r="E39" s="4">
        <f>LOOKUP($B39,属性成长!$A$2:$A$66,属性成长!E$2:E$66)</f>
        <v>2</v>
      </c>
      <c r="F39" s="4">
        <f>LOOKUP($B39,属性成长!$A$2:$A$66,属性成长!F$2:F$66)</f>
        <v>2</v>
      </c>
      <c r="G39" s="4">
        <v>30</v>
      </c>
      <c r="H39" s="1">
        <v>1</v>
      </c>
      <c r="I39" s="4">
        <f>LOOKUP($G39,装备属性!$B$2:$B$8,装备属性!E$2:E$8)*$H39</f>
        <v>70</v>
      </c>
      <c r="J39" s="4">
        <f>LOOKUP($G39,装备属性!$B$2:$B$8,装备属性!F$2:F$8)*$H39</f>
        <v>100</v>
      </c>
      <c r="K39" s="4">
        <f>LOOKUP($G39,装备属性!$B$2:$B$8,装备属性!G$2:G$8)*$H39</f>
        <v>20</v>
      </c>
      <c r="L39" s="4">
        <f>LOOKUP($G39,装备属性!$B$2:$B$8,装备属性!H$2:H$8)*$H39</f>
        <v>20</v>
      </c>
      <c r="M39" s="4">
        <f t="shared" si="10"/>
        <v>474</v>
      </c>
      <c r="N39" s="4">
        <f t="shared" si="11"/>
        <v>114</v>
      </c>
      <c r="O39" s="4">
        <v>1</v>
      </c>
      <c r="P39" s="4">
        <f t="shared" si="4"/>
        <v>114</v>
      </c>
      <c r="Q39" s="4">
        <f t="shared" si="12"/>
        <v>22</v>
      </c>
      <c r="R39" s="4">
        <f t="shared" si="13"/>
        <v>22</v>
      </c>
      <c r="T39" s="4">
        <f t="shared" si="7"/>
        <v>13</v>
      </c>
      <c r="U39" s="4">
        <f t="shared" si="9"/>
        <v>15</v>
      </c>
      <c r="V39" s="4">
        <f t="shared" si="8"/>
        <v>10</v>
      </c>
      <c r="W39" s="4">
        <f t="shared" si="5"/>
        <v>570</v>
      </c>
      <c r="X39" s="4">
        <f t="shared" si="6"/>
        <v>19</v>
      </c>
      <c r="Y39" s="4">
        <v>0</v>
      </c>
      <c r="Z39" s="4">
        <v>0</v>
      </c>
    </row>
    <row r="40" spans="1:26" x14ac:dyDescent="0.15">
      <c r="A40" s="4">
        <v>39</v>
      </c>
      <c r="B40" s="4">
        <v>39</v>
      </c>
      <c r="C40" s="4">
        <f>LOOKUP(B40,属性成长!A40:A104,属性成长!C40:C104)</f>
        <v>417</v>
      </c>
      <c r="D40" s="4">
        <f>LOOKUP($B40,属性成长!$A$2:$A$66,属性成长!D$2:D$66)</f>
        <v>14</v>
      </c>
      <c r="E40" s="4">
        <f>LOOKUP($B40,属性成长!$A$2:$A$66,属性成长!E$2:E$66)</f>
        <v>3</v>
      </c>
      <c r="F40" s="4">
        <f>LOOKUP($B40,属性成长!$A$2:$A$66,属性成长!F$2:F$66)</f>
        <v>3</v>
      </c>
      <c r="G40" s="4">
        <v>30</v>
      </c>
      <c r="H40" s="1">
        <v>1</v>
      </c>
      <c r="I40" s="4">
        <f>LOOKUP($G40,装备属性!$B$2:$B$8,装备属性!E$2:E$8)*$H40</f>
        <v>70</v>
      </c>
      <c r="J40" s="4">
        <f>LOOKUP($G40,装备属性!$B$2:$B$8,装备属性!F$2:F$8)*$H40</f>
        <v>100</v>
      </c>
      <c r="K40" s="4">
        <f>LOOKUP($G40,装备属性!$B$2:$B$8,装备属性!G$2:G$8)*$H40</f>
        <v>20</v>
      </c>
      <c r="L40" s="4">
        <f>LOOKUP($G40,装备属性!$B$2:$B$8,装备属性!H$2:H$8)*$H40</f>
        <v>20</v>
      </c>
      <c r="M40" s="4">
        <f t="shared" si="10"/>
        <v>487</v>
      </c>
      <c r="N40" s="4">
        <f t="shared" si="11"/>
        <v>114</v>
      </c>
      <c r="O40" s="4">
        <v>1</v>
      </c>
      <c r="P40" s="4">
        <f t="shared" si="4"/>
        <v>114</v>
      </c>
      <c r="Q40" s="4">
        <f t="shared" si="12"/>
        <v>23</v>
      </c>
      <c r="R40" s="4">
        <f t="shared" si="13"/>
        <v>23</v>
      </c>
      <c r="T40" s="4">
        <f t="shared" si="7"/>
        <v>13</v>
      </c>
      <c r="U40" s="4">
        <f t="shared" si="9"/>
        <v>25</v>
      </c>
      <c r="V40" s="4">
        <f t="shared" si="8"/>
        <v>5</v>
      </c>
      <c r="W40" s="4">
        <f t="shared" si="5"/>
        <v>950</v>
      </c>
      <c r="X40" s="4">
        <f t="shared" si="6"/>
        <v>32</v>
      </c>
      <c r="Y40" s="4">
        <v>0</v>
      </c>
      <c r="Z40" s="4">
        <v>0</v>
      </c>
    </row>
    <row r="41" spans="1:26" x14ac:dyDescent="0.15">
      <c r="A41" s="4">
        <v>40</v>
      </c>
      <c r="B41" s="4">
        <v>40</v>
      </c>
      <c r="C41" s="4">
        <f>LOOKUP(B41,属性成长!A41:A105,属性成长!C41:C105)</f>
        <v>432</v>
      </c>
      <c r="D41" s="4">
        <f>LOOKUP($B41,属性成长!$A$2:$A$66,属性成长!D$2:D$66)</f>
        <v>14</v>
      </c>
      <c r="E41" s="4">
        <f>LOOKUP($B41,属性成长!$A$2:$A$66,属性成长!E$2:E$66)</f>
        <v>3</v>
      </c>
      <c r="F41" s="4">
        <f>LOOKUP($B41,属性成长!$A$2:$A$66,属性成长!F$2:F$66)</f>
        <v>3</v>
      </c>
      <c r="G41" s="4">
        <v>40</v>
      </c>
      <c r="H41" s="1">
        <v>0.8</v>
      </c>
      <c r="I41" s="4">
        <f>LOOKUP($G41,装备属性!$B$2:$B$8,装备属性!E$2:E$8)*$H41</f>
        <v>84</v>
      </c>
      <c r="J41" s="4">
        <f>LOOKUP($G41,装备属性!$B$2:$B$8,装备属性!F$2:F$8)*$H41</f>
        <v>100</v>
      </c>
      <c r="K41" s="4">
        <f>LOOKUP($G41,装备属性!$B$2:$B$8,装备属性!G$2:G$8)*$H41</f>
        <v>20</v>
      </c>
      <c r="L41" s="4">
        <f>LOOKUP($G41,装备属性!$B$2:$B$8,装备属性!H$2:H$8)*$H41</f>
        <v>20</v>
      </c>
      <c r="M41" s="4">
        <f t="shared" si="10"/>
        <v>516</v>
      </c>
      <c r="N41" s="4">
        <f t="shared" si="11"/>
        <v>114</v>
      </c>
      <c r="O41" s="4">
        <v>1</v>
      </c>
      <c r="P41" s="4">
        <f t="shared" si="4"/>
        <v>114</v>
      </c>
      <c r="Q41" s="4">
        <f t="shared" si="12"/>
        <v>23</v>
      </c>
      <c r="R41" s="4">
        <f t="shared" si="13"/>
        <v>23</v>
      </c>
      <c r="T41" s="4">
        <f t="shared" si="7"/>
        <v>14</v>
      </c>
      <c r="U41" s="4">
        <f t="shared" si="9"/>
        <v>8</v>
      </c>
      <c r="V41" s="4">
        <f t="shared" si="8"/>
        <v>20</v>
      </c>
      <c r="W41" s="4">
        <f t="shared" si="5"/>
        <v>344</v>
      </c>
      <c r="X41" s="4">
        <f t="shared" si="6"/>
        <v>15</v>
      </c>
      <c r="Y41" s="4">
        <v>0</v>
      </c>
      <c r="Z41" s="4">
        <v>0</v>
      </c>
    </row>
    <row r="42" spans="1:26" x14ac:dyDescent="0.15">
      <c r="A42" s="4">
        <v>41</v>
      </c>
      <c r="B42" s="4">
        <v>41</v>
      </c>
      <c r="C42" s="4">
        <f>LOOKUP(B42,属性成长!A42:A106,属性成长!C42:C106)</f>
        <v>447</v>
      </c>
      <c r="D42" s="4">
        <f>LOOKUP($B42,属性成长!$A$2:$A$66,属性成长!D$2:D$66)</f>
        <v>15</v>
      </c>
      <c r="E42" s="4">
        <f>LOOKUP($B42,属性成长!$A$2:$A$66,属性成长!E$2:E$66)</f>
        <v>3</v>
      </c>
      <c r="F42" s="4">
        <f>LOOKUP($B42,属性成长!$A$2:$A$66,属性成长!F$2:F$66)</f>
        <v>3</v>
      </c>
      <c r="G42" s="4">
        <v>40</v>
      </c>
      <c r="H42" s="1">
        <v>0.85</v>
      </c>
      <c r="I42" s="4">
        <f>LOOKUP($G42,装备属性!$B$2:$B$8,装备属性!E$2:E$8)*$H42</f>
        <v>89.25</v>
      </c>
      <c r="J42" s="4">
        <f>LOOKUP($G42,装备属性!$B$2:$B$8,装备属性!F$2:F$8)*$H42</f>
        <v>106.25</v>
      </c>
      <c r="K42" s="4">
        <f>LOOKUP($G42,装备属性!$B$2:$B$8,装备属性!G$2:G$8)*$H42</f>
        <v>21.25</v>
      </c>
      <c r="L42" s="4">
        <f>LOOKUP($G42,装备属性!$B$2:$B$8,装备属性!H$2:H$8)*$H42</f>
        <v>21.25</v>
      </c>
      <c r="M42" s="4">
        <f t="shared" si="10"/>
        <v>536</v>
      </c>
      <c r="N42" s="4">
        <f t="shared" si="11"/>
        <v>121</v>
      </c>
      <c r="O42" s="4">
        <v>1</v>
      </c>
      <c r="P42" s="4">
        <f t="shared" si="4"/>
        <v>121</v>
      </c>
      <c r="Q42" s="4">
        <f t="shared" si="12"/>
        <v>24</v>
      </c>
      <c r="R42" s="4">
        <f t="shared" si="13"/>
        <v>24</v>
      </c>
      <c r="T42" s="4">
        <f t="shared" si="7"/>
        <v>14</v>
      </c>
      <c r="U42" s="4">
        <f t="shared" si="9"/>
        <v>15</v>
      </c>
      <c r="V42" s="4">
        <f t="shared" si="8"/>
        <v>10</v>
      </c>
      <c r="W42" s="4">
        <f t="shared" si="5"/>
        <v>645</v>
      </c>
      <c r="X42" s="4">
        <f t="shared" si="6"/>
        <v>21</v>
      </c>
      <c r="Y42" s="4">
        <v>0</v>
      </c>
      <c r="Z42" s="4">
        <v>0</v>
      </c>
    </row>
    <row r="43" spans="1:26" x14ac:dyDescent="0.15">
      <c r="A43" s="4">
        <v>42</v>
      </c>
      <c r="B43" s="4">
        <v>42</v>
      </c>
      <c r="C43" s="4">
        <f>LOOKUP(B43,属性成长!A43:A107,属性成长!C43:C107)</f>
        <v>462</v>
      </c>
      <c r="D43" s="4">
        <f>LOOKUP($B43,属性成长!$A$2:$A$66,属性成长!D$2:D$66)</f>
        <v>15</v>
      </c>
      <c r="E43" s="4">
        <f>LOOKUP($B43,属性成长!$A$2:$A$66,属性成长!E$2:E$66)</f>
        <v>3</v>
      </c>
      <c r="F43" s="4">
        <f>LOOKUP($B43,属性成长!$A$2:$A$66,属性成长!F$2:F$66)</f>
        <v>3</v>
      </c>
      <c r="G43" s="4">
        <v>40</v>
      </c>
      <c r="H43" s="1">
        <v>0.9</v>
      </c>
      <c r="I43" s="4">
        <f>LOOKUP($G43,装备属性!$B$2:$B$8,装备属性!E$2:E$8)*$H43</f>
        <v>94.5</v>
      </c>
      <c r="J43" s="4">
        <f>LOOKUP($G43,装备属性!$B$2:$B$8,装备属性!F$2:F$8)*$H43</f>
        <v>112.5</v>
      </c>
      <c r="K43" s="4">
        <f>LOOKUP($G43,装备属性!$B$2:$B$8,装备属性!G$2:G$8)*$H43</f>
        <v>22.5</v>
      </c>
      <c r="L43" s="4">
        <f>LOOKUP($G43,装备属性!$B$2:$B$8,装备属性!H$2:H$8)*$H43</f>
        <v>22.5</v>
      </c>
      <c r="M43" s="4">
        <f t="shared" si="10"/>
        <v>557</v>
      </c>
      <c r="N43" s="4">
        <f t="shared" si="11"/>
        <v>128</v>
      </c>
      <c r="O43" s="4">
        <v>1</v>
      </c>
      <c r="P43" s="4">
        <f t="shared" si="4"/>
        <v>128</v>
      </c>
      <c r="Q43" s="4">
        <f t="shared" si="12"/>
        <v>26</v>
      </c>
      <c r="R43" s="4">
        <f t="shared" si="13"/>
        <v>26</v>
      </c>
      <c r="T43" s="4">
        <f t="shared" si="7"/>
        <v>14</v>
      </c>
      <c r="U43" s="4">
        <f t="shared" si="9"/>
        <v>25</v>
      </c>
      <c r="V43" s="4">
        <f t="shared" si="8"/>
        <v>5</v>
      </c>
      <c r="W43" s="4">
        <f>LOOKUP(T43,$A$2:$A$66,$P$2:$P$66)*U43</f>
        <v>1075</v>
      </c>
      <c r="X43" s="4">
        <f t="shared" si="6"/>
        <v>34</v>
      </c>
      <c r="Y43" s="4">
        <v>0</v>
      </c>
      <c r="Z43" s="4">
        <v>0</v>
      </c>
    </row>
    <row r="44" spans="1:26" x14ac:dyDescent="0.15">
      <c r="A44" s="4">
        <v>43</v>
      </c>
      <c r="B44" s="4">
        <v>43</v>
      </c>
      <c r="C44" s="4">
        <f>LOOKUP(B44,属性成长!A44:A108,属性成长!C44:C108)</f>
        <v>477</v>
      </c>
      <c r="D44" s="4">
        <f>LOOKUP($B44,属性成长!$A$2:$A$66,属性成长!D$2:D$66)</f>
        <v>15</v>
      </c>
      <c r="E44" s="4">
        <f>LOOKUP($B44,属性成长!$A$2:$A$66,属性成长!E$2:E$66)</f>
        <v>3</v>
      </c>
      <c r="F44" s="4">
        <f>LOOKUP($B44,属性成长!$A$2:$A$66,属性成长!F$2:F$66)</f>
        <v>3</v>
      </c>
      <c r="G44" s="4">
        <v>40</v>
      </c>
      <c r="H44" s="1">
        <v>0.95</v>
      </c>
      <c r="I44" s="4">
        <f>LOOKUP($G44,装备属性!$B$2:$B$8,装备属性!E$2:E$8)*$H44</f>
        <v>99.75</v>
      </c>
      <c r="J44" s="4">
        <f>LOOKUP($G44,装备属性!$B$2:$B$8,装备属性!F$2:F$8)*$H44</f>
        <v>118.75</v>
      </c>
      <c r="K44" s="4">
        <f>LOOKUP($G44,装备属性!$B$2:$B$8,装备属性!G$2:G$8)*$H44</f>
        <v>23.75</v>
      </c>
      <c r="L44" s="4">
        <f>LOOKUP($G44,装备属性!$B$2:$B$8,装备属性!H$2:H$8)*$H44</f>
        <v>23.75</v>
      </c>
      <c r="M44" s="4">
        <f t="shared" si="10"/>
        <v>577</v>
      </c>
      <c r="N44" s="4">
        <f t="shared" si="11"/>
        <v>134</v>
      </c>
      <c r="O44" s="4">
        <v>1</v>
      </c>
      <c r="P44" s="4">
        <f t="shared" si="4"/>
        <v>134</v>
      </c>
      <c r="Q44" s="4">
        <f t="shared" si="12"/>
        <v>27</v>
      </c>
      <c r="R44" s="4">
        <f t="shared" si="13"/>
        <v>27</v>
      </c>
      <c r="T44" s="4">
        <f t="shared" si="7"/>
        <v>15</v>
      </c>
      <c r="U44" s="4">
        <f t="shared" si="9"/>
        <v>8</v>
      </c>
      <c r="V44" s="4">
        <v>15</v>
      </c>
      <c r="W44" s="4">
        <f t="shared" si="5"/>
        <v>384</v>
      </c>
      <c r="X44" s="4">
        <f t="shared" si="6"/>
        <v>18</v>
      </c>
      <c r="Y44" s="4">
        <v>0</v>
      </c>
      <c r="Z44" s="4">
        <v>0</v>
      </c>
    </row>
    <row r="45" spans="1:26" x14ac:dyDescent="0.15">
      <c r="A45" s="4">
        <v>44</v>
      </c>
      <c r="B45" s="4">
        <v>44</v>
      </c>
      <c r="C45" s="4">
        <f>LOOKUP(B45,属性成长!A45:A109,属性成长!C45:C109)</f>
        <v>492</v>
      </c>
      <c r="D45" s="4">
        <f>LOOKUP($B45,属性成长!$A$2:$A$66,属性成长!D$2:D$66)</f>
        <v>15</v>
      </c>
      <c r="E45" s="4">
        <f>LOOKUP($B45,属性成长!$A$2:$A$66,属性成长!E$2:E$66)</f>
        <v>3</v>
      </c>
      <c r="F45" s="4">
        <f>LOOKUP($B45,属性成长!$A$2:$A$66,属性成长!F$2:F$66)</f>
        <v>3</v>
      </c>
      <c r="G45" s="4">
        <v>40</v>
      </c>
      <c r="H45" s="1">
        <v>1</v>
      </c>
      <c r="I45" s="4">
        <f>LOOKUP($G45,装备属性!$B$2:$B$8,装备属性!E$2:E$8)*$H45</f>
        <v>105</v>
      </c>
      <c r="J45" s="4">
        <f>LOOKUP($G45,装备属性!$B$2:$B$8,装备属性!F$2:F$8)*$H45</f>
        <v>125</v>
      </c>
      <c r="K45" s="4">
        <f>LOOKUP($G45,装备属性!$B$2:$B$8,装备属性!G$2:G$8)*$H45</f>
        <v>25</v>
      </c>
      <c r="L45" s="4">
        <f>LOOKUP($G45,装备属性!$B$2:$B$8,装备属性!H$2:H$8)*$H45</f>
        <v>25</v>
      </c>
      <c r="M45" s="4">
        <f t="shared" si="10"/>
        <v>597</v>
      </c>
      <c r="N45" s="4">
        <f t="shared" si="11"/>
        <v>140</v>
      </c>
      <c r="O45" s="4">
        <v>1</v>
      </c>
      <c r="P45" s="4">
        <f t="shared" si="4"/>
        <v>140</v>
      </c>
      <c r="Q45" s="4">
        <f t="shared" si="12"/>
        <v>28</v>
      </c>
      <c r="R45" s="4">
        <f t="shared" si="13"/>
        <v>28</v>
      </c>
      <c r="T45" s="4">
        <f t="shared" si="7"/>
        <v>15</v>
      </c>
      <c r="U45" s="4">
        <f t="shared" si="9"/>
        <v>15</v>
      </c>
      <c r="V45" s="4">
        <v>8</v>
      </c>
      <c r="W45" s="4">
        <f t="shared" si="5"/>
        <v>720</v>
      </c>
      <c r="X45" s="4">
        <f t="shared" si="6"/>
        <v>27</v>
      </c>
      <c r="Y45" s="4">
        <v>0</v>
      </c>
      <c r="Z45" s="4">
        <v>0</v>
      </c>
    </row>
    <row r="46" spans="1:26" x14ac:dyDescent="0.15">
      <c r="A46" s="4">
        <v>45</v>
      </c>
      <c r="B46" s="4">
        <v>45</v>
      </c>
      <c r="C46" s="4">
        <f>LOOKUP(B46,属性成长!A46:A110,属性成长!C46:C110)</f>
        <v>509</v>
      </c>
      <c r="D46" s="4">
        <f>LOOKUP($B46,属性成长!$A$2:$A$66,属性成长!D$2:D$66)</f>
        <v>16</v>
      </c>
      <c r="E46" s="4">
        <f>LOOKUP($B46,属性成长!$A$2:$A$66,属性成长!E$2:E$66)</f>
        <v>3</v>
      </c>
      <c r="F46" s="4">
        <f>LOOKUP($B46,属性成长!$A$2:$A$66,属性成长!F$2:F$66)</f>
        <v>3</v>
      </c>
      <c r="G46" s="4">
        <v>40</v>
      </c>
      <c r="H46" s="1">
        <v>1</v>
      </c>
      <c r="I46" s="4">
        <f>LOOKUP($G46,装备属性!$B$2:$B$8,装备属性!E$2:E$8)*$H46</f>
        <v>105</v>
      </c>
      <c r="J46" s="4">
        <f>LOOKUP($G46,装备属性!$B$2:$B$8,装备属性!F$2:F$8)*$H46</f>
        <v>125</v>
      </c>
      <c r="K46" s="4">
        <f>LOOKUP($G46,装备属性!$B$2:$B$8,装备属性!G$2:G$8)*$H46</f>
        <v>25</v>
      </c>
      <c r="L46" s="4">
        <f>LOOKUP($G46,装备属性!$B$2:$B$8,装备属性!H$2:H$8)*$H46</f>
        <v>25</v>
      </c>
      <c r="M46" s="4">
        <f t="shared" si="10"/>
        <v>614</v>
      </c>
      <c r="N46" s="4">
        <f t="shared" si="11"/>
        <v>141</v>
      </c>
      <c r="O46" s="4">
        <v>1</v>
      </c>
      <c r="P46" s="4">
        <f t="shared" si="4"/>
        <v>141</v>
      </c>
      <c r="Q46" s="4">
        <f t="shared" si="12"/>
        <v>28</v>
      </c>
      <c r="R46" s="4">
        <f t="shared" si="13"/>
        <v>28</v>
      </c>
      <c r="T46" s="4">
        <f t="shared" si="7"/>
        <v>15</v>
      </c>
      <c r="U46" s="4">
        <f t="shared" si="9"/>
        <v>25</v>
      </c>
      <c r="V46" s="4">
        <v>4</v>
      </c>
      <c r="W46" s="4">
        <f t="shared" si="5"/>
        <v>1200</v>
      </c>
      <c r="X46" s="4">
        <f t="shared" si="6"/>
        <v>44</v>
      </c>
      <c r="Y46" s="4">
        <v>0</v>
      </c>
      <c r="Z46" s="4">
        <v>0</v>
      </c>
    </row>
    <row r="47" spans="1:26" x14ac:dyDescent="0.15">
      <c r="A47" s="4">
        <v>46</v>
      </c>
      <c r="B47" s="4">
        <v>46</v>
      </c>
      <c r="C47" s="4">
        <f>LOOKUP(B47,属性成长!A47:A111,属性成长!C47:C111)</f>
        <v>526</v>
      </c>
      <c r="D47" s="4">
        <f>LOOKUP($B47,属性成长!$A$2:$A$66,属性成长!D$2:D$66)</f>
        <v>16</v>
      </c>
      <c r="E47" s="4">
        <f>LOOKUP($B47,属性成长!$A$2:$A$66,属性成长!E$2:E$66)</f>
        <v>3</v>
      </c>
      <c r="F47" s="4">
        <f>LOOKUP($B47,属性成长!$A$2:$A$66,属性成长!F$2:F$66)</f>
        <v>3</v>
      </c>
      <c r="G47" s="4">
        <v>40</v>
      </c>
      <c r="H47" s="1">
        <v>1</v>
      </c>
      <c r="I47" s="4">
        <f>LOOKUP($G47,装备属性!$B$2:$B$8,装备属性!E$2:E$8)*$H47</f>
        <v>105</v>
      </c>
      <c r="J47" s="4">
        <f>LOOKUP($G47,装备属性!$B$2:$B$8,装备属性!F$2:F$8)*$H47</f>
        <v>125</v>
      </c>
      <c r="K47" s="4">
        <f>LOOKUP($G47,装备属性!$B$2:$B$8,装备属性!G$2:G$8)*$H47</f>
        <v>25</v>
      </c>
      <c r="L47" s="4">
        <f>LOOKUP($G47,装备属性!$B$2:$B$8,装备属性!H$2:H$8)*$H47</f>
        <v>25</v>
      </c>
      <c r="M47" s="4">
        <f t="shared" si="10"/>
        <v>631</v>
      </c>
      <c r="N47" s="4">
        <f t="shared" si="11"/>
        <v>141</v>
      </c>
      <c r="O47" s="4">
        <v>1</v>
      </c>
      <c r="P47" s="4">
        <f t="shared" si="4"/>
        <v>141</v>
      </c>
      <c r="Q47" s="4">
        <f t="shared" si="12"/>
        <v>28</v>
      </c>
      <c r="R47" s="4">
        <f t="shared" si="13"/>
        <v>28</v>
      </c>
      <c r="T47" s="4">
        <f t="shared" si="7"/>
        <v>16</v>
      </c>
      <c r="U47" s="4">
        <f t="shared" si="9"/>
        <v>8</v>
      </c>
      <c r="V47" s="4">
        <f t="shared" si="8"/>
        <v>15</v>
      </c>
      <c r="W47" s="4">
        <f t="shared" si="5"/>
        <v>424</v>
      </c>
      <c r="X47" s="4">
        <f t="shared" si="6"/>
        <v>20</v>
      </c>
      <c r="Y47" s="4">
        <v>0</v>
      </c>
      <c r="Z47" s="4">
        <v>0</v>
      </c>
    </row>
    <row r="48" spans="1:26" x14ac:dyDescent="0.15">
      <c r="A48" s="4">
        <v>47</v>
      </c>
      <c r="B48" s="4">
        <v>47</v>
      </c>
      <c r="C48" s="4">
        <f>LOOKUP(B48,属性成长!A48:A112,属性成长!C48:C112)</f>
        <v>543</v>
      </c>
      <c r="D48" s="4">
        <f>LOOKUP($B48,属性成长!$A$2:$A$66,属性成长!D$2:D$66)</f>
        <v>16</v>
      </c>
      <c r="E48" s="4">
        <f>LOOKUP($B48,属性成长!$A$2:$A$66,属性成长!E$2:E$66)</f>
        <v>3</v>
      </c>
      <c r="F48" s="4">
        <f>LOOKUP($B48,属性成长!$A$2:$A$66,属性成长!F$2:F$66)</f>
        <v>3</v>
      </c>
      <c r="G48" s="4">
        <v>40</v>
      </c>
      <c r="H48" s="1">
        <v>1</v>
      </c>
      <c r="I48" s="4">
        <f>LOOKUP($G48,装备属性!$B$2:$B$8,装备属性!E$2:E$8)*$H48</f>
        <v>105</v>
      </c>
      <c r="J48" s="4">
        <f>LOOKUP($G48,装备属性!$B$2:$B$8,装备属性!F$2:F$8)*$H48</f>
        <v>125</v>
      </c>
      <c r="K48" s="4">
        <f>LOOKUP($G48,装备属性!$B$2:$B$8,装备属性!G$2:G$8)*$H48</f>
        <v>25</v>
      </c>
      <c r="L48" s="4">
        <f>LOOKUP($G48,装备属性!$B$2:$B$8,装备属性!H$2:H$8)*$H48</f>
        <v>25</v>
      </c>
      <c r="M48" s="4">
        <f t="shared" si="10"/>
        <v>648</v>
      </c>
      <c r="N48" s="4">
        <f t="shared" si="11"/>
        <v>141</v>
      </c>
      <c r="O48" s="4">
        <v>1</v>
      </c>
      <c r="P48" s="4">
        <f t="shared" si="4"/>
        <v>141</v>
      </c>
      <c r="Q48" s="4">
        <f t="shared" si="12"/>
        <v>28</v>
      </c>
      <c r="R48" s="4">
        <f t="shared" si="13"/>
        <v>28</v>
      </c>
      <c r="T48" s="4">
        <f t="shared" si="7"/>
        <v>16</v>
      </c>
      <c r="U48" s="4">
        <f t="shared" si="9"/>
        <v>15</v>
      </c>
      <c r="V48" s="4">
        <f t="shared" si="8"/>
        <v>8</v>
      </c>
      <c r="W48" s="4">
        <f t="shared" si="5"/>
        <v>795</v>
      </c>
      <c r="X48" s="4">
        <f t="shared" si="6"/>
        <v>29</v>
      </c>
      <c r="Y48" s="4">
        <v>0</v>
      </c>
      <c r="Z48" s="4">
        <v>0</v>
      </c>
    </row>
    <row r="49" spans="1:26" x14ac:dyDescent="0.15">
      <c r="A49" s="4">
        <v>48</v>
      </c>
      <c r="B49" s="4">
        <v>48</v>
      </c>
      <c r="C49" s="4">
        <f>LOOKUP(B49,属性成长!A49:A113,属性成长!C49:C113)</f>
        <v>560</v>
      </c>
      <c r="D49" s="4">
        <f>LOOKUP($B49,属性成长!$A$2:$A$66,属性成长!D$2:D$66)</f>
        <v>16</v>
      </c>
      <c r="E49" s="4">
        <f>LOOKUP($B49,属性成长!$A$2:$A$66,属性成长!E$2:E$66)</f>
        <v>3</v>
      </c>
      <c r="F49" s="4">
        <f>LOOKUP($B49,属性成长!$A$2:$A$66,属性成长!F$2:F$66)</f>
        <v>3</v>
      </c>
      <c r="G49" s="4">
        <v>40</v>
      </c>
      <c r="H49" s="1">
        <v>1</v>
      </c>
      <c r="I49" s="4">
        <f>LOOKUP($G49,装备属性!$B$2:$B$8,装备属性!E$2:E$8)*$H49</f>
        <v>105</v>
      </c>
      <c r="J49" s="4">
        <f>LOOKUP($G49,装备属性!$B$2:$B$8,装备属性!F$2:F$8)*$H49</f>
        <v>125</v>
      </c>
      <c r="K49" s="4">
        <f>LOOKUP($G49,装备属性!$B$2:$B$8,装备属性!G$2:G$8)*$H49</f>
        <v>25</v>
      </c>
      <c r="L49" s="4">
        <f>LOOKUP($G49,装备属性!$B$2:$B$8,装备属性!H$2:H$8)*$H49</f>
        <v>25</v>
      </c>
      <c r="M49" s="4">
        <f t="shared" si="10"/>
        <v>665</v>
      </c>
      <c r="N49" s="4">
        <f t="shared" si="11"/>
        <v>141</v>
      </c>
      <c r="O49" s="4">
        <v>1</v>
      </c>
      <c r="P49" s="4">
        <f t="shared" si="4"/>
        <v>141</v>
      </c>
      <c r="Q49" s="4">
        <f t="shared" si="12"/>
        <v>28</v>
      </c>
      <c r="R49" s="4">
        <f t="shared" si="13"/>
        <v>28</v>
      </c>
      <c r="T49" s="4">
        <f t="shared" si="7"/>
        <v>16</v>
      </c>
      <c r="U49" s="4">
        <f t="shared" si="9"/>
        <v>25</v>
      </c>
      <c r="V49" s="4">
        <f t="shared" si="8"/>
        <v>4</v>
      </c>
      <c r="W49" s="4">
        <f t="shared" si="5"/>
        <v>1325</v>
      </c>
      <c r="X49" s="4">
        <f t="shared" si="6"/>
        <v>48</v>
      </c>
      <c r="Y49" s="4">
        <v>0</v>
      </c>
      <c r="Z49" s="4">
        <v>0</v>
      </c>
    </row>
    <row r="50" spans="1:26" x14ac:dyDescent="0.15">
      <c r="A50" s="4">
        <v>49</v>
      </c>
      <c r="B50" s="4">
        <v>49</v>
      </c>
      <c r="C50" s="4">
        <f>LOOKUP(B50,属性成长!A50:A114,属性成长!C50:C114)</f>
        <v>577</v>
      </c>
      <c r="D50" s="4">
        <f>LOOKUP($B50,属性成长!$A$2:$A$66,属性成长!D$2:D$66)</f>
        <v>17</v>
      </c>
      <c r="E50" s="4">
        <f>LOOKUP($B50,属性成长!$A$2:$A$66,属性成长!E$2:E$66)</f>
        <v>3</v>
      </c>
      <c r="F50" s="4">
        <f>LOOKUP($B50,属性成长!$A$2:$A$66,属性成长!F$2:F$66)</f>
        <v>3</v>
      </c>
      <c r="G50" s="4">
        <v>40</v>
      </c>
      <c r="H50" s="1">
        <v>1</v>
      </c>
      <c r="I50" s="4">
        <f>LOOKUP($G50,装备属性!$B$2:$B$8,装备属性!E$2:E$8)*$H50</f>
        <v>105</v>
      </c>
      <c r="J50" s="4">
        <f>LOOKUP($G50,装备属性!$B$2:$B$8,装备属性!F$2:F$8)*$H50</f>
        <v>125</v>
      </c>
      <c r="K50" s="4">
        <f>LOOKUP($G50,装备属性!$B$2:$B$8,装备属性!G$2:G$8)*$H50</f>
        <v>25</v>
      </c>
      <c r="L50" s="4">
        <f>LOOKUP($G50,装备属性!$B$2:$B$8,装备属性!H$2:H$8)*$H50</f>
        <v>25</v>
      </c>
      <c r="M50" s="4">
        <f t="shared" si="10"/>
        <v>682</v>
      </c>
      <c r="N50" s="4">
        <f t="shared" si="11"/>
        <v>142</v>
      </c>
      <c r="O50" s="4">
        <v>1</v>
      </c>
      <c r="P50" s="4">
        <f t="shared" si="4"/>
        <v>142</v>
      </c>
      <c r="Q50" s="4">
        <f t="shared" si="12"/>
        <v>28</v>
      </c>
      <c r="R50" s="4">
        <f t="shared" si="13"/>
        <v>28</v>
      </c>
      <c r="T50" s="4">
        <f t="shared" si="7"/>
        <v>17</v>
      </c>
      <c r="U50" s="4">
        <f t="shared" si="9"/>
        <v>8</v>
      </c>
      <c r="V50" s="4">
        <f t="shared" si="8"/>
        <v>15</v>
      </c>
      <c r="W50" s="4">
        <f t="shared" si="5"/>
        <v>472</v>
      </c>
      <c r="X50" s="4">
        <f t="shared" si="6"/>
        <v>22</v>
      </c>
      <c r="Y50" s="4">
        <v>0</v>
      </c>
      <c r="Z50" s="4">
        <v>0</v>
      </c>
    </row>
    <row r="51" spans="1:26" x14ac:dyDescent="0.15">
      <c r="A51" s="4">
        <v>50</v>
      </c>
      <c r="B51" s="4">
        <v>50</v>
      </c>
      <c r="C51" s="4">
        <f>LOOKUP(B51,属性成长!A51:A115,属性成长!C51:C115)</f>
        <v>594</v>
      </c>
      <c r="D51" s="4">
        <f>LOOKUP($B51,属性成长!$A$2:$A$66,属性成长!D$2:D$66)</f>
        <v>17</v>
      </c>
      <c r="E51" s="4">
        <f>LOOKUP($B51,属性成长!$A$2:$A$66,属性成长!E$2:E$66)</f>
        <v>3</v>
      </c>
      <c r="F51" s="4">
        <f>LOOKUP($B51,属性成长!$A$2:$A$66,属性成长!F$2:F$66)</f>
        <v>3</v>
      </c>
      <c r="G51" s="4">
        <v>50</v>
      </c>
      <c r="H51" s="1">
        <v>0.85</v>
      </c>
      <c r="I51" s="4">
        <f>LOOKUP($G51,装备属性!$B$2:$B$8,装备属性!E$2:E$8)*$H51</f>
        <v>119</v>
      </c>
      <c r="J51" s="4">
        <f>LOOKUP($G51,装备属性!$B$2:$B$8,装备属性!F$2:F$8)*$H51</f>
        <v>127.5</v>
      </c>
      <c r="K51" s="4">
        <f>LOOKUP($G51,装备属性!$B$2:$B$8,装备属性!G$2:G$8)*$H51</f>
        <v>25.5</v>
      </c>
      <c r="L51" s="4">
        <f>LOOKUP($G51,装备属性!$B$2:$B$8,装备属性!H$2:H$8)*$H51</f>
        <v>25.5</v>
      </c>
      <c r="M51" s="4">
        <f t="shared" si="10"/>
        <v>713</v>
      </c>
      <c r="N51" s="4">
        <f t="shared" si="11"/>
        <v>145</v>
      </c>
      <c r="O51" s="4">
        <v>1</v>
      </c>
      <c r="P51" s="4">
        <f t="shared" si="4"/>
        <v>145</v>
      </c>
      <c r="Q51" s="4">
        <f t="shared" si="12"/>
        <v>29</v>
      </c>
      <c r="R51" s="4">
        <f t="shared" si="13"/>
        <v>29</v>
      </c>
      <c r="T51" s="4">
        <f t="shared" si="7"/>
        <v>17</v>
      </c>
      <c r="U51" s="4">
        <f t="shared" si="9"/>
        <v>15</v>
      </c>
      <c r="V51" s="4">
        <f t="shared" si="8"/>
        <v>8</v>
      </c>
      <c r="W51" s="4">
        <f t="shared" si="5"/>
        <v>885</v>
      </c>
      <c r="X51" s="4">
        <f t="shared" si="6"/>
        <v>31</v>
      </c>
      <c r="Y51" s="4">
        <v>0</v>
      </c>
      <c r="Z51" s="4">
        <v>0</v>
      </c>
    </row>
    <row r="52" spans="1:26" x14ac:dyDescent="0.15">
      <c r="A52" s="4">
        <v>51</v>
      </c>
      <c r="B52" s="4">
        <v>51</v>
      </c>
      <c r="C52" s="4">
        <f>LOOKUP(B52,属性成长!A52:A116,属性成长!C52:C116)</f>
        <v>611</v>
      </c>
      <c r="D52" s="4">
        <f>LOOKUP($B52,属性成长!$A$2:$A$66,属性成长!D$2:D$66)</f>
        <v>17</v>
      </c>
      <c r="E52" s="4">
        <f>LOOKUP($B52,属性成长!$A$2:$A$66,属性成长!E$2:E$66)</f>
        <v>3</v>
      </c>
      <c r="F52" s="4">
        <f>LOOKUP($B52,属性成长!$A$2:$A$66,属性成长!F$2:F$66)</f>
        <v>3</v>
      </c>
      <c r="G52" s="4">
        <v>50</v>
      </c>
      <c r="H52" s="1">
        <v>0.9</v>
      </c>
      <c r="I52" s="4">
        <f>LOOKUP($G52,装备属性!$B$2:$B$8,装备属性!E$2:E$8)*$H52</f>
        <v>126</v>
      </c>
      <c r="J52" s="4">
        <f>LOOKUP($G52,装备属性!$B$2:$B$8,装备属性!F$2:F$8)*$H52</f>
        <v>135</v>
      </c>
      <c r="K52" s="4">
        <f>LOOKUP($G52,装备属性!$B$2:$B$8,装备属性!G$2:G$8)*$H52</f>
        <v>27</v>
      </c>
      <c r="L52" s="4">
        <f>LOOKUP($G52,装备属性!$B$2:$B$8,装备属性!H$2:H$8)*$H52</f>
        <v>27</v>
      </c>
      <c r="M52" s="4">
        <f t="shared" si="10"/>
        <v>737</v>
      </c>
      <c r="N52" s="4">
        <f t="shared" si="11"/>
        <v>152</v>
      </c>
      <c r="O52" s="4">
        <v>1</v>
      </c>
      <c r="P52" s="4">
        <f t="shared" si="4"/>
        <v>152</v>
      </c>
      <c r="Q52" s="4">
        <f t="shared" si="12"/>
        <v>30</v>
      </c>
      <c r="R52" s="4">
        <f t="shared" si="13"/>
        <v>30</v>
      </c>
      <c r="T52" s="4">
        <f t="shared" si="7"/>
        <v>17</v>
      </c>
      <c r="U52" s="4">
        <f t="shared" si="9"/>
        <v>25</v>
      </c>
      <c r="V52" s="4">
        <f t="shared" si="8"/>
        <v>4</v>
      </c>
      <c r="W52" s="4">
        <f t="shared" si="5"/>
        <v>1475</v>
      </c>
      <c r="X52" s="4">
        <f t="shared" si="6"/>
        <v>51</v>
      </c>
      <c r="Y52" s="4">
        <v>0</v>
      </c>
      <c r="Z52" s="4">
        <v>0</v>
      </c>
    </row>
    <row r="53" spans="1:26" x14ac:dyDescent="0.15">
      <c r="A53" s="4">
        <v>52</v>
      </c>
      <c r="B53" s="4">
        <v>52</v>
      </c>
      <c r="C53" s="4">
        <f>LOOKUP(B53,属性成长!A53:A117,属性成长!C53:C117)</f>
        <v>628</v>
      </c>
      <c r="D53" s="4">
        <f>LOOKUP($B53,属性成长!$A$2:$A$66,属性成长!D$2:D$66)</f>
        <v>17</v>
      </c>
      <c r="E53" s="4">
        <f>LOOKUP($B53,属性成长!$A$2:$A$66,属性成长!E$2:E$66)</f>
        <v>3</v>
      </c>
      <c r="F53" s="4">
        <f>LOOKUP($B53,属性成长!$A$2:$A$66,属性成长!F$2:F$66)</f>
        <v>3</v>
      </c>
      <c r="G53" s="4">
        <v>50</v>
      </c>
      <c r="H53" s="1">
        <v>0.95</v>
      </c>
      <c r="I53" s="4">
        <f>LOOKUP($G53,装备属性!$B$2:$B$8,装备属性!E$2:E$8)*$H53</f>
        <v>133</v>
      </c>
      <c r="J53" s="4">
        <f>LOOKUP($G53,装备属性!$B$2:$B$8,装备属性!F$2:F$8)*$H53</f>
        <v>142.5</v>
      </c>
      <c r="K53" s="4">
        <f>LOOKUP($G53,装备属性!$B$2:$B$8,装备属性!G$2:G$8)*$H53</f>
        <v>28.5</v>
      </c>
      <c r="L53" s="4">
        <f>LOOKUP($G53,装备属性!$B$2:$B$8,装备属性!H$2:H$8)*$H53</f>
        <v>28.5</v>
      </c>
      <c r="M53" s="4">
        <f t="shared" si="10"/>
        <v>761</v>
      </c>
      <c r="N53" s="4">
        <f t="shared" si="11"/>
        <v>160</v>
      </c>
      <c r="O53" s="4">
        <v>1</v>
      </c>
      <c r="P53" s="4">
        <f t="shared" si="4"/>
        <v>160</v>
      </c>
      <c r="Q53" s="4">
        <f t="shared" si="12"/>
        <v>32</v>
      </c>
      <c r="R53" s="4">
        <f t="shared" si="13"/>
        <v>32</v>
      </c>
      <c r="T53" s="4">
        <f t="shared" si="7"/>
        <v>18</v>
      </c>
      <c r="U53" s="4">
        <f t="shared" si="9"/>
        <v>8</v>
      </c>
      <c r="V53" s="4">
        <f t="shared" si="8"/>
        <v>15</v>
      </c>
      <c r="W53" s="4">
        <f t="shared" si="5"/>
        <v>472</v>
      </c>
      <c r="X53" s="4">
        <f t="shared" si="6"/>
        <v>22</v>
      </c>
      <c r="Y53" s="4">
        <v>0</v>
      </c>
      <c r="Z53" s="4">
        <v>0</v>
      </c>
    </row>
    <row r="54" spans="1:26" x14ac:dyDescent="0.15">
      <c r="A54" s="4">
        <v>53</v>
      </c>
      <c r="B54" s="4">
        <v>53</v>
      </c>
      <c r="C54" s="4">
        <f>LOOKUP(B54,属性成长!A54:A118,属性成长!C54:C118)</f>
        <v>645</v>
      </c>
      <c r="D54" s="4">
        <f>LOOKUP($B54,属性成长!$A$2:$A$66,属性成长!D$2:D$66)</f>
        <v>18</v>
      </c>
      <c r="E54" s="4">
        <f>LOOKUP($B54,属性成长!$A$2:$A$66,属性成长!E$2:E$66)</f>
        <v>3</v>
      </c>
      <c r="F54" s="4">
        <f>LOOKUP($B54,属性成长!$A$2:$A$66,属性成长!F$2:F$66)</f>
        <v>3</v>
      </c>
      <c r="G54" s="4">
        <v>50</v>
      </c>
      <c r="H54" s="1">
        <v>1</v>
      </c>
      <c r="I54" s="4">
        <f>LOOKUP($G54,装备属性!$B$2:$B$8,装备属性!E$2:E$8)*$H54</f>
        <v>140</v>
      </c>
      <c r="J54" s="4">
        <f>LOOKUP($G54,装备属性!$B$2:$B$8,装备属性!F$2:F$8)*$H54</f>
        <v>150</v>
      </c>
      <c r="K54" s="4">
        <f>LOOKUP($G54,装备属性!$B$2:$B$8,装备属性!G$2:G$8)*$H54</f>
        <v>30</v>
      </c>
      <c r="L54" s="4">
        <f>LOOKUP($G54,装备属性!$B$2:$B$8,装备属性!H$2:H$8)*$H54</f>
        <v>30</v>
      </c>
      <c r="M54" s="4">
        <f t="shared" si="10"/>
        <v>785</v>
      </c>
      <c r="N54" s="4">
        <f t="shared" si="11"/>
        <v>168</v>
      </c>
      <c r="O54" s="4">
        <v>1</v>
      </c>
      <c r="P54" s="4">
        <f t="shared" si="4"/>
        <v>168</v>
      </c>
      <c r="Q54" s="4">
        <f t="shared" si="12"/>
        <v>33</v>
      </c>
      <c r="R54" s="4">
        <f t="shared" si="13"/>
        <v>33</v>
      </c>
      <c r="T54" s="4">
        <f t="shared" si="7"/>
        <v>18</v>
      </c>
      <c r="U54" s="4">
        <f t="shared" si="9"/>
        <v>15</v>
      </c>
      <c r="V54" s="4">
        <f t="shared" si="8"/>
        <v>8</v>
      </c>
      <c r="W54" s="4">
        <f t="shared" si="5"/>
        <v>885</v>
      </c>
      <c r="X54" s="4">
        <f t="shared" si="6"/>
        <v>32</v>
      </c>
      <c r="Y54" s="4">
        <v>0</v>
      </c>
      <c r="Z54" s="4">
        <v>0</v>
      </c>
    </row>
    <row r="55" spans="1:26" x14ac:dyDescent="0.15">
      <c r="A55" s="4">
        <v>54</v>
      </c>
      <c r="B55" s="4">
        <v>54</v>
      </c>
      <c r="C55" s="4">
        <f>LOOKUP(B55,属性成长!A55:A119,属性成长!C55:C119)</f>
        <v>662</v>
      </c>
      <c r="D55" s="4">
        <f>LOOKUP($B55,属性成长!$A$2:$A$66,属性成长!D$2:D$66)</f>
        <v>18</v>
      </c>
      <c r="E55" s="4">
        <f>LOOKUP($B55,属性成长!$A$2:$A$66,属性成长!E$2:E$66)</f>
        <v>3</v>
      </c>
      <c r="F55" s="4">
        <f>LOOKUP($B55,属性成长!$A$2:$A$66,属性成长!F$2:F$66)</f>
        <v>3</v>
      </c>
      <c r="G55" s="4">
        <v>50</v>
      </c>
      <c r="H55" s="1">
        <v>1</v>
      </c>
      <c r="I55" s="4">
        <f>LOOKUP($G55,装备属性!$B$2:$B$8,装备属性!E$2:E$8)*$H55</f>
        <v>140</v>
      </c>
      <c r="J55" s="4">
        <f>LOOKUP($G55,装备属性!$B$2:$B$8,装备属性!F$2:F$8)*$H55</f>
        <v>150</v>
      </c>
      <c r="K55" s="4">
        <f>LOOKUP($G55,装备属性!$B$2:$B$8,装备属性!G$2:G$8)*$H55</f>
        <v>30</v>
      </c>
      <c r="L55" s="4">
        <f>LOOKUP($G55,装备属性!$B$2:$B$8,装备属性!H$2:H$8)*$H55</f>
        <v>30</v>
      </c>
      <c r="M55" s="4">
        <f t="shared" si="10"/>
        <v>802</v>
      </c>
      <c r="N55" s="4">
        <f t="shared" si="11"/>
        <v>168</v>
      </c>
      <c r="O55" s="4">
        <v>1</v>
      </c>
      <c r="P55" s="4">
        <f t="shared" si="4"/>
        <v>168</v>
      </c>
      <c r="Q55" s="4">
        <f t="shared" si="12"/>
        <v>33</v>
      </c>
      <c r="R55" s="4">
        <f t="shared" si="13"/>
        <v>33</v>
      </c>
      <c r="T55" s="4">
        <f t="shared" si="7"/>
        <v>18</v>
      </c>
      <c r="U55" s="4">
        <f t="shared" si="9"/>
        <v>25</v>
      </c>
      <c r="V55" s="4">
        <f t="shared" si="8"/>
        <v>4</v>
      </c>
      <c r="W55" s="4">
        <f t="shared" si="5"/>
        <v>1475</v>
      </c>
      <c r="X55" s="4">
        <f t="shared" si="6"/>
        <v>53</v>
      </c>
      <c r="Y55" s="4">
        <v>0</v>
      </c>
      <c r="Z55" s="4">
        <v>0</v>
      </c>
    </row>
    <row r="56" spans="1:26" x14ac:dyDescent="0.15">
      <c r="A56" s="4">
        <v>55</v>
      </c>
      <c r="B56" s="4">
        <v>55</v>
      </c>
      <c r="C56" s="4">
        <f>LOOKUP(B56,属性成长!A56:A120,属性成长!C56:C120)</f>
        <v>679</v>
      </c>
      <c r="D56" s="4">
        <f>LOOKUP($B56,属性成长!$A$2:$A$66,属性成长!D$2:D$66)</f>
        <v>18</v>
      </c>
      <c r="E56" s="4">
        <f>LOOKUP($B56,属性成长!$A$2:$A$66,属性成长!E$2:E$66)</f>
        <v>3</v>
      </c>
      <c r="F56" s="4">
        <f>LOOKUP($B56,属性成长!$A$2:$A$66,属性成长!F$2:F$66)</f>
        <v>3</v>
      </c>
      <c r="G56" s="4">
        <v>50</v>
      </c>
      <c r="H56" s="1">
        <v>1</v>
      </c>
      <c r="I56" s="4">
        <f>LOOKUP($G56,装备属性!$B$2:$B$8,装备属性!E$2:E$8)*$H56</f>
        <v>140</v>
      </c>
      <c r="J56" s="4">
        <f>LOOKUP($G56,装备属性!$B$2:$B$8,装备属性!F$2:F$8)*$H56</f>
        <v>150</v>
      </c>
      <c r="K56" s="4">
        <f>LOOKUP($G56,装备属性!$B$2:$B$8,装备属性!G$2:G$8)*$H56</f>
        <v>30</v>
      </c>
      <c r="L56" s="4">
        <f>LOOKUP($G56,装备属性!$B$2:$B$8,装备属性!H$2:H$8)*$H56</f>
        <v>30</v>
      </c>
      <c r="M56" s="4">
        <f t="shared" si="10"/>
        <v>819</v>
      </c>
      <c r="N56" s="4">
        <f t="shared" si="11"/>
        <v>168</v>
      </c>
      <c r="O56" s="4">
        <v>1</v>
      </c>
      <c r="P56" s="4">
        <f t="shared" si="4"/>
        <v>168</v>
      </c>
      <c r="Q56" s="4">
        <f t="shared" si="12"/>
        <v>33</v>
      </c>
      <c r="R56" s="4">
        <f t="shared" si="13"/>
        <v>33</v>
      </c>
      <c r="T56" s="4">
        <f t="shared" si="7"/>
        <v>19</v>
      </c>
      <c r="U56" s="4">
        <f t="shared" si="9"/>
        <v>8</v>
      </c>
      <c r="V56" s="4">
        <f t="shared" si="8"/>
        <v>15</v>
      </c>
      <c r="W56" s="4">
        <f t="shared" si="5"/>
        <v>472</v>
      </c>
      <c r="X56" s="4">
        <f t="shared" si="6"/>
        <v>23</v>
      </c>
      <c r="Y56" s="4">
        <v>0</v>
      </c>
      <c r="Z56" s="4">
        <v>0</v>
      </c>
    </row>
    <row r="57" spans="1:26" x14ac:dyDescent="0.15">
      <c r="A57" s="4">
        <v>56</v>
      </c>
      <c r="B57" s="4">
        <v>56</v>
      </c>
      <c r="C57" s="4">
        <f>LOOKUP(B57,属性成长!A57:A121,属性成长!C57:C121)</f>
        <v>696</v>
      </c>
      <c r="D57" s="4">
        <f>LOOKUP($B57,属性成长!$A$2:$A$66,属性成长!D$2:D$66)</f>
        <v>18</v>
      </c>
      <c r="E57" s="4">
        <f>LOOKUP($B57,属性成长!$A$2:$A$66,属性成长!E$2:E$66)</f>
        <v>3</v>
      </c>
      <c r="F57" s="4">
        <f>LOOKUP($B57,属性成长!$A$2:$A$66,属性成长!F$2:F$66)</f>
        <v>3</v>
      </c>
      <c r="G57" s="4">
        <v>50</v>
      </c>
      <c r="H57" s="1">
        <v>1</v>
      </c>
      <c r="I57" s="4">
        <f>LOOKUP($G57,装备属性!$B$2:$B$8,装备属性!E$2:E$8)*$H57</f>
        <v>140</v>
      </c>
      <c r="J57" s="4">
        <f>LOOKUP($G57,装备属性!$B$2:$B$8,装备属性!F$2:F$8)*$H57</f>
        <v>150</v>
      </c>
      <c r="K57" s="4">
        <f>LOOKUP($G57,装备属性!$B$2:$B$8,装备属性!G$2:G$8)*$H57</f>
        <v>30</v>
      </c>
      <c r="L57" s="4">
        <f>LOOKUP($G57,装备属性!$B$2:$B$8,装备属性!H$2:H$8)*$H57</f>
        <v>30</v>
      </c>
      <c r="M57" s="4">
        <f t="shared" si="10"/>
        <v>836</v>
      </c>
      <c r="N57" s="4">
        <f t="shared" si="11"/>
        <v>168</v>
      </c>
      <c r="O57" s="4">
        <v>1</v>
      </c>
      <c r="P57" s="4">
        <f t="shared" si="4"/>
        <v>168</v>
      </c>
      <c r="Q57" s="4">
        <f t="shared" si="12"/>
        <v>33</v>
      </c>
      <c r="R57" s="4">
        <f t="shared" si="13"/>
        <v>33</v>
      </c>
      <c r="T57" s="4">
        <f t="shared" si="7"/>
        <v>19</v>
      </c>
      <c r="U57" s="4">
        <f t="shared" si="9"/>
        <v>15</v>
      </c>
      <c r="V57" s="4">
        <f t="shared" si="8"/>
        <v>8</v>
      </c>
      <c r="W57" s="4">
        <f t="shared" si="5"/>
        <v>885</v>
      </c>
      <c r="X57" s="4">
        <f t="shared" si="6"/>
        <v>33</v>
      </c>
      <c r="Y57" s="4">
        <v>0</v>
      </c>
      <c r="Z57" s="4">
        <v>0</v>
      </c>
    </row>
    <row r="58" spans="1:26" x14ac:dyDescent="0.15">
      <c r="A58" s="4">
        <v>57</v>
      </c>
      <c r="B58" s="4">
        <v>57</v>
      </c>
      <c r="C58" s="4">
        <f>LOOKUP(B58,属性成长!A58:A122,属性成长!C58:C122)</f>
        <v>713</v>
      </c>
      <c r="D58" s="4">
        <f>LOOKUP($B58,属性成长!$A$2:$A$66,属性成长!D$2:D$66)</f>
        <v>19</v>
      </c>
      <c r="E58" s="4">
        <f>LOOKUP($B58,属性成长!$A$2:$A$66,属性成长!E$2:E$66)</f>
        <v>3</v>
      </c>
      <c r="F58" s="4">
        <f>LOOKUP($B58,属性成长!$A$2:$A$66,属性成长!F$2:F$66)</f>
        <v>3</v>
      </c>
      <c r="G58" s="4">
        <v>50</v>
      </c>
      <c r="H58" s="1">
        <v>1</v>
      </c>
      <c r="I58" s="4">
        <f>LOOKUP($G58,装备属性!$B$2:$B$8,装备属性!E$2:E$8)*$H58</f>
        <v>140</v>
      </c>
      <c r="J58" s="4">
        <f>LOOKUP($G58,装备属性!$B$2:$B$8,装备属性!F$2:F$8)*$H58</f>
        <v>150</v>
      </c>
      <c r="K58" s="4">
        <f>LOOKUP($G58,装备属性!$B$2:$B$8,装备属性!G$2:G$8)*$H58</f>
        <v>30</v>
      </c>
      <c r="L58" s="4">
        <f>LOOKUP($G58,装备属性!$B$2:$B$8,装备属性!H$2:H$8)*$H58</f>
        <v>30</v>
      </c>
      <c r="M58" s="4">
        <f t="shared" si="10"/>
        <v>853</v>
      </c>
      <c r="N58" s="4">
        <f t="shared" si="11"/>
        <v>169</v>
      </c>
      <c r="O58" s="4">
        <v>1</v>
      </c>
      <c r="P58" s="4">
        <f t="shared" si="4"/>
        <v>169</v>
      </c>
      <c r="Q58" s="4">
        <f t="shared" si="12"/>
        <v>33</v>
      </c>
      <c r="R58" s="4">
        <f t="shared" si="13"/>
        <v>33</v>
      </c>
      <c r="T58" s="4">
        <f t="shared" si="7"/>
        <v>19</v>
      </c>
      <c r="U58" s="4">
        <f t="shared" si="9"/>
        <v>25</v>
      </c>
      <c r="V58" s="4">
        <f t="shared" si="8"/>
        <v>4</v>
      </c>
      <c r="W58" s="4">
        <f t="shared" si="5"/>
        <v>1475</v>
      </c>
      <c r="X58" s="4">
        <f t="shared" si="6"/>
        <v>55</v>
      </c>
      <c r="Y58" s="4">
        <v>0</v>
      </c>
      <c r="Z58" s="4">
        <v>0</v>
      </c>
    </row>
    <row r="59" spans="1:26" x14ac:dyDescent="0.15">
      <c r="A59" s="4">
        <v>58</v>
      </c>
      <c r="B59" s="4">
        <v>58</v>
      </c>
      <c r="C59" s="4">
        <f>LOOKUP(B59,属性成长!A59:A123,属性成长!C59:C123)</f>
        <v>730</v>
      </c>
      <c r="D59" s="4">
        <f>LOOKUP($B59,属性成长!$A$2:$A$66,属性成长!D$2:D$66)</f>
        <v>19</v>
      </c>
      <c r="E59" s="4">
        <f>LOOKUP($B59,属性成长!$A$2:$A$66,属性成长!E$2:E$66)</f>
        <v>4</v>
      </c>
      <c r="F59" s="4">
        <f>LOOKUP($B59,属性成长!$A$2:$A$66,属性成长!F$2:F$66)</f>
        <v>4</v>
      </c>
      <c r="G59" s="4">
        <v>50</v>
      </c>
      <c r="H59" s="1">
        <v>1</v>
      </c>
      <c r="I59" s="4">
        <f>LOOKUP($G59,装备属性!$B$2:$B$8,装备属性!E$2:E$8)*$H59</f>
        <v>140</v>
      </c>
      <c r="J59" s="4">
        <f>LOOKUP($G59,装备属性!$B$2:$B$8,装备属性!F$2:F$8)*$H59</f>
        <v>150</v>
      </c>
      <c r="K59" s="4">
        <f>LOOKUP($G59,装备属性!$B$2:$B$8,装备属性!G$2:G$8)*$H59</f>
        <v>30</v>
      </c>
      <c r="L59" s="4">
        <f>LOOKUP($G59,装备属性!$B$2:$B$8,装备属性!H$2:H$8)*$H59</f>
        <v>30</v>
      </c>
      <c r="M59" s="4">
        <f t="shared" si="10"/>
        <v>870</v>
      </c>
      <c r="N59" s="4">
        <f t="shared" si="11"/>
        <v>169</v>
      </c>
      <c r="O59" s="4">
        <v>1</v>
      </c>
      <c r="P59" s="4">
        <f t="shared" si="4"/>
        <v>169</v>
      </c>
      <c r="Q59" s="4">
        <f t="shared" si="12"/>
        <v>34</v>
      </c>
      <c r="R59" s="4">
        <f t="shared" si="13"/>
        <v>34</v>
      </c>
      <c r="T59" s="4">
        <f t="shared" si="7"/>
        <v>20</v>
      </c>
      <c r="U59" s="4">
        <v>10</v>
      </c>
      <c r="V59" s="4">
        <v>12</v>
      </c>
      <c r="W59" s="4">
        <f t="shared" si="5"/>
        <v>620</v>
      </c>
      <c r="X59" s="4">
        <f t="shared" si="6"/>
        <v>31</v>
      </c>
      <c r="Y59" s="4">
        <v>0</v>
      </c>
      <c r="Z59" s="4">
        <v>0</v>
      </c>
    </row>
    <row r="60" spans="1:26" x14ac:dyDescent="0.15">
      <c r="A60" s="4">
        <v>59</v>
      </c>
      <c r="B60" s="4">
        <v>59</v>
      </c>
      <c r="C60" s="4">
        <f>LOOKUP(B60,属性成长!A60:A124,属性成长!C60:C124)</f>
        <v>747</v>
      </c>
      <c r="D60" s="4">
        <f>LOOKUP($B60,属性成长!$A$2:$A$66,属性成长!D$2:D$66)</f>
        <v>19</v>
      </c>
      <c r="E60" s="4">
        <f>LOOKUP($B60,属性成长!$A$2:$A$66,属性成长!E$2:E$66)</f>
        <v>4</v>
      </c>
      <c r="F60" s="4">
        <f>LOOKUP($B60,属性成长!$A$2:$A$66,属性成长!F$2:F$66)</f>
        <v>4</v>
      </c>
      <c r="G60" s="4">
        <v>50</v>
      </c>
      <c r="H60" s="1">
        <v>1</v>
      </c>
      <c r="I60" s="4">
        <f>LOOKUP($G60,装备属性!$B$2:$B$8,装备属性!E$2:E$8)*$H60</f>
        <v>140</v>
      </c>
      <c r="J60" s="4">
        <f>LOOKUP($G60,装备属性!$B$2:$B$8,装备属性!F$2:F$8)*$H60</f>
        <v>150</v>
      </c>
      <c r="K60" s="4">
        <f>LOOKUP($G60,装备属性!$B$2:$B$8,装备属性!G$2:G$8)*$H60</f>
        <v>30</v>
      </c>
      <c r="L60" s="4">
        <f>LOOKUP($G60,装备属性!$B$2:$B$8,装备属性!H$2:H$8)*$H60</f>
        <v>30</v>
      </c>
      <c r="M60" s="4">
        <f t="shared" si="10"/>
        <v>887</v>
      </c>
      <c r="N60" s="4">
        <f t="shared" si="11"/>
        <v>169</v>
      </c>
      <c r="O60" s="4">
        <v>1</v>
      </c>
      <c r="P60" s="4">
        <f t="shared" si="4"/>
        <v>169</v>
      </c>
      <c r="Q60" s="4">
        <f t="shared" si="12"/>
        <v>34</v>
      </c>
      <c r="R60" s="4">
        <f t="shared" si="13"/>
        <v>34</v>
      </c>
      <c r="T60" s="4">
        <f t="shared" si="7"/>
        <v>20</v>
      </c>
      <c r="U60" s="4">
        <v>20</v>
      </c>
      <c r="V60" s="4">
        <v>7</v>
      </c>
      <c r="W60" s="4">
        <f t="shared" si="5"/>
        <v>1240</v>
      </c>
      <c r="X60" s="4">
        <f t="shared" si="6"/>
        <v>43</v>
      </c>
      <c r="Y60" s="4">
        <v>0</v>
      </c>
      <c r="Z60" s="4">
        <v>0</v>
      </c>
    </row>
    <row r="61" spans="1:26" x14ac:dyDescent="0.15">
      <c r="A61" s="4">
        <v>60</v>
      </c>
      <c r="B61" s="4">
        <v>60</v>
      </c>
      <c r="C61" s="4">
        <f>LOOKUP(B61,属性成长!A61:A125,属性成长!C61:C125)</f>
        <v>764</v>
      </c>
      <c r="D61" s="4">
        <f>LOOKUP($B61,属性成长!$A$2:$A$66,属性成长!D$2:D$66)</f>
        <v>19</v>
      </c>
      <c r="E61" s="4">
        <f>LOOKUP($B61,属性成长!$A$2:$A$66,属性成长!E$2:E$66)</f>
        <v>4</v>
      </c>
      <c r="F61" s="4">
        <f>LOOKUP($B61,属性成长!$A$2:$A$66,属性成长!F$2:F$66)</f>
        <v>4</v>
      </c>
      <c r="G61" s="4">
        <v>60</v>
      </c>
      <c r="H61" s="1">
        <v>0.9</v>
      </c>
      <c r="I61" s="4">
        <f>LOOKUP($G61,装备属性!$B$2:$B$8,装备属性!E$2:E$8)*$H61</f>
        <v>157.5</v>
      </c>
      <c r="J61" s="4">
        <f>LOOKUP($G61,装备属性!$B$2:$B$8,装备属性!F$2:F$8)*$H61</f>
        <v>157.5</v>
      </c>
      <c r="K61" s="4">
        <f>LOOKUP($G61,装备属性!$B$2:$B$8,装备属性!G$2:G$8)*$H61</f>
        <v>112.5</v>
      </c>
      <c r="L61" s="4">
        <f>LOOKUP($G61,装备属性!$B$2:$B$8,装备属性!H$2:H$8)*$H61</f>
        <v>31.5</v>
      </c>
      <c r="M61" s="4">
        <f t="shared" si="10"/>
        <v>922</v>
      </c>
      <c r="N61" s="4">
        <f t="shared" si="11"/>
        <v>177</v>
      </c>
      <c r="O61" s="4">
        <v>1</v>
      </c>
      <c r="P61" s="4">
        <f t="shared" si="4"/>
        <v>177</v>
      </c>
      <c r="Q61" s="4">
        <f t="shared" si="12"/>
        <v>117</v>
      </c>
      <c r="R61" s="4">
        <f t="shared" si="13"/>
        <v>36</v>
      </c>
      <c r="T61" s="4">
        <f t="shared" si="7"/>
        <v>20</v>
      </c>
      <c r="U61" s="4">
        <v>30</v>
      </c>
      <c r="V61" s="4">
        <v>3</v>
      </c>
      <c r="W61" s="4">
        <f t="shared" si="5"/>
        <v>1860</v>
      </c>
      <c r="X61" s="4">
        <f t="shared" si="6"/>
        <v>84</v>
      </c>
      <c r="Y61" s="4">
        <v>0</v>
      </c>
      <c r="Z61" s="4">
        <v>0</v>
      </c>
    </row>
    <row r="62" spans="1:26" x14ac:dyDescent="0.15">
      <c r="A62" s="4">
        <v>61</v>
      </c>
      <c r="B62" s="4">
        <v>61</v>
      </c>
      <c r="C62" s="4">
        <f>LOOKUP(B62,属性成长!A62:A126,属性成长!C62:C126)</f>
        <v>781</v>
      </c>
      <c r="D62" s="4">
        <f>LOOKUP($B62,属性成长!$A$2:$A$66,属性成长!D$2:D$66)</f>
        <v>20</v>
      </c>
      <c r="E62" s="4">
        <f>LOOKUP($B62,属性成长!$A$2:$A$66,属性成长!E$2:E$66)</f>
        <v>4</v>
      </c>
      <c r="F62" s="4">
        <f>LOOKUP($B62,属性成长!$A$2:$A$66,属性成长!F$2:F$66)</f>
        <v>4</v>
      </c>
      <c r="G62" s="4">
        <v>60</v>
      </c>
      <c r="H62" s="1">
        <v>0.95</v>
      </c>
      <c r="I62" s="4">
        <f>LOOKUP($G62,装备属性!$B$2:$B$8,装备属性!E$2:E$8)*$H62</f>
        <v>166.25</v>
      </c>
      <c r="J62" s="4">
        <f>LOOKUP($G62,装备属性!$B$2:$B$8,装备属性!F$2:F$8)*$H62</f>
        <v>166.25</v>
      </c>
      <c r="K62" s="4">
        <f>LOOKUP($G62,装备属性!$B$2:$B$8,装备属性!G$2:G$8)*$H62</f>
        <v>118.75</v>
      </c>
      <c r="L62" s="4">
        <f>LOOKUP($G62,装备属性!$B$2:$B$8,装备属性!H$2:H$8)*$H62</f>
        <v>33.25</v>
      </c>
      <c r="M62" s="4">
        <f t="shared" si="10"/>
        <v>947</v>
      </c>
      <c r="N62" s="4">
        <f t="shared" si="11"/>
        <v>186</v>
      </c>
      <c r="O62" s="4">
        <v>1</v>
      </c>
      <c r="P62" s="4">
        <f t="shared" si="4"/>
        <v>186</v>
      </c>
      <c r="Q62" s="4">
        <f t="shared" si="12"/>
        <v>123</v>
      </c>
      <c r="R62" s="4">
        <f t="shared" si="13"/>
        <v>37</v>
      </c>
      <c r="T62" s="4">
        <f t="shared" si="7"/>
        <v>21</v>
      </c>
      <c r="U62" s="4">
        <f t="shared" si="9"/>
        <v>10</v>
      </c>
      <c r="V62" s="4">
        <f t="shared" si="8"/>
        <v>12</v>
      </c>
      <c r="W62" s="4">
        <f t="shared" si="5"/>
        <v>700</v>
      </c>
      <c r="X62" s="4">
        <f t="shared" si="6"/>
        <v>33</v>
      </c>
      <c r="Y62" s="4">
        <v>0</v>
      </c>
      <c r="Z62" s="4">
        <v>0</v>
      </c>
    </row>
    <row r="63" spans="1:26" x14ac:dyDescent="0.15">
      <c r="A63" s="4">
        <v>62</v>
      </c>
      <c r="B63" s="4">
        <v>62</v>
      </c>
      <c r="C63" s="4">
        <f>LOOKUP(B63,属性成长!A63:A127,属性成长!C63:C127)</f>
        <v>798</v>
      </c>
      <c r="D63" s="4">
        <f>LOOKUP($B63,属性成长!$A$2:$A$66,属性成长!D$2:D$66)</f>
        <v>20</v>
      </c>
      <c r="E63" s="4">
        <f>LOOKUP($B63,属性成长!$A$2:$A$66,属性成长!E$2:E$66)</f>
        <v>4</v>
      </c>
      <c r="F63" s="4">
        <f>LOOKUP($B63,属性成长!$A$2:$A$66,属性成长!F$2:F$66)</f>
        <v>4</v>
      </c>
      <c r="G63" s="4">
        <v>60</v>
      </c>
      <c r="H63" s="1">
        <v>1</v>
      </c>
      <c r="I63" s="4">
        <f>LOOKUP($G63,装备属性!$B$2:$B$8,装备属性!E$2:E$8)*$H63</f>
        <v>175</v>
      </c>
      <c r="J63" s="4">
        <f>LOOKUP($G63,装备属性!$B$2:$B$8,装备属性!F$2:F$8)*$H63</f>
        <v>175</v>
      </c>
      <c r="K63" s="4">
        <f>LOOKUP($G63,装备属性!$B$2:$B$8,装备属性!G$2:G$8)*$H63</f>
        <v>125</v>
      </c>
      <c r="L63" s="4">
        <f>LOOKUP($G63,装备属性!$B$2:$B$8,装备属性!H$2:H$8)*$H63</f>
        <v>35</v>
      </c>
      <c r="M63" s="4">
        <f t="shared" si="10"/>
        <v>973</v>
      </c>
      <c r="N63" s="4">
        <f t="shared" si="11"/>
        <v>195</v>
      </c>
      <c r="O63" s="4">
        <v>1</v>
      </c>
      <c r="P63" s="4">
        <f t="shared" si="4"/>
        <v>195</v>
      </c>
      <c r="Q63" s="4">
        <f t="shared" si="12"/>
        <v>129</v>
      </c>
      <c r="R63" s="4">
        <f t="shared" si="13"/>
        <v>39</v>
      </c>
      <c r="T63" s="4">
        <f t="shared" si="7"/>
        <v>21</v>
      </c>
      <c r="U63" s="4">
        <f t="shared" si="9"/>
        <v>20</v>
      </c>
      <c r="V63" s="4">
        <f t="shared" si="8"/>
        <v>7</v>
      </c>
      <c r="W63" s="4">
        <f t="shared" si="5"/>
        <v>1400</v>
      </c>
      <c r="X63" s="4">
        <f t="shared" si="6"/>
        <v>46</v>
      </c>
      <c r="Y63" s="4">
        <v>0</v>
      </c>
      <c r="Z63" s="4">
        <v>0</v>
      </c>
    </row>
    <row r="64" spans="1:26" x14ac:dyDescent="0.15">
      <c r="A64" s="4">
        <v>63</v>
      </c>
      <c r="B64" s="4">
        <v>63</v>
      </c>
      <c r="C64" s="4">
        <f>LOOKUP(B64,属性成长!A64:A128,属性成长!C64:C128)</f>
        <v>815</v>
      </c>
      <c r="D64" s="4">
        <f>LOOKUP($B64,属性成长!$A$2:$A$66,属性成长!D$2:D$66)</f>
        <v>20</v>
      </c>
      <c r="E64" s="4">
        <f>LOOKUP($B64,属性成长!$A$2:$A$66,属性成长!E$2:E$66)</f>
        <v>4</v>
      </c>
      <c r="F64" s="4">
        <f>LOOKUP($B64,属性成长!$A$2:$A$66,属性成长!F$2:F$66)</f>
        <v>4</v>
      </c>
      <c r="G64" s="4">
        <v>60</v>
      </c>
      <c r="H64" s="1">
        <v>1</v>
      </c>
      <c r="I64" s="4">
        <f>LOOKUP($G64,装备属性!$B$2:$B$8,装备属性!E$2:E$8)*$H64</f>
        <v>175</v>
      </c>
      <c r="J64" s="4">
        <f>LOOKUP($G64,装备属性!$B$2:$B$8,装备属性!F$2:F$8)*$H64</f>
        <v>175</v>
      </c>
      <c r="K64" s="4">
        <f>LOOKUP($G64,装备属性!$B$2:$B$8,装备属性!G$2:G$8)*$H64</f>
        <v>125</v>
      </c>
      <c r="L64" s="4">
        <f>LOOKUP($G64,装备属性!$B$2:$B$8,装备属性!H$2:H$8)*$H64</f>
        <v>35</v>
      </c>
      <c r="M64" s="4">
        <f t="shared" si="10"/>
        <v>990</v>
      </c>
      <c r="N64" s="4">
        <f t="shared" si="11"/>
        <v>195</v>
      </c>
      <c r="O64" s="4">
        <v>1</v>
      </c>
      <c r="P64" s="4">
        <f t="shared" si="4"/>
        <v>195</v>
      </c>
      <c r="Q64" s="4">
        <f t="shared" si="12"/>
        <v>129</v>
      </c>
      <c r="R64" s="4">
        <f t="shared" si="13"/>
        <v>39</v>
      </c>
      <c r="T64" s="4">
        <f t="shared" si="7"/>
        <v>21</v>
      </c>
      <c r="U64" s="4">
        <f t="shared" si="9"/>
        <v>30</v>
      </c>
      <c r="V64" s="4">
        <f t="shared" si="8"/>
        <v>3</v>
      </c>
      <c r="W64" s="4">
        <f t="shared" si="5"/>
        <v>2100</v>
      </c>
      <c r="X64" s="4">
        <f t="shared" si="6"/>
        <v>90</v>
      </c>
      <c r="Y64" s="4">
        <v>0</v>
      </c>
      <c r="Z64" s="4">
        <v>0</v>
      </c>
    </row>
    <row r="65" spans="1:26" x14ac:dyDescent="0.15">
      <c r="A65" s="4">
        <v>64</v>
      </c>
      <c r="B65" s="4">
        <v>64</v>
      </c>
      <c r="C65" s="4">
        <f>LOOKUP(B65,属性成长!A65:A129,属性成长!C65:C129)</f>
        <v>832</v>
      </c>
      <c r="D65" s="4">
        <f>LOOKUP($B65,属性成长!$A$2:$A$66,属性成长!D$2:D$66)</f>
        <v>20</v>
      </c>
      <c r="E65" s="4">
        <f>LOOKUP($B65,属性成长!$A$2:$A$66,属性成长!E$2:E$66)</f>
        <v>4</v>
      </c>
      <c r="F65" s="4">
        <f>LOOKUP($B65,属性成长!$A$2:$A$66,属性成长!F$2:F$66)</f>
        <v>4</v>
      </c>
      <c r="G65" s="4">
        <v>60</v>
      </c>
      <c r="H65" s="1">
        <v>1</v>
      </c>
      <c r="I65" s="4">
        <f>LOOKUP($G65,装备属性!$B$2:$B$8,装备属性!E$2:E$8)*$H65</f>
        <v>175</v>
      </c>
      <c r="J65" s="4">
        <f>LOOKUP($G65,装备属性!$B$2:$B$8,装备属性!F$2:F$8)*$H65</f>
        <v>175</v>
      </c>
      <c r="K65" s="4">
        <f>LOOKUP($G65,装备属性!$B$2:$B$8,装备属性!G$2:G$8)*$H65</f>
        <v>125</v>
      </c>
      <c r="L65" s="4">
        <f>LOOKUP($G65,装备属性!$B$2:$B$8,装备属性!H$2:H$8)*$H65</f>
        <v>35</v>
      </c>
      <c r="M65" s="4">
        <f t="shared" si="10"/>
        <v>1007</v>
      </c>
      <c r="N65" s="4">
        <f t="shared" si="11"/>
        <v>195</v>
      </c>
      <c r="O65" s="4">
        <v>1</v>
      </c>
      <c r="P65" s="4">
        <f t="shared" si="4"/>
        <v>195</v>
      </c>
      <c r="Q65" s="4">
        <f t="shared" si="12"/>
        <v>129</v>
      </c>
      <c r="R65" s="4">
        <f t="shared" si="13"/>
        <v>39</v>
      </c>
      <c r="T65" s="4">
        <f t="shared" si="7"/>
        <v>22</v>
      </c>
      <c r="U65" s="4">
        <f t="shared" si="9"/>
        <v>10</v>
      </c>
      <c r="V65" s="4">
        <f t="shared" si="8"/>
        <v>12</v>
      </c>
      <c r="W65" s="4">
        <f t="shared" si="5"/>
        <v>780</v>
      </c>
      <c r="X65" s="4">
        <f t="shared" si="6"/>
        <v>36</v>
      </c>
      <c r="Y65" s="4">
        <v>0</v>
      </c>
      <c r="Z65" s="4">
        <v>0</v>
      </c>
    </row>
    <row r="66" spans="1:26" x14ac:dyDescent="0.15">
      <c r="A66" s="4">
        <v>65</v>
      </c>
      <c r="B66" s="4">
        <v>65</v>
      </c>
      <c r="C66" s="4">
        <f>LOOKUP(B66,属性成长!A66:A130,属性成长!C66:C130)</f>
        <v>849</v>
      </c>
      <c r="D66" s="4">
        <f>LOOKUP($B66,属性成长!$A$2:$A$66,属性成长!D$2:D$66)</f>
        <v>21</v>
      </c>
      <c r="E66" s="4">
        <f>LOOKUP($B66,属性成长!$A$2:$A$66,属性成长!E$2:E$66)</f>
        <v>4</v>
      </c>
      <c r="F66" s="4">
        <f>LOOKUP($B66,属性成长!$A$2:$A$66,属性成长!F$2:F$66)</f>
        <v>4</v>
      </c>
      <c r="G66" s="4">
        <v>60</v>
      </c>
      <c r="H66" s="1">
        <v>1</v>
      </c>
      <c r="I66" s="4">
        <f>LOOKUP($G66,装备属性!$B$2:$B$8,装备属性!E$2:E$8)*$H66</f>
        <v>175</v>
      </c>
      <c r="J66" s="4">
        <f>LOOKUP($G66,装备属性!$B$2:$B$8,装备属性!F$2:F$8)*$H66</f>
        <v>175</v>
      </c>
      <c r="K66" s="4">
        <f>LOOKUP($G66,装备属性!$B$2:$B$8,装备属性!G$2:G$8)*$H66</f>
        <v>125</v>
      </c>
      <c r="L66" s="4">
        <f>LOOKUP($G66,装备属性!$B$2:$B$8,装备属性!H$2:H$8)*$H66</f>
        <v>35</v>
      </c>
      <c r="M66" s="4">
        <f t="shared" si="10"/>
        <v>1024</v>
      </c>
      <c r="N66" s="4">
        <f t="shared" si="11"/>
        <v>196</v>
      </c>
      <c r="O66" s="4">
        <v>1</v>
      </c>
      <c r="P66" s="4">
        <f t="shared" si="4"/>
        <v>196</v>
      </c>
      <c r="Q66" s="4">
        <f t="shared" si="12"/>
        <v>129</v>
      </c>
      <c r="R66" s="4">
        <f t="shared" si="13"/>
        <v>39</v>
      </c>
      <c r="T66" s="4">
        <f t="shared" si="7"/>
        <v>22</v>
      </c>
      <c r="U66" s="4">
        <f t="shared" si="9"/>
        <v>20</v>
      </c>
      <c r="V66" s="4">
        <f t="shared" si="8"/>
        <v>7</v>
      </c>
      <c r="W66" s="4">
        <f t="shared" si="5"/>
        <v>1560</v>
      </c>
      <c r="X66" s="4">
        <f t="shared" si="6"/>
        <v>51</v>
      </c>
      <c r="Y66" s="4">
        <v>0</v>
      </c>
      <c r="Z66" s="4">
        <v>0</v>
      </c>
    </row>
    <row r="67" spans="1:26" x14ac:dyDescent="0.15">
      <c r="M67" s="4"/>
      <c r="N67" s="4"/>
      <c r="O67" s="4"/>
      <c r="P67" s="4"/>
      <c r="Q67" s="4"/>
      <c r="R67" s="4"/>
      <c r="T67" s="4">
        <f t="shared" si="7"/>
        <v>22</v>
      </c>
      <c r="U67" s="4">
        <f t="shared" si="9"/>
        <v>30</v>
      </c>
      <c r="V67" s="4">
        <f t="shared" si="8"/>
        <v>3</v>
      </c>
      <c r="W67" s="4">
        <f t="shared" ref="W67:W130" si="14">LOOKUP(T67,$A$2:$A$66,$P$2:$P$66)*U67</f>
        <v>2340</v>
      </c>
      <c r="X67" s="4">
        <f t="shared" ref="X67:X130" si="15">ROUND(LOOKUP(T67,$A$2:$A$66,M$2:M$66)/V67+(LOOKUP($T67,$A$2:$A$66,$Q$2:$Q$66)+LOOKUP(T67,$A$2:$A$66,$R$2:$R$66))/2,0)</f>
        <v>97</v>
      </c>
      <c r="Y67" s="4">
        <v>0</v>
      </c>
      <c r="Z67" s="4">
        <v>0</v>
      </c>
    </row>
    <row r="68" spans="1:26" x14ac:dyDescent="0.15">
      <c r="T68" s="4">
        <f t="shared" si="7"/>
        <v>23</v>
      </c>
      <c r="U68" s="4">
        <f t="shared" si="9"/>
        <v>10</v>
      </c>
      <c r="V68" s="4">
        <f t="shared" si="8"/>
        <v>12</v>
      </c>
      <c r="W68" s="4">
        <f t="shared" si="14"/>
        <v>850</v>
      </c>
      <c r="X68" s="4">
        <f t="shared" si="15"/>
        <v>38</v>
      </c>
      <c r="Y68" s="4">
        <v>0</v>
      </c>
      <c r="Z68" s="4">
        <v>0</v>
      </c>
    </row>
    <row r="69" spans="1:26" x14ac:dyDescent="0.15">
      <c r="T69" s="4">
        <f t="shared" si="7"/>
        <v>23</v>
      </c>
      <c r="U69" s="4">
        <f t="shared" si="9"/>
        <v>20</v>
      </c>
      <c r="V69" s="4">
        <f t="shared" si="8"/>
        <v>7</v>
      </c>
      <c r="W69" s="4">
        <f t="shared" si="14"/>
        <v>1700</v>
      </c>
      <c r="X69" s="4">
        <f t="shared" si="15"/>
        <v>54</v>
      </c>
      <c r="Y69" s="4">
        <v>0</v>
      </c>
      <c r="Z69" s="4">
        <v>0</v>
      </c>
    </row>
    <row r="70" spans="1:26" x14ac:dyDescent="0.15">
      <c r="T70" s="4">
        <f t="shared" ref="T70:T133" si="16">T67+1</f>
        <v>23</v>
      </c>
      <c r="U70" s="4">
        <f t="shared" si="9"/>
        <v>30</v>
      </c>
      <c r="V70" s="4">
        <f t="shared" si="8"/>
        <v>3</v>
      </c>
      <c r="W70" s="4">
        <f t="shared" si="14"/>
        <v>2550</v>
      </c>
      <c r="X70" s="4">
        <f t="shared" si="15"/>
        <v>102</v>
      </c>
      <c r="Y70" s="4">
        <v>0</v>
      </c>
      <c r="Z70" s="4">
        <v>0</v>
      </c>
    </row>
    <row r="71" spans="1:26" x14ac:dyDescent="0.15">
      <c r="T71" s="4">
        <f t="shared" si="16"/>
        <v>24</v>
      </c>
      <c r="U71" s="4">
        <f t="shared" si="9"/>
        <v>10</v>
      </c>
      <c r="V71" s="4">
        <f t="shared" si="8"/>
        <v>12</v>
      </c>
      <c r="W71" s="4">
        <f t="shared" si="14"/>
        <v>850</v>
      </c>
      <c r="X71" s="4">
        <f t="shared" si="15"/>
        <v>39</v>
      </c>
      <c r="Y71" s="4">
        <v>0</v>
      </c>
      <c r="Z71" s="4">
        <v>0</v>
      </c>
    </row>
    <row r="72" spans="1:26" x14ac:dyDescent="0.15">
      <c r="T72" s="4">
        <f t="shared" si="16"/>
        <v>24</v>
      </c>
      <c r="U72" s="4">
        <f t="shared" si="9"/>
        <v>20</v>
      </c>
      <c r="V72" s="4">
        <f t="shared" si="8"/>
        <v>7</v>
      </c>
      <c r="W72" s="4">
        <f t="shared" si="14"/>
        <v>1700</v>
      </c>
      <c r="X72" s="4">
        <f t="shared" si="15"/>
        <v>55</v>
      </c>
      <c r="Y72" s="4">
        <v>0</v>
      </c>
      <c r="Z72" s="4">
        <v>0</v>
      </c>
    </row>
    <row r="73" spans="1:26" x14ac:dyDescent="0.15">
      <c r="T73" s="4">
        <f t="shared" si="16"/>
        <v>24</v>
      </c>
      <c r="U73" s="4">
        <f t="shared" si="9"/>
        <v>30</v>
      </c>
      <c r="V73" s="4">
        <f t="shared" si="8"/>
        <v>3</v>
      </c>
      <c r="W73" s="4">
        <f t="shared" si="14"/>
        <v>2550</v>
      </c>
      <c r="X73" s="4">
        <f t="shared" si="15"/>
        <v>106</v>
      </c>
      <c r="Y73" s="4">
        <v>0</v>
      </c>
      <c r="Z73" s="4">
        <v>0</v>
      </c>
    </row>
    <row r="74" spans="1:26" x14ac:dyDescent="0.15">
      <c r="T74" s="4">
        <f t="shared" si="16"/>
        <v>25</v>
      </c>
      <c r="U74" s="4">
        <v>15</v>
      </c>
      <c r="V74" s="4">
        <f t="shared" si="8"/>
        <v>12</v>
      </c>
      <c r="W74" s="4">
        <f t="shared" si="14"/>
        <v>1290</v>
      </c>
      <c r="X74" s="4">
        <f t="shared" si="15"/>
        <v>40</v>
      </c>
      <c r="Y74" s="4">
        <v>0</v>
      </c>
      <c r="Z74" s="4">
        <v>0</v>
      </c>
    </row>
    <row r="75" spans="1:26" x14ac:dyDescent="0.15">
      <c r="T75" s="4">
        <f t="shared" si="16"/>
        <v>25</v>
      </c>
      <c r="U75" s="4">
        <v>25</v>
      </c>
      <c r="V75" s="4">
        <f t="shared" si="8"/>
        <v>7</v>
      </c>
      <c r="W75" s="4">
        <f t="shared" si="14"/>
        <v>2150</v>
      </c>
      <c r="X75" s="4">
        <f t="shared" si="15"/>
        <v>57</v>
      </c>
      <c r="Y75" s="4">
        <v>0</v>
      </c>
      <c r="Z75" s="4">
        <v>0</v>
      </c>
    </row>
    <row r="76" spans="1:26" x14ac:dyDescent="0.15">
      <c r="T76" s="4">
        <f t="shared" si="16"/>
        <v>25</v>
      </c>
      <c r="U76" s="4">
        <v>40</v>
      </c>
      <c r="V76" s="4">
        <f t="shared" si="8"/>
        <v>3</v>
      </c>
      <c r="W76" s="4">
        <f t="shared" si="14"/>
        <v>3440</v>
      </c>
      <c r="X76" s="4">
        <f t="shared" si="15"/>
        <v>110</v>
      </c>
      <c r="Y76" s="4">
        <v>0</v>
      </c>
      <c r="Z76" s="4">
        <v>0</v>
      </c>
    </row>
    <row r="77" spans="1:26" x14ac:dyDescent="0.15">
      <c r="T77" s="4">
        <f t="shared" si="16"/>
        <v>26</v>
      </c>
      <c r="U77" s="4">
        <f t="shared" si="9"/>
        <v>15</v>
      </c>
      <c r="V77" s="4">
        <f t="shared" si="8"/>
        <v>12</v>
      </c>
      <c r="W77" s="4">
        <f t="shared" si="14"/>
        <v>1290</v>
      </c>
      <c r="X77" s="4">
        <f t="shared" si="15"/>
        <v>41</v>
      </c>
      <c r="Y77" s="4">
        <v>0</v>
      </c>
      <c r="Z77" s="4">
        <v>0</v>
      </c>
    </row>
    <row r="78" spans="1:26" x14ac:dyDescent="0.15">
      <c r="T78" s="4">
        <f t="shared" si="16"/>
        <v>26</v>
      </c>
      <c r="U78" s="4">
        <f t="shared" si="9"/>
        <v>25</v>
      </c>
      <c r="V78" s="4">
        <f t="shared" si="8"/>
        <v>7</v>
      </c>
      <c r="W78" s="4">
        <f t="shared" si="14"/>
        <v>2150</v>
      </c>
      <c r="X78" s="4">
        <f t="shared" si="15"/>
        <v>58</v>
      </c>
      <c r="Y78" s="4">
        <v>0</v>
      </c>
      <c r="Z78" s="4">
        <v>0</v>
      </c>
    </row>
    <row r="79" spans="1:26" x14ac:dyDescent="0.15">
      <c r="T79" s="4">
        <f t="shared" si="16"/>
        <v>26</v>
      </c>
      <c r="U79" s="4">
        <f t="shared" si="9"/>
        <v>40</v>
      </c>
      <c r="V79" s="4">
        <f t="shared" si="8"/>
        <v>3</v>
      </c>
      <c r="W79" s="4">
        <f t="shared" si="14"/>
        <v>3440</v>
      </c>
      <c r="X79" s="4">
        <f t="shared" si="15"/>
        <v>113</v>
      </c>
      <c r="Y79" s="4">
        <v>0</v>
      </c>
      <c r="Z79" s="4">
        <v>0</v>
      </c>
    </row>
    <row r="80" spans="1:26" x14ac:dyDescent="0.15">
      <c r="T80" s="4">
        <f t="shared" si="16"/>
        <v>27</v>
      </c>
      <c r="U80" s="4">
        <f t="shared" si="9"/>
        <v>15</v>
      </c>
      <c r="V80" s="4">
        <f t="shared" si="8"/>
        <v>12</v>
      </c>
      <c r="W80" s="4">
        <f t="shared" si="14"/>
        <v>1290</v>
      </c>
      <c r="X80" s="4">
        <f t="shared" si="15"/>
        <v>42</v>
      </c>
      <c r="Y80" s="4">
        <v>0</v>
      </c>
      <c r="Z80" s="4">
        <v>0</v>
      </c>
    </row>
    <row r="81" spans="20:26" x14ac:dyDescent="0.15">
      <c r="T81" s="4">
        <f t="shared" si="16"/>
        <v>27</v>
      </c>
      <c r="U81" s="4">
        <f t="shared" si="9"/>
        <v>25</v>
      </c>
      <c r="V81" s="4">
        <f t="shared" si="8"/>
        <v>7</v>
      </c>
      <c r="W81" s="4">
        <f t="shared" si="14"/>
        <v>2150</v>
      </c>
      <c r="X81" s="4">
        <f t="shared" si="15"/>
        <v>60</v>
      </c>
      <c r="Y81" s="4">
        <v>0</v>
      </c>
      <c r="Z81" s="4">
        <v>0</v>
      </c>
    </row>
    <row r="82" spans="20:26" x14ac:dyDescent="0.15">
      <c r="T82" s="4">
        <f t="shared" si="16"/>
        <v>27</v>
      </c>
      <c r="U82" s="4">
        <f t="shared" si="9"/>
        <v>40</v>
      </c>
      <c r="V82" s="4">
        <f t="shared" si="8"/>
        <v>3</v>
      </c>
      <c r="W82" s="4">
        <f t="shared" si="14"/>
        <v>3440</v>
      </c>
      <c r="X82" s="4">
        <f t="shared" si="15"/>
        <v>117</v>
      </c>
      <c r="Y82" s="4">
        <v>0</v>
      </c>
      <c r="Z82" s="4">
        <v>0</v>
      </c>
    </row>
    <row r="83" spans="20:26" x14ac:dyDescent="0.15">
      <c r="T83" s="4">
        <f t="shared" si="16"/>
        <v>28</v>
      </c>
      <c r="U83" s="4">
        <f t="shared" si="9"/>
        <v>15</v>
      </c>
      <c r="V83" s="4">
        <f t="shared" si="8"/>
        <v>12</v>
      </c>
      <c r="W83" s="4">
        <f t="shared" si="14"/>
        <v>1290</v>
      </c>
      <c r="X83" s="4">
        <f t="shared" si="15"/>
        <v>43</v>
      </c>
      <c r="Y83" s="4">
        <v>0</v>
      </c>
      <c r="Z83" s="4">
        <v>0</v>
      </c>
    </row>
    <row r="84" spans="20:26" x14ac:dyDescent="0.15">
      <c r="T84" s="4">
        <f t="shared" si="16"/>
        <v>28</v>
      </c>
      <c r="U84" s="4">
        <f t="shared" si="9"/>
        <v>25</v>
      </c>
      <c r="V84" s="4">
        <f t="shared" si="8"/>
        <v>7</v>
      </c>
      <c r="W84" s="4">
        <f t="shared" si="14"/>
        <v>2150</v>
      </c>
      <c r="X84" s="4">
        <f t="shared" si="15"/>
        <v>61</v>
      </c>
      <c r="Y84" s="4">
        <v>0</v>
      </c>
      <c r="Z84" s="4">
        <v>0</v>
      </c>
    </row>
    <row r="85" spans="20:26" x14ac:dyDescent="0.15">
      <c r="T85" s="4">
        <f t="shared" si="16"/>
        <v>28</v>
      </c>
      <c r="U85" s="4">
        <f t="shared" si="9"/>
        <v>40</v>
      </c>
      <c r="V85" s="4">
        <f t="shared" si="8"/>
        <v>3</v>
      </c>
      <c r="W85" s="4">
        <f t="shared" si="14"/>
        <v>3440</v>
      </c>
      <c r="X85" s="4">
        <f t="shared" si="15"/>
        <v>121</v>
      </c>
      <c r="Y85" s="4">
        <v>0</v>
      </c>
      <c r="Z85" s="4">
        <v>0</v>
      </c>
    </row>
    <row r="86" spans="20:26" x14ac:dyDescent="0.15">
      <c r="T86" s="4">
        <f t="shared" si="16"/>
        <v>29</v>
      </c>
      <c r="U86" s="4">
        <f t="shared" si="9"/>
        <v>15</v>
      </c>
      <c r="V86" s="4">
        <f t="shared" si="8"/>
        <v>12</v>
      </c>
      <c r="W86" s="4">
        <f t="shared" si="14"/>
        <v>1305</v>
      </c>
      <c r="X86" s="4">
        <f t="shared" si="15"/>
        <v>44</v>
      </c>
      <c r="Y86" s="4">
        <v>0</v>
      </c>
      <c r="Z86" s="4">
        <v>0</v>
      </c>
    </row>
    <row r="87" spans="20:26" x14ac:dyDescent="0.15">
      <c r="T87" s="4">
        <f t="shared" si="16"/>
        <v>29</v>
      </c>
      <c r="U87" s="4">
        <f t="shared" si="9"/>
        <v>25</v>
      </c>
      <c r="V87" s="4">
        <f t="shared" si="8"/>
        <v>7</v>
      </c>
      <c r="W87" s="4">
        <f t="shared" si="14"/>
        <v>2175</v>
      </c>
      <c r="X87" s="4">
        <f t="shared" si="15"/>
        <v>63</v>
      </c>
      <c r="Y87" s="4">
        <v>0</v>
      </c>
      <c r="Z87" s="4">
        <v>0</v>
      </c>
    </row>
    <row r="88" spans="20:26" x14ac:dyDescent="0.15">
      <c r="T88" s="4">
        <f t="shared" si="16"/>
        <v>29</v>
      </c>
      <c r="U88" s="4">
        <f t="shared" si="9"/>
        <v>40</v>
      </c>
      <c r="V88" s="4">
        <f t="shared" ref="V88:V151" si="17">V85</f>
        <v>3</v>
      </c>
      <c r="W88" s="4">
        <f t="shared" si="14"/>
        <v>3480</v>
      </c>
      <c r="X88" s="4">
        <f t="shared" si="15"/>
        <v>124</v>
      </c>
      <c r="Y88" s="4">
        <v>0</v>
      </c>
      <c r="Z88" s="4">
        <v>0</v>
      </c>
    </row>
    <row r="89" spans="20:26" x14ac:dyDescent="0.15">
      <c r="T89" s="4">
        <f t="shared" si="16"/>
        <v>30</v>
      </c>
      <c r="U89" s="4">
        <f t="shared" si="9"/>
        <v>15</v>
      </c>
      <c r="V89" s="4">
        <f t="shared" si="17"/>
        <v>12</v>
      </c>
      <c r="W89" s="4">
        <f t="shared" si="14"/>
        <v>1380</v>
      </c>
      <c r="X89" s="4">
        <f t="shared" si="15"/>
        <v>48</v>
      </c>
      <c r="Y89" s="4">
        <v>0</v>
      </c>
      <c r="Z89" s="4">
        <v>0</v>
      </c>
    </row>
    <row r="90" spans="20:26" x14ac:dyDescent="0.15">
      <c r="T90" s="4">
        <f t="shared" si="16"/>
        <v>30</v>
      </c>
      <c r="U90" s="4">
        <f t="shared" si="9"/>
        <v>25</v>
      </c>
      <c r="V90" s="4">
        <f t="shared" si="17"/>
        <v>7</v>
      </c>
      <c r="W90" s="4">
        <f t="shared" si="14"/>
        <v>2300</v>
      </c>
      <c r="X90" s="4">
        <f t="shared" si="15"/>
        <v>69</v>
      </c>
      <c r="Y90" s="4">
        <v>0</v>
      </c>
      <c r="Z90" s="4">
        <v>0</v>
      </c>
    </row>
    <row r="91" spans="20:26" x14ac:dyDescent="0.15">
      <c r="T91" s="4">
        <f t="shared" si="16"/>
        <v>30</v>
      </c>
      <c r="U91" s="4">
        <f t="shared" si="9"/>
        <v>40</v>
      </c>
      <c r="V91" s="4">
        <f t="shared" si="17"/>
        <v>3</v>
      </c>
      <c r="W91" s="4">
        <f t="shared" si="14"/>
        <v>3680</v>
      </c>
      <c r="X91" s="4">
        <f t="shared" si="15"/>
        <v>137</v>
      </c>
      <c r="Y91" s="4">
        <v>0</v>
      </c>
      <c r="Z91" s="4">
        <v>0</v>
      </c>
    </row>
    <row r="92" spans="20:26" x14ac:dyDescent="0.15">
      <c r="T92" s="4">
        <f t="shared" si="16"/>
        <v>31</v>
      </c>
      <c r="U92" s="4">
        <f t="shared" si="9"/>
        <v>15</v>
      </c>
      <c r="V92" s="4">
        <f t="shared" si="17"/>
        <v>12</v>
      </c>
      <c r="W92" s="4">
        <f t="shared" si="14"/>
        <v>1455</v>
      </c>
      <c r="X92" s="4">
        <f t="shared" si="15"/>
        <v>50</v>
      </c>
      <c r="Y92" s="4">
        <v>0</v>
      </c>
      <c r="Z92" s="4">
        <v>0</v>
      </c>
    </row>
    <row r="93" spans="20:26" x14ac:dyDescent="0.15">
      <c r="T93" s="4">
        <f t="shared" si="16"/>
        <v>31</v>
      </c>
      <c r="U93" s="4">
        <f t="shared" si="9"/>
        <v>25</v>
      </c>
      <c r="V93" s="4">
        <f t="shared" si="17"/>
        <v>7</v>
      </c>
      <c r="W93" s="4">
        <f t="shared" si="14"/>
        <v>2425</v>
      </c>
      <c r="X93" s="4">
        <f t="shared" si="15"/>
        <v>72</v>
      </c>
      <c r="Y93" s="4">
        <v>0</v>
      </c>
      <c r="Z93" s="4">
        <v>0</v>
      </c>
    </row>
    <row r="94" spans="20:26" x14ac:dyDescent="0.15">
      <c r="T94" s="4">
        <f t="shared" si="16"/>
        <v>31</v>
      </c>
      <c r="U94" s="4">
        <f t="shared" si="9"/>
        <v>40</v>
      </c>
      <c r="V94" s="4">
        <f t="shared" si="17"/>
        <v>3</v>
      </c>
      <c r="W94" s="4">
        <f t="shared" si="14"/>
        <v>3880</v>
      </c>
      <c r="X94" s="4">
        <f t="shared" si="15"/>
        <v>143</v>
      </c>
      <c r="Y94" s="4">
        <v>0</v>
      </c>
      <c r="Z94" s="4">
        <v>0</v>
      </c>
    </row>
    <row r="95" spans="20:26" x14ac:dyDescent="0.15">
      <c r="T95" s="4">
        <f t="shared" si="16"/>
        <v>32</v>
      </c>
      <c r="U95" s="4">
        <f t="shared" si="9"/>
        <v>15</v>
      </c>
      <c r="V95" s="4">
        <f t="shared" si="17"/>
        <v>12</v>
      </c>
      <c r="W95" s="4">
        <f t="shared" si="14"/>
        <v>1530</v>
      </c>
      <c r="X95" s="4">
        <f t="shared" si="15"/>
        <v>52</v>
      </c>
      <c r="Y95" s="4">
        <v>0</v>
      </c>
      <c r="Z95" s="4">
        <v>0</v>
      </c>
    </row>
    <row r="96" spans="20:26" x14ac:dyDescent="0.15">
      <c r="T96" s="4">
        <f t="shared" si="16"/>
        <v>32</v>
      </c>
      <c r="U96" s="4">
        <f t="shared" si="9"/>
        <v>25</v>
      </c>
      <c r="V96" s="4">
        <f t="shared" si="17"/>
        <v>7</v>
      </c>
      <c r="W96" s="4">
        <f t="shared" si="14"/>
        <v>2550</v>
      </c>
      <c r="X96" s="4">
        <f t="shared" si="15"/>
        <v>76</v>
      </c>
      <c r="Y96" s="4">
        <v>0</v>
      </c>
      <c r="Z96" s="4">
        <v>0</v>
      </c>
    </row>
    <row r="97" spans="20:26" x14ac:dyDescent="0.15">
      <c r="T97" s="4">
        <f t="shared" si="16"/>
        <v>32</v>
      </c>
      <c r="U97" s="4">
        <f t="shared" ref="U97:U160" si="18">U94</f>
        <v>40</v>
      </c>
      <c r="V97" s="4">
        <f t="shared" si="17"/>
        <v>3</v>
      </c>
      <c r="W97" s="4">
        <f t="shared" si="14"/>
        <v>4080</v>
      </c>
      <c r="X97" s="4">
        <f t="shared" si="15"/>
        <v>150</v>
      </c>
      <c r="Y97" s="4">
        <v>0</v>
      </c>
      <c r="Z97" s="4">
        <v>0</v>
      </c>
    </row>
    <row r="98" spans="20:26" x14ac:dyDescent="0.15">
      <c r="T98" s="4">
        <f t="shared" si="16"/>
        <v>33</v>
      </c>
      <c r="U98" s="4">
        <f t="shared" si="18"/>
        <v>15</v>
      </c>
      <c r="V98" s="4">
        <f t="shared" si="17"/>
        <v>12</v>
      </c>
      <c r="W98" s="4">
        <f t="shared" si="14"/>
        <v>1620</v>
      </c>
      <c r="X98" s="4">
        <f t="shared" si="15"/>
        <v>55</v>
      </c>
      <c r="Y98" s="4">
        <v>0</v>
      </c>
      <c r="Z98" s="4">
        <v>0</v>
      </c>
    </row>
    <row r="99" spans="20:26" x14ac:dyDescent="0.15">
      <c r="T99" s="4">
        <f t="shared" si="16"/>
        <v>33</v>
      </c>
      <c r="U99" s="4">
        <f t="shared" si="18"/>
        <v>25</v>
      </c>
      <c r="V99" s="4">
        <f t="shared" si="17"/>
        <v>7</v>
      </c>
      <c r="W99" s="4">
        <f t="shared" si="14"/>
        <v>2700</v>
      </c>
      <c r="X99" s="4">
        <f t="shared" si="15"/>
        <v>79</v>
      </c>
      <c r="Y99" s="4">
        <v>0</v>
      </c>
      <c r="Z99" s="4">
        <v>0</v>
      </c>
    </row>
    <row r="100" spans="20:26" x14ac:dyDescent="0.15">
      <c r="T100" s="4">
        <f t="shared" si="16"/>
        <v>33</v>
      </c>
      <c r="U100" s="4">
        <f t="shared" si="18"/>
        <v>40</v>
      </c>
      <c r="V100" s="4">
        <f t="shared" si="17"/>
        <v>3</v>
      </c>
      <c r="W100" s="4">
        <f t="shared" si="14"/>
        <v>4320</v>
      </c>
      <c r="X100" s="4">
        <f t="shared" si="15"/>
        <v>156</v>
      </c>
      <c r="Y100" s="4">
        <v>0</v>
      </c>
      <c r="Z100" s="4">
        <v>0</v>
      </c>
    </row>
    <row r="101" spans="20:26" x14ac:dyDescent="0.15">
      <c r="T101" s="4">
        <f t="shared" si="16"/>
        <v>34</v>
      </c>
      <c r="U101" s="4">
        <f t="shared" si="18"/>
        <v>15</v>
      </c>
      <c r="V101" s="4">
        <f t="shared" si="17"/>
        <v>12</v>
      </c>
      <c r="W101" s="4">
        <f t="shared" si="14"/>
        <v>1695</v>
      </c>
      <c r="X101" s="4">
        <f t="shared" si="15"/>
        <v>57</v>
      </c>
      <c r="Y101" s="4">
        <v>0</v>
      </c>
      <c r="Z101" s="4">
        <v>0</v>
      </c>
    </row>
    <row r="102" spans="20:26" x14ac:dyDescent="0.15">
      <c r="T102" s="4">
        <f t="shared" si="16"/>
        <v>34</v>
      </c>
      <c r="U102" s="4">
        <f t="shared" si="18"/>
        <v>25</v>
      </c>
      <c r="V102" s="4">
        <f t="shared" si="17"/>
        <v>7</v>
      </c>
      <c r="W102" s="4">
        <f t="shared" si="14"/>
        <v>2825</v>
      </c>
      <c r="X102" s="4">
        <f t="shared" si="15"/>
        <v>82</v>
      </c>
      <c r="Y102" s="4">
        <v>0</v>
      </c>
      <c r="Z102" s="4">
        <v>0</v>
      </c>
    </row>
    <row r="103" spans="20:26" x14ac:dyDescent="0.15">
      <c r="T103" s="4">
        <f t="shared" si="16"/>
        <v>34</v>
      </c>
      <c r="U103" s="4">
        <f t="shared" si="18"/>
        <v>40</v>
      </c>
      <c r="V103" s="4">
        <f t="shared" si="17"/>
        <v>3</v>
      </c>
      <c r="W103" s="4">
        <f t="shared" si="14"/>
        <v>4520</v>
      </c>
      <c r="X103" s="4">
        <f t="shared" si="15"/>
        <v>163</v>
      </c>
      <c r="Y103" s="4">
        <v>0</v>
      </c>
      <c r="Z103" s="4">
        <v>0</v>
      </c>
    </row>
    <row r="104" spans="20:26" x14ac:dyDescent="0.15">
      <c r="T104" s="4">
        <f t="shared" si="16"/>
        <v>35</v>
      </c>
      <c r="U104" s="4">
        <f t="shared" si="18"/>
        <v>15</v>
      </c>
      <c r="V104" s="4">
        <f t="shared" si="17"/>
        <v>12</v>
      </c>
      <c r="W104" s="4">
        <f t="shared" si="14"/>
        <v>1695</v>
      </c>
      <c r="X104" s="4">
        <f t="shared" si="15"/>
        <v>58</v>
      </c>
      <c r="Y104" s="4">
        <v>0</v>
      </c>
      <c r="Z104" s="4">
        <v>0</v>
      </c>
    </row>
    <row r="105" spans="20:26" x14ac:dyDescent="0.15">
      <c r="T105" s="4">
        <f t="shared" si="16"/>
        <v>35</v>
      </c>
      <c r="U105" s="4">
        <f t="shared" si="18"/>
        <v>25</v>
      </c>
      <c r="V105" s="4">
        <f t="shared" si="17"/>
        <v>7</v>
      </c>
      <c r="W105" s="4">
        <f t="shared" si="14"/>
        <v>2825</v>
      </c>
      <c r="X105" s="4">
        <f t="shared" si="15"/>
        <v>84</v>
      </c>
      <c r="Y105" s="4">
        <v>0</v>
      </c>
      <c r="Z105" s="4">
        <v>0</v>
      </c>
    </row>
    <row r="106" spans="20:26" x14ac:dyDescent="0.15">
      <c r="T106" s="4">
        <f t="shared" si="16"/>
        <v>35</v>
      </c>
      <c r="U106" s="4">
        <f t="shared" si="18"/>
        <v>40</v>
      </c>
      <c r="V106" s="4">
        <f t="shared" si="17"/>
        <v>3</v>
      </c>
      <c r="W106" s="4">
        <f t="shared" si="14"/>
        <v>4520</v>
      </c>
      <c r="X106" s="4">
        <f t="shared" si="15"/>
        <v>167</v>
      </c>
      <c r="Y106" s="4">
        <v>0</v>
      </c>
      <c r="Z106" s="4">
        <v>0</v>
      </c>
    </row>
    <row r="107" spans="20:26" x14ac:dyDescent="0.15">
      <c r="T107" s="4">
        <f t="shared" si="16"/>
        <v>36</v>
      </c>
      <c r="U107" s="4">
        <f t="shared" si="18"/>
        <v>15</v>
      </c>
      <c r="V107" s="4">
        <f t="shared" si="17"/>
        <v>12</v>
      </c>
      <c r="W107" s="4">
        <f t="shared" si="14"/>
        <v>1695</v>
      </c>
      <c r="X107" s="4">
        <f t="shared" si="15"/>
        <v>59</v>
      </c>
      <c r="Y107" s="4">
        <v>0</v>
      </c>
      <c r="Z107" s="4">
        <v>0</v>
      </c>
    </row>
    <row r="108" spans="20:26" x14ac:dyDescent="0.15">
      <c r="T108" s="4">
        <f t="shared" si="16"/>
        <v>36</v>
      </c>
      <c r="U108" s="4">
        <f t="shared" si="18"/>
        <v>25</v>
      </c>
      <c r="V108" s="4">
        <f t="shared" si="17"/>
        <v>7</v>
      </c>
      <c r="W108" s="4">
        <f t="shared" si="14"/>
        <v>2825</v>
      </c>
      <c r="X108" s="4">
        <f t="shared" si="15"/>
        <v>86</v>
      </c>
      <c r="Y108" s="4">
        <v>0</v>
      </c>
      <c r="Z108" s="4">
        <v>0</v>
      </c>
    </row>
    <row r="109" spans="20:26" x14ac:dyDescent="0.15">
      <c r="T109" s="4">
        <f t="shared" si="16"/>
        <v>36</v>
      </c>
      <c r="U109" s="4">
        <f t="shared" si="18"/>
        <v>40</v>
      </c>
      <c r="V109" s="4">
        <f t="shared" si="17"/>
        <v>3</v>
      </c>
      <c r="W109" s="4">
        <f t="shared" si="14"/>
        <v>4520</v>
      </c>
      <c r="X109" s="4">
        <f t="shared" si="15"/>
        <v>171</v>
      </c>
      <c r="Y109" s="4">
        <v>0</v>
      </c>
      <c r="Z109" s="4">
        <v>0</v>
      </c>
    </row>
    <row r="110" spans="20:26" x14ac:dyDescent="0.15">
      <c r="T110" s="4">
        <f t="shared" si="16"/>
        <v>37</v>
      </c>
      <c r="U110" s="4">
        <f t="shared" si="18"/>
        <v>15</v>
      </c>
      <c r="V110" s="4">
        <f t="shared" si="17"/>
        <v>12</v>
      </c>
      <c r="W110" s="4">
        <f t="shared" si="14"/>
        <v>1710</v>
      </c>
      <c r="X110" s="4">
        <f t="shared" si="15"/>
        <v>60</v>
      </c>
      <c r="Y110" s="4">
        <v>0</v>
      </c>
      <c r="Z110" s="4">
        <v>0</v>
      </c>
    </row>
    <row r="111" spans="20:26" x14ac:dyDescent="0.15">
      <c r="T111" s="4">
        <f t="shared" si="16"/>
        <v>37</v>
      </c>
      <c r="U111" s="4">
        <f t="shared" si="18"/>
        <v>25</v>
      </c>
      <c r="V111" s="4">
        <f t="shared" si="17"/>
        <v>7</v>
      </c>
      <c r="W111" s="4">
        <f t="shared" si="14"/>
        <v>2850</v>
      </c>
      <c r="X111" s="4">
        <f t="shared" si="15"/>
        <v>88</v>
      </c>
      <c r="Y111" s="4">
        <v>0</v>
      </c>
      <c r="Z111" s="4">
        <v>0</v>
      </c>
    </row>
    <row r="112" spans="20:26" x14ac:dyDescent="0.15">
      <c r="T112" s="4">
        <f t="shared" si="16"/>
        <v>37</v>
      </c>
      <c r="U112" s="4">
        <f t="shared" si="18"/>
        <v>40</v>
      </c>
      <c r="V112" s="4">
        <f t="shared" si="17"/>
        <v>3</v>
      </c>
      <c r="W112" s="4">
        <f t="shared" si="14"/>
        <v>4560</v>
      </c>
      <c r="X112" s="4">
        <f t="shared" si="15"/>
        <v>176</v>
      </c>
      <c r="Y112" s="4">
        <v>0</v>
      </c>
      <c r="Z112" s="4">
        <v>0</v>
      </c>
    </row>
    <row r="113" spans="20:26" x14ac:dyDescent="0.15">
      <c r="T113" s="4">
        <f t="shared" si="16"/>
        <v>38</v>
      </c>
      <c r="U113" s="4">
        <f t="shared" si="18"/>
        <v>15</v>
      </c>
      <c r="V113" s="4">
        <f t="shared" si="17"/>
        <v>12</v>
      </c>
      <c r="W113" s="4">
        <f t="shared" si="14"/>
        <v>1710</v>
      </c>
      <c r="X113" s="4">
        <f t="shared" si="15"/>
        <v>62</v>
      </c>
      <c r="Y113" s="4">
        <v>0</v>
      </c>
      <c r="Z113" s="4">
        <v>0</v>
      </c>
    </row>
    <row r="114" spans="20:26" x14ac:dyDescent="0.15">
      <c r="T114" s="4">
        <f t="shared" si="16"/>
        <v>38</v>
      </c>
      <c r="U114" s="4">
        <f t="shared" si="18"/>
        <v>25</v>
      </c>
      <c r="V114" s="4">
        <f t="shared" si="17"/>
        <v>7</v>
      </c>
      <c r="W114" s="4">
        <f t="shared" si="14"/>
        <v>2850</v>
      </c>
      <c r="X114" s="4">
        <f t="shared" si="15"/>
        <v>90</v>
      </c>
      <c r="Y114" s="4">
        <v>0</v>
      </c>
      <c r="Z114" s="4">
        <v>0</v>
      </c>
    </row>
    <row r="115" spans="20:26" x14ac:dyDescent="0.15">
      <c r="T115" s="4">
        <f t="shared" si="16"/>
        <v>38</v>
      </c>
      <c r="U115" s="4">
        <f t="shared" si="18"/>
        <v>40</v>
      </c>
      <c r="V115" s="4">
        <f t="shared" si="17"/>
        <v>3</v>
      </c>
      <c r="W115" s="4">
        <f t="shared" si="14"/>
        <v>4560</v>
      </c>
      <c r="X115" s="4">
        <f t="shared" si="15"/>
        <v>180</v>
      </c>
      <c r="Y115" s="4">
        <v>0</v>
      </c>
      <c r="Z115" s="4">
        <v>0</v>
      </c>
    </row>
    <row r="116" spans="20:26" x14ac:dyDescent="0.15">
      <c r="T116" s="4">
        <f t="shared" si="16"/>
        <v>39</v>
      </c>
      <c r="U116" s="4">
        <f t="shared" si="18"/>
        <v>15</v>
      </c>
      <c r="V116" s="4">
        <f t="shared" si="17"/>
        <v>12</v>
      </c>
      <c r="W116" s="4">
        <f t="shared" si="14"/>
        <v>1710</v>
      </c>
      <c r="X116" s="4">
        <f t="shared" si="15"/>
        <v>64</v>
      </c>
      <c r="Y116" s="4">
        <v>0</v>
      </c>
      <c r="Z116" s="4">
        <v>0</v>
      </c>
    </row>
    <row r="117" spans="20:26" x14ac:dyDescent="0.15">
      <c r="T117" s="4">
        <f t="shared" si="16"/>
        <v>39</v>
      </c>
      <c r="U117" s="4">
        <f t="shared" si="18"/>
        <v>25</v>
      </c>
      <c r="V117" s="4">
        <f t="shared" si="17"/>
        <v>7</v>
      </c>
      <c r="W117" s="4">
        <f t="shared" si="14"/>
        <v>2850</v>
      </c>
      <c r="X117" s="4">
        <f t="shared" si="15"/>
        <v>93</v>
      </c>
      <c r="Y117" s="4">
        <v>0</v>
      </c>
      <c r="Z117" s="4">
        <v>0</v>
      </c>
    </row>
    <row r="118" spans="20:26" x14ac:dyDescent="0.15">
      <c r="T118" s="4">
        <f t="shared" si="16"/>
        <v>39</v>
      </c>
      <c r="U118" s="4">
        <f t="shared" si="18"/>
        <v>40</v>
      </c>
      <c r="V118" s="4">
        <f t="shared" si="17"/>
        <v>3</v>
      </c>
      <c r="W118" s="4">
        <f t="shared" si="14"/>
        <v>4560</v>
      </c>
      <c r="X118" s="4">
        <f t="shared" si="15"/>
        <v>185</v>
      </c>
      <c r="Y118" s="4">
        <v>0</v>
      </c>
      <c r="Z118" s="4">
        <v>0</v>
      </c>
    </row>
    <row r="119" spans="20:26" x14ac:dyDescent="0.15">
      <c r="T119" s="4">
        <f t="shared" si="16"/>
        <v>40</v>
      </c>
      <c r="U119" s="4">
        <f t="shared" si="18"/>
        <v>15</v>
      </c>
      <c r="V119" s="4">
        <f t="shared" si="17"/>
        <v>12</v>
      </c>
      <c r="W119" s="4">
        <f t="shared" si="14"/>
        <v>1710</v>
      </c>
      <c r="X119" s="4">
        <f t="shared" si="15"/>
        <v>66</v>
      </c>
      <c r="Y119" s="4">
        <v>0</v>
      </c>
      <c r="Z119" s="4">
        <v>0</v>
      </c>
    </row>
    <row r="120" spans="20:26" x14ac:dyDescent="0.15">
      <c r="T120" s="4">
        <f t="shared" si="16"/>
        <v>40</v>
      </c>
      <c r="U120" s="4">
        <f t="shared" si="18"/>
        <v>25</v>
      </c>
      <c r="V120" s="4">
        <f t="shared" si="17"/>
        <v>7</v>
      </c>
      <c r="W120" s="4">
        <f t="shared" si="14"/>
        <v>2850</v>
      </c>
      <c r="X120" s="4">
        <f t="shared" si="15"/>
        <v>97</v>
      </c>
      <c r="Y120" s="4">
        <v>0</v>
      </c>
      <c r="Z120" s="4">
        <v>0</v>
      </c>
    </row>
    <row r="121" spans="20:26" x14ac:dyDescent="0.15">
      <c r="T121" s="4">
        <f t="shared" si="16"/>
        <v>40</v>
      </c>
      <c r="U121" s="4">
        <f t="shared" si="18"/>
        <v>40</v>
      </c>
      <c r="V121" s="4">
        <f t="shared" si="17"/>
        <v>3</v>
      </c>
      <c r="W121" s="4">
        <f t="shared" si="14"/>
        <v>4560</v>
      </c>
      <c r="X121" s="4">
        <f t="shared" si="15"/>
        <v>195</v>
      </c>
      <c r="Y121" s="4">
        <v>0</v>
      </c>
      <c r="Z121" s="4">
        <v>0</v>
      </c>
    </row>
    <row r="122" spans="20:26" x14ac:dyDescent="0.15">
      <c r="T122" s="4">
        <f t="shared" si="16"/>
        <v>41</v>
      </c>
      <c r="U122" s="4">
        <f t="shared" si="18"/>
        <v>15</v>
      </c>
      <c r="V122" s="4">
        <f t="shared" si="17"/>
        <v>12</v>
      </c>
      <c r="W122" s="4">
        <f t="shared" si="14"/>
        <v>1815</v>
      </c>
      <c r="X122" s="4">
        <f t="shared" si="15"/>
        <v>69</v>
      </c>
      <c r="Y122" s="4">
        <v>0</v>
      </c>
      <c r="Z122" s="4">
        <v>0</v>
      </c>
    </row>
    <row r="123" spans="20:26" x14ac:dyDescent="0.15">
      <c r="T123" s="4">
        <f t="shared" si="16"/>
        <v>41</v>
      </c>
      <c r="U123" s="4">
        <f t="shared" si="18"/>
        <v>25</v>
      </c>
      <c r="V123" s="4">
        <f t="shared" si="17"/>
        <v>7</v>
      </c>
      <c r="W123" s="4">
        <f t="shared" si="14"/>
        <v>3025</v>
      </c>
      <c r="X123" s="4">
        <f t="shared" si="15"/>
        <v>101</v>
      </c>
      <c r="Y123" s="4">
        <v>0</v>
      </c>
      <c r="Z123" s="4">
        <v>0</v>
      </c>
    </row>
    <row r="124" spans="20:26" x14ac:dyDescent="0.15">
      <c r="T124" s="4">
        <f t="shared" si="16"/>
        <v>41</v>
      </c>
      <c r="U124" s="4">
        <f t="shared" si="18"/>
        <v>40</v>
      </c>
      <c r="V124" s="4">
        <f t="shared" si="17"/>
        <v>3</v>
      </c>
      <c r="W124" s="4">
        <f t="shared" si="14"/>
        <v>4840</v>
      </c>
      <c r="X124" s="4">
        <f t="shared" si="15"/>
        <v>203</v>
      </c>
      <c r="Y124" s="4">
        <v>0</v>
      </c>
      <c r="Z124" s="4">
        <v>0</v>
      </c>
    </row>
    <row r="125" spans="20:26" x14ac:dyDescent="0.15">
      <c r="T125" s="4">
        <f t="shared" si="16"/>
        <v>42</v>
      </c>
      <c r="U125" s="4">
        <f t="shared" si="18"/>
        <v>15</v>
      </c>
      <c r="V125" s="4">
        <f t="shared" si="17"/>
        <v>12</v>
      </c>
      <c r="W125" s="4">
        <f t="shared" si="14"/>
        <v>1920</v>
      </c>
      <c r="X125" s="4">
        <f t="shared" si="15"/>
        <v>72</v>
      </c>
      <c r="Y125" s="4">
        <v>0</v>
      </c>
      <c r="Z125" s="4">
        <v>0</v>
      </c>
    </row>
    <row r="126" spans="20:26" x14ac:dyDescent="0.15">
      <c r="T126" s="4">
        <f t="shared" si="16"/>
        <v>42</v>
      </c>
      <c r="U126" s="4">
        <f t="shared" si="18"/>
        <v>25</v>
      </c>
      <c r="V126" s="4">
        <f t="shared" si="17"/>
        <v>7</v>
      </c>
      <c r="W126" s="4">
        <f t="shared" si="14"/>
        <v>3200</v>
      </c>
      <c r="X126" s="4">
        <f t="shared" si="15"/>
        <v>106</v>
      </c>
      <c r="Y126" s="4">
        <v>0</v>
      </c>
      <c r="Z126" s="4">
        <v>0</v>
      </c>
    </row>
    <row r="127" spans="20:26" x14ac:dyDescent="0.15">
      <c r="T127" s="4">
        <f t="shared" si="16"/>
        <v>42</v>
      </c>
      <c r="U127" s="4">
        <f t="shared" si="18"/>
        <v>40</v>
      </c>
      <c r="V127" s="4">
        <f t="shared" si="17"/>
        <v>3</v>
      </c>
      <c r="W127" s="4">
        <f t="shared" si="14"/>
        <v>5120</v>
      </c>
      <c r="X127" s="4">
        <f t="shared" si="15"/>
        <v>212</v>
      </c>
      <c r="Y127" s="4">
        <v>0</v>
      </c>
      <c r="Z127" s="4">
        <v>0</v>
      </c>
    </row>
    <row r="128" spans="20:26" x14ac:dyDescent="0.15">
      <c r="T128" s="4">
        <f t="shared" si="16"/>
        <v>43</v>
      </c>
      <c r="U128" s="4">
        <f t="shared" si="18"/>
        <v>15</v>
      </c>
      <c r="V128" s="4">
        <f t="shared" si="17"/>
        <v>12</v>
      </c>
      <c r="W128" s="4">
        <f t="shared" si="14"/>
        <v>2010</v>
      </c>
      <c r="X128" s="4">
        <f t="shared" si="15"/>
        <v>75</v>
      </c>
      <c r="Y128" s="4">
        <v>0</v>
      </c>
      <c r="Z128" s="4">
        <v>0</v>
      </c>
    </row>
    <row r="129" spans="20:26" x14ac:dyDescent="0.15">
      <c r="T129" s="4">
        <f t="shared" si="16"/>
        <v>43</v>
      </c>
      <c r="U129" s="4">
        <f t="shared" si="18"/>
        <v>25</v>
      </c>
      <c r="V129" s="4">
        <f t="shared" si="17"/>
        <v>7</v>
      </c>
      <c r="W129" s="4">
        <f t="shared" si="14"/>
        <v>3350</v>
      </c>
      <c r="X129" s="4">
        <f t="shared" si="15"/>
        <v>109</v>
      </c>
      <c r="Y129" s="4">
        <v>0</v>
      </c>
      <c r="Z129" s="4">
        <v>0</v>
      </c>
    </row>
    <row r="130" spans="20:26" x14ac:dyDescent="0.15">
      <c r="T130" s="4">
        <f t="shared" si="16"/>
        <v>43</v>
      </c>
      <c r="U130" s="4">
        <f t="shared" si="18"/>
        <v>40</v>
      </c>
      <c r="V130" s="4">
        <f t="shared" si="17"/>
        <v>3</v>
      </c>
      <c r="W130" s="4">
        <f t="shared" si="14"/>
        <v>5360</v>
      </c>
      <c r="X130" s="4">
        <f t="shared" si="15"/>
        <v>219</v>
      </c>
      <c r="Y130" s="4">
        <v>0</v>
      </c>
      <c r="Z130" s="4">
        <v>0</v>
      </c>
    </row>
    <row r="131" spans="20:26" x14ac:dyDescent="0.15">
      <c r="T131" s="4">
        <f t="shared" si="16"/>
        <v>44</v>
      </c>
      <c r="U131" s="4">
        <f t="shared" si="18"/>
        <v>15</v>
      </c>
      <c r="V131" s="4">
        <f t="shared" si="17"/>
        <v>12</v>
      </c>
      <c r="W131" s="4">
        <f t="shared" ref="W131:W194" si="19">LOOKUP(T131,$A$2:$A$66,$P$2:$P$66)*U131</f>
        <v>2100</v>
      </c>
      <c r="X131" s="4">
        <f t="shared" ref="X131:X194" si="20">ROUND(LOOKUP(T131,$A$2:$A$66,M$2:M$66)/V131+(LOOKUP($T131,$A$2:$A$66,$Q$2:$Q$66)+LOOKUP(T131,$A$2:$A$66,$R$2:$R$66))/2,0)</f>
        <v>78</v>
      </c>
      <c r="Y131" s="4">
        <v>0</v>
      </c>
      <c r="Z131" s="4">
        <v>0</v>
      </c>
    </row>
    <row r="132" spans="20:26" x14ac:dyDescent="0.15">
      <c r="T132" s="4">
        <f t="shared" si="16"/>
        <v>44</v>
      </c>
      <c r="U132" s="4">
        <f t="shared" si="18"/>
        <v>25</v>
      </c>
      <c r="V132" s="4">
        <f t="shared" si="17"/>
        <v>7</v>
      </c>
      <c r="W132" s="4">
        <f t="shared" si="19"/>
        <v>3500</v>
      </c>
      <c r="X132" s="4">
        <f t="shared" si="20"/>
        <v>113</v>
      </c>
      <c r="Y132" s="4">
        <v>0</v>
      </c>
      <c r="Z132" s="4">
        <v>0</v>
      </c>
    </row>
    <row r="133" spans="20:26" x14ac:dyDescent="0.15">
      <c r="T133" s="4">
        <f t="shared" si="16"/>
        <v>44</v>
      </c>
      <c r="U133" s="4">
        <f t="shared" si="18"/>
        <v>40</v>
      </c>
      <c r="V133" s="4">
        <f t="shared" si="17"/>
        <v>3</v>
      </c>
      <c r="W133" s="4">
        <f t="shared" si="19"/>
        <v>5600</v>
      </c>
      <c r="X133" s="4">
        <f t="shared" si="20"/>
        <v>227</v>
      </c>
      <c r="Y133" s="4">
        <v>0</v>
      </c>
      <c r="Z133" s="4">
        <v>0</v>
      </c>
    </row>
    <row r="134" spans="20:26" x14ac:dyDescent="0.15">
      <c r="T134" s="4">
        <f t="shared" ref="T134:T196" si="21">T131+1</f>
        <v>45</v>
      </c>
      <c r="U134" s="4">
        <f t="shared" si="18"/>
        <v>15</v>
      </c>
      <c r="V134" s="4">
        <f t="shared" si="17"/>
        <v>12</v>
      </c>
      <c r="W134" s="4">
        <f t="shared" si="19"/>
        <v>2115</v>
      </c>
      <c r="X134" s="4">
        <f t="shared" si="20"/>
        <v>79</v>
      </c>
      <c r="Y134" s="4">
        <v>0</v>
      </c>
      <c r="Z134" s="4">
        <v>0</v>
      </c>
    </row>
    <row r="135" spans="20:26" x14ac:dyDescent="0.15">
      <c r="T135" s="4">
        <f t="shared" si="21"/>
        <v>45</v>
      </c>
      <c r="U135" s="4">
        <f t="shared" si="18"/>
        <v>25</v>
      </c>
      <c r="V135" s="4">
        <f t="shared" si="17"/>
        <v>7</v>
      </c>
      <c r="W135" s="4">
        <f t="shared" si="19"/>
        <v>3525</v>
      </c>
      <c r="X135" s="4">
        <f t="shared" si="20"/>
        <v>116</v>
      </c>
      <c r="Y135" s="4">
        <v>0</v>
      </c>
      <c r="Z135" s="4">
        <v>0</v>
      </c>
    </row>
    <row r="136" spans="20:26" x14ac:dyDescent="0.15">
      <c r="T136" s="4">
        <f t="shared" si="21"/>
        <v>45</v>
      </c>
      <c r="U136" s="4">
        <f t="shared" si="18"/>
        <v>40</v>
      </c>
      <c r="V136" s="4">
        <f t="shared" si="17"/>
        <v>3</v>
      </c>
      <c r="W136" s="4">
        <f t="shared" si="19"/>
        <v>5640</v>
      </c>
      <c r="X136" s="4">
        <f t="shared" si="20"/>
        <v>233</v>
      </c>
      <c r="Y136" s="4">
        <v>0</v>
      </c>
      <c r="Z136" s="4">
        <v>0</v>
      </c>
    </row>
    <row r="137" spans="20:26" x14ac:dyDescent="0.15">
      <c r="T137" s="4">
        <f t="shared" si="21"/>
        <v>46</v>
      </c>
      <c r="U137" s="4">
        <f t="shared" si="18"/>
        <v>15</v>
      </c>
      <c r="V137" s="4">
        <f t="shared" si="17"/>
        <v>12</v>
      </c>
      <c r="W137" s="4">
        <f t="shared" si="19"/>
        <v>2115</v>
      </c>
      <c r="X137" s="4">
        <f t="shared" si="20"/>
        <v>81</v>
      </c>
      <c r="Y137" s="4">
        <v>0</v>
      </c>
      <c r="Z137" s="4">
        <v>0</v>
      </c>
    </row>
    <row r="138" spans="20:26" x14ac:dyDescent="0.15">
      <c r="T138" s="4">
        <f t="shared" si="21"/>
        <v>46</v>
      </c>
      <c r="U138" s="4">
        <f t="shared" si="18"/>
        <v>25</v>
      </c>
      <c r="V138" s="4">
        <f t="shared" si="17"/>
        <v>7</v>
      </c>
      <c r="W138" s="4">
        <f t="shared" si="19"/>
        <v>3525</v>
      </c>
      <c r="X138" s="4">
        <f t="shared" si="20"/>
        <v>118</v>
      </c>
      <c r="Y138" s="4">
        <v>0</v>
      </c>
      <c r="Z138" s="4">
        <v>0</v>
      </c>
    </row>
    <row r="139" spans="20:26" x14ac:dyDescent="0.15">
      <c r="T139" s="4">
        <f t="shared" si="21"/>
        <v>46</v>
      </c>
      <c r="U139" s="4">
        <f t="shared" si="18"/>
        <v>40</v>
      </c>
      <c r="V139" s="4">
        <f t="shared" si="17"/>
        <v>3</v>
      </c>
      <c r="W139" s="4">
        <f t="shared" si="19"/>
        <v>5640</v>
      </c>
      <c r="X139" s="4">
        <f t="shared" si="20"/>
        <v>238</v>
      </c>
      <c r="Y139" s="4">
        <v>0</v>
      </c>
      <c r="Z139" s="4">
        <v>0</v>
      </c>
    </row>
    <row r="140" spans="20:26" x14ac:dyDescent="0.15">
      <c r="T140" s="4">
        <f t="shared" si="21"/>
        <v>47</v>
      </c>
      <c r="U140" s="4">
        <f t="shared" si="18"/>
        <v>15</v>
      </c>
      <c r="V140" s="4">
        <f t="shared" si="17"/>
        <v>12</v>
      </c>
      <c r="W140" s="4">
        <f t="shared" si="19"/>
        <v>2115</v>
      </c>
      <c r="X140" s="4">
        <f t="shared" si="20"/>
        <v>82</v>
      </c>
      <c r="Y140" s="4">
        <v>0</v>
      </c>
      <c r="Z140" s="4">
        <v>0</v>
      </c>
    </row>
    <row r="141" spans="20:26" x14ac:dyDescent="0.15">
      <c r="T141" s="4">
        <f t="shared" si="21"/>
        <v>47</v>
      </c>
      <c r="U141" s="4">
        <f t="shared" si="18"/>
        <v>25</v>
      </c>
      <c r="V141" s="4">
        <f t="shared" si="17"/>
        <v>7</v>
      </c>
      <c r="W141" s="4">
        <f t="shared" si="19"/>
        <v>3525</v>
      </c>
      <c r="X141" s="4">
        <f t="shared" si="20"/>
        <v>121</v>
      </c>
      <c r="Y141" s="4">
        <v>0</v>
      </c>
      <c r="Z141" s="4">
        <v>0</v>
      </c>
    </row>
    <row r="142" spans="20:26" x14ac:dyDescent="0.15">
      <c r="T142" s="4">
        <f t="shared" si="21"/>
        <v>47</v>
      </c>
      <c r="U142" s="4">
        <f t="shared" si="18"/>
        <v>40</v>
      </c>
      <c r="V142" s="4">
        <f t="shared" si="17"/>
        <v>3</v>
      </c>
      <c r="W142" s="4">
        <f t="shared" si="19"/>
        <v>5640</v>
      </c>
      <c r="X142" s="4">
        <f t="shared" si="20"/>
        <v>244</v>
      </c>
      <c r="Y142" s="4">
        <v>0</v>
      </c>
      <c r="Z142" s="4">
        <v>0</v>
      </c>
    </row>
    <row r="143" spans="20:26" x14ac:dyDescent="0.15">
      <c r="T143" s="4">
        <f t="shared" si="21"/>
        <v>48</v>
      </c>
      <c r="U143" s="4">
        <f t="shared" si="18"/>
        <v>15</v>
      </c>
      <c r="V143" s="4">
        <f t="shared" si="17"/>
        <v>12</v>
      </c>
      <c r="W143" s="4">
        <f t="shared" si="19"/>
        <v>2115</v>
      </c>
      <c r="X143" s="4">
        <f t="shared" si="20"/>
        <v>83</v>
      </c>
      <c r="Y143" s="4">
        <v>0</v>
      </c>
      <c r="Z143" s="4">
        <v>0</v>
      </c>
    </row>
    <row r="144" spans="20:26" x14ac:dyDescent="0.15">
      <c r="T144" s="4">
        <f t="shared" si="21"/>
        <v>48</v>
      </c>
      <c r="U144" s="4">
        <f t="shared" si="18"/>
        <v>25</v>
      </c>
      <c r="V144" s="4">
        <f t="shared" si="17"/>
        <v>7</v>
      </c>
      <c r="W144" s="4">
        <f t="shared" si="19"/>
        <v>3525</v>
      </c>
      <c r="X144" s="4">
        <f t="shared" si="20"/>
        <v>123</v>
      </c>
      <c r="Y144" s="4">
        <v>0</v>
      </c>
      <c r="Z144" s="4">
        <v>0</v>
      </c>
    </row>
    <row r="145" spans="20:26" x14ac:dyDescent="0.15">
      <c r="T145" s="4">
        <f t="shared" si="21"/>
        <v>48</v>
      </c>
      <c r="U145" s="4">
        <f t="shared" si="18"/>
        <v>40</v>
      </c>
      <c r="V145" s="4">
        <f t="shared" si="17"/>
        <v>3</v>
      </c>
      <c r="W145" s="4">
        <f t="shared" si="19"/>
        <v>5640</v>
      </c>
      <c r="X145" s="4">
        <f t="shared" si="20"/>
        <v>250</v>
      </c>
      <c r="Y145" s="4">
        <v>0</v>
      </c>
      <c r="Z145" s="4">
        <v>0</v>
      </c>
    </row>
    <row r="146" spans="20:26" x14ac:dyDescent="0.15">
      <c r="T146" s="4">
        <f t="shared" si="21"/>
        <v>49</v>
      </c>
      <c r="U146" s="4">
        <f t="shared" si="18"/>
        <v>15</v>
      </c>
      <c r="V146" s="4">
        <f t="shared" si="17"/>
        <v>12</v>
      </c>
      <c r="W146" s="4">
        <f t="shared" si="19"/>
        <v>2130</v>
      </c>
      <c r="X146" s="4">
        <f t="shared" si="20"/>
        <v>85</v>
      </c>
      <c r="Y146" s="4">
        <v>0</v>
      </c>
      <c r="Z146" s="4">
        <v>0</v>
      </c>
    </row>
    <row r="147" spans="20:26" x14ac:dyDescent="0.15">
      <c r="T147" s="4">
        <f t="shared" si="21"/>
        <v>49</v>
      </c>
      <c r="U147" s="4">
        <f t="shared" si="18"/>
        <v>25</v>
      </c>
      <c r="V147" s="4">
        <f t="shared" si="17"/>
        <v>7</v>
      </c>
      <c r="W147" s="4">
        <f t="shared" si="19"/>
        <v>3550</v>
      </c>
      <c r="X147" s="4">
        <f t="shared" si="20"/>
        <v>125</v>
      </c>
      <c r="Y147" s="4">
        <v>0</v>
      </c>
      <c r="Z147" s="4">
        <v>0</v>
      </c>
    </row>
    <row r="148" spans="20:26" x14ac:dyDescent="0.15">
      <c r="T148" s="4">
        <f t="shared" si="21"/>
        <v>49</v>
      </c>
      <c r="U148" s="4">
        <f t="shared" si="18"/>
        <v>40</v>
      </c>
      <c r="V148" s="4">
        <f t="shared" si="17"/>
        <v>3</v>
      </c>
      <c r="W148" s="4">
        <f t="shared" si="19"/>
        <v>5680</v>
      </c>
      <c r="X148" s="4">
        <f t="shared" si="20"/>
        <v>255</v>
      </c>
      <c r="Y148" s="4">
        <v>0</v>
      </c>
      <c r="Z148" s="4">
        <v>0</v>
      </c>
    </row>
    <row r="149" spans="20:26" x14ac:dyDescent="0.15">
      <c r="T149" s="4">
        <f t="shared" si="21"/>
        <v>50</v>
      </c>
      <c r="U149" s="4">
        <f t="shared" si="18"/>
        <v>15</v>
      </c>
      <c r="V149" s="4">
        <f t="shared" si="17"/>
        <v>12</v>
      </c>
      <c r="W149" s="4">
        <f t="shared" si="19"/>
        <v>2175</v>
      </c>
      <c r="X149" s="4">
        <f t="shared" si="20"/>
        <v>88</v>
      </c>
      <c r="Y149" s="4">
        <v>0</v>
      </c>
      <c r="Z149" s="4">
        <v>0</v>
      </c>
    </row>
    <row r="150" spans="20:26" x14ac:dyDescent="0.15">
      <c r="T150" s="4">
        <f t="shared" si="21"/>
        <v>50</v>
      </c>
      <c r="U150" s="4">
        <f t="shared" si="18"/>
        <v>25</v>
      </c>
      <c r="V150" s="4">
        <f t="shared" si="17"/>
        <v>7</v>
      </c>
      <c r="W150" s="4">
        <f t="shared" si="19"/>
        <v>3625</v>
      </c>
      <c r="X150" s="4">
        <f t="shared" si="20"/>
        <v>131</v>
      </c>
      <c r="Y150" s="4">
        <v>0</v>
      </c>
      <c r="Z150" s="4">
        <v>0</v>
      </c>
    </row>
    <row r="151" spans="20:26" x14ac:dyDescent="0.15">
      <c r="T151" s="4">
        <f t="shared" si="21"/>
        <v>50</v>
      </c>
      <c r="U151" s="4">
        <f t="shared" si="18"/>
        <v>40</v>
      </c>
      <c r="V151" s="4">
        <f t="shared" si="17"/>
        <v>3</v>
      </c>
      <c r="W151" s="4">
        <f t="shared" si="19"/>
        <v>5800</v>
      </c>
      <c r="X151" s="4">
        <f t="shared" si="20"/>
        <v>267</v>
      </c>
      <c r="Y151" s="4">
        <v>0</v>
      </c>
      <c r="Z151" s="4">
        <v>0</v>
      </c>
    </row>
    <row r="152" spans="20:26" x14ac:dyDescent="0.15">
      <c r="T152" s="4">
        <f t="shared" si="21"/>
        <v>51</v>
      </c>
      <c r="U152" s="4">
        <f t="shared" si="18"/>
        <v>15</v>
      </c>
      <c r="V152" s="4">
        <f t="shared" ref="V152:V196" si="22">V149</f>
        <v>12</v>
      </c>
      <c r="W152" s="4">
        <f t="shared" si="19"/>
        <v>2280</v>
      </c>
      <c r="X152" s="4">
        <f t="shared" si="20"/>
        <v>91</v>
      </c>
      <c r="Y152" s="4">
        <v>0</v>
      </c>
      <c r="Z152" s="4">
        <v>0</v>
      </c>
    </row>
    <row r="153" spans="20:26" x14ac:dyDescent="0.15">
      <c r="T153" s="4">
        <f t="shared" si="21"/>
        <v>51</v>
      </c>
      <c r="U153" s="4">
        <f t="shared" si="18"/>
        <v>25</v>
      </c>
      <c r="V153" s="4">
        <f t="shared" si="22"/>
        <v>7</v>
      </c>
      <c r="W153" s="4">
        <f t="shared" si="19"/>
        <v>3800</v>
      </c>
      <c r="X153" s="4">
        <f t="shared" si="20"/>
        <v>135</v>
      </c>
      <c r="Y153" s="4">
        <v>0</v>
      </c>
      <c r="Z153" s="4">
        <v>0</v>
      </c>
    </row>
    <row r="154" spans="20:26" x14ac:dyDescent="0.15">
      <c r="T154" s="4">
        <f t="shared" si="21"/>
        <v>51</v>
      </c>
      <c r="U154" s="4">
        <f t="shared" si="18"/>
        <v>40</v>
      </c>
      <c r="V154" s="4">
        <f t="shared" si="22"/>
        <v>3</v>
      </c>
      <c r="W154" s="4">
        <f t="shared" si="19"/>
        <v>6080</v>
      </c>
      <c r="X154" s="4">
        <f t="shared" si="20"/>
        <v>276</v>
      </c>
      <c r="Y154" s="4">
        <v>0</v>
      </c>
      <c r="Z154" s="4">
        <v>0</v>
      </c>
    </row>
    <row r="155" spans="20:26" x14ac:dyDescent="0.15">
      <c r="T155" s="4">
        <f t="shared" si="21"/>
        <v>52</v>
      </c>
      <c r="U155" s="4">
        <f t="shared" si="18"/>
        <v>15</v>
      </c>
      <c r="V155" s="4">
        <f t="shared" si="22"/>
        <v>12</v>
      </c>
      <c r="W155" s="4">
        <f t="shared" si="19"/>
        <v>2400</v>
      </c>
      <c r="X155" s="4">
        <f t="shared" si="20"/>
        <v>95</v>
      </c>
      <c r="Y155" s="4">
        <v>0</v>
      </c>
      <c r="Z155" s="4">
        <v>0</v>
      </c>
    </row>
    <row r="156" spans="20:26" x14ac:dyDescent="0.15">
      <c r="T156" s="4">
        <f t="shared" si="21"/>
        <v>52</v>
      </c>
      <c r="U156" s="4">
        <f t="shared" si="18"/>
        <v>25</v>
      </c>
      <c r="V156" s="4">
        <f t="shared" si="22"/>
        <v>7</v>
      </c>
      <c r="W156" s="4">
        <f t="shared" si="19"/>
        <v>4000</v>
      </c>
      <c r="X156" s="4">
        <f t="shared" si="20"/>
        <v>141</v>
      </c>
      <c r="Y156" s="4">
        <v>0</v>
      </c>
      <c r="Z156" s="4">
        <v>0</v>
      </c>
    </row>
    <row r="157" spans="20:26" x14ac:dyDescent="0.15">
      <c r="T157" s="4">
        <f t="shared" si="21"/>
        <v>52</v>
      </c>
      <c r="U157" s="4">
        <f t="shared" si="18"/>
        <v>40</v>
      </c>
      <c r="V157" s="4">
        <f t="shared" si="22"/>
        <v>3</v>
      </c>
      <c r="W157" s="4">
        <f t="shared" si="19"/>
        <v>6400</v>
      </c>
      <c r="X157" s="4">
        <f t="shared" si="20"/>
        <v>286</v>
      </c>
      <c r="Y157" s="4">
        <v>0</v>
      </c>
      <c r="Z157" s="4">
        <v>0</v>
      </c>
    </row>
    <row r="158" spans="20:26" x14ac:dyDescent="0.15">
      <c r="T158" s="4">
        <f t="shared" si="21"/>
        <v>53</v>
      </c>
      <c r="U158" s="4">
        <f t="shared" si="18"/>
        <v>15</v>
      </c>
      <c r="V158" s="4">
        <f t="shared" si="22"/>
        <v>12</v>
      </c>
      <c r="W158" s="4">
        <f t="shared" si="19"/>
        <v>2520</v>
      </c>
      <c r="X158" s="4">
        <f t="shared" si="20"/>
        <v>98</v>
      </c>
      <c r="Y158" s="4">
        <v>0</v>
      </c>
      <c r="Z158" s="4">
        <v>0</v>
      </c>
    </row>
    <row r="159" spans="20:26" x14ac:dyDescent="0.15">
      <c r="T159" s="4">
        <f t="shared" si="21"/>
        <v>53</v>
      </c>
      <c r="U159" s="4">
        <f t="shared" si="18"/>
        <v>25</v>
      </c>
      <c r="V159" s="4">
        <f t="shared" si="22"/>
        <v>7</v>
      </c>
      <c r="W159" s="4">
        <f t="shared" si="19"/>
        <v>4200</v>
      </c>
      <c r="X159" s="4">
        <f t="shared" si="20"/>
        <v>145</v>
      </c>
      <c r="Y159" s="4">
        <v>0</v>
      </c>
      <c r="Z159" s="4">
        <v>0</v>
      </c>
    </row>
    <row r="160" spans="20:26" x14ac:dyDescent="0.15">
      <c r="T160" s="4">
        <f t="shared" si="21"/>
        <v>53</v>
      </c>
      <c r="U160" s="4">
        <f t="shared" si="18"/>
        <v>40</v>
      </c>
      <c r="V160" s="4">
        <f t="shared" si="22"/>
        <v>3</v>
      </c>
      <c r="W160" s="4">
        <f t="shared" si="19"/>
        <v>6720</v>
      </c>
      <c r="X160" s="4">
        <f t="shared" si="20"/>
        <v>295</v>
      </c>
      <c r="Y160" s="4">
        <v>0</v>
      </c>
      <c r="Z160" s="4">
        <v>0</v>
      </c>
    </row>
    <row r="161" spans="20:26" x14ac:dyDescent="0.15">
      <c r="T161" s="4">
        <f t="shared" si="21"/>
        <v>54</v>
      </c>
      <c r="U161" s="4">
        <f t="shared" ref="U161:U196" si="23">U158</f>
        <v>15</v>
      </c>
      <c r="V161" s="4">
        <f t="shared" si="22"/>
        <v>12</v>
      </c>
      <c r="W161" s="4">
        <f t="shared" si="19"/>
        <v>2520</v>
      </c>
      <c r="X161" s="4">
        <f t="shared" si="20"/>
        <v>100</v>
      </c>
      <c r="Y161" s="4">
        <v>0</v>
      </c>
      <c r="Z161" s="4">
        <v>0</v>
      </c>
    </row>
    <row r="162" spans="20:26" x14ac:dyDescent="0.15">
      <c r="T162" s="4">
        <f t="shared" si="21"/>
        <v>54</v>
      </c>
      <c r="U162" s="4">
        <f t="shared" si="23"/>
        <v>25</v>
      </c>
      <c r="V162" s="4">
        <f t="shared" si="22"/>
        <v>7</v>
      </c>
      <c r="W162" s="4">
        <f t="shared" si="19"/>
        <v>4200</v>
      </c>
      <c r="X162" s="4">
        <f t="shared" si="20"/>
        <v>148</v>
      </c>
      <c r="Y162" s="4">
        <v>0</v>
      </c>
      <c r="Z162" s="4">
        <v>0</v>
      </c>
    </row>
    <row r="163" spans="20:26" x14ac:dyDescent="0.15">
      <c r="T163" s="4">
        <f t="shared" si="21"/>
        <v>54</v>
      </c>
      <c r="U163" s="4">
        <f t="shared" si="23"/>
        <v>40</v>
      </c>
      <c r="V163" s="4">
        <f t="shared" si="22"/>
        <v>3</v>
      </c>
      <c r="W163" s="4">
        <f t="shared" si="19"/>
        <v>6720</v>
      </c>
      <c r="X163" s="4">
        <f t="shared" si="20"/>
        <v>300</v>
      </c>
      <c r="Y163" s="4">
        <v>0</v>
      </c>
      <c r="Z163" s="4">
        <v>0</v>
      </c>
    </row>
    <row r="164" spans="20:26" x14ac:dyDescent="0.15">
      <c r="T164" s="4">
        <f t="shared" si="21"/>
        <v>55</v>
      </c>
      <c r="U164" s="4">
        <f t="shared" si="23"/>
        <v>15</v>
      </c>
      <c r="V164" s="4">
        <f t="shared" si="22"/>
        <v>12</v>
      </c>
      <c r="W164" s="4">
        <f t="shared" si="19"/>
        <v>2520</v>
      </c>
      <c r="X164" s="4">
        <f t="shared" si="20"/>
        <v>101</v>
      </c>
      <c r="Y164" s="4">
        <v>0</v>
      </c>
      <c r="Z164" s="4">
        <v>0</v>
      </c>
    </row>
    <row r="165" spans="20:26" x14ac:dyDescent="0.15">
      <c r="T165" s="4">
        <f t="shared" si="21"/>
        <v>55</v>
      </c>
      <c r="U165" s="4">
        <f t="shared" si="23"/>
        <v>25</v>
      </c>
      <c r="V165" s="4">
        <f t="shared" si="22"/>
        <v>7</v>
      </c>
      <c r="W165" s="4">
        <f t="shared" si="19"/>
        <v>4200</v>
      </c>
      <c r="X165" s="4">
        <f t="shared" si="20"/>
        <v>150</v>
      </c>
      <c r="Y165" s="4">
        <v>0</v>
      </c>
      <c r="Z165" s="4">
        <v>0</v>
      </c>
    </row>
    <row r="166" spans="20:26" x14ac:dyDescent="0.15">
      <c r="T166" s="4">
        <f t="shared" si="21"/>
        <v>55</v>
      </c>
      <c r="U166" s="4">
        <f t="shared" si="23"/>
        <v>40</v>
      </c>
      <c r="V166" s="4">
        <f t="shared" si="22"/>
        <v>3</v>
      </c>
      <c r="W166" s="4">
        <f t="shared" si="19"/>
        <v>6720</v>
      </c>
      <c r="X166" s="4">
        <f t="shared" si="20"/>
        <v>306</v>
      </c>
      <c r="Y166" s="4">
        <v>0</v>
      </c>
      <c r="Z166" s="4">
        <v>0</v>
      </c>
    </row>
    <row r="167" spans="20:26" x14ac:dyDescent="0.15">
      <c r="T167" s="4">
        <f t="shared" si="21"/>
        <v>56</v>
      </c>
      <c r="U167" s="4">
        <f t="shared" si="23"/>
        <v>15</v>
      </c>
      <c r="V167" s="4">
        <f t="shared" si="22"/>
        <v>12</v>
      </c>
      <c r="W167" s="4">
        <f t="shared" si="19"/>
        <v>2520</v>
      </c>
      <c r="X167" s="4">
        <f t="shared" si="20"/>
        <v>103</v>
      </c>
      <c r="Y167" s="4">
        <v>0</v>
      </c>
      <c r="Z167" s="4">
        <v>0</v>
      </c>
    </row>
    <row r="168" spans="20:26" x14ac:dyDescent="0.15">
      <c r="T168" s="4">
        <f t="shared" si="21"/>
        <v>56</v>
      </c>
      <c r="U168" s="4">
        <f t="shared" si="23"/>
        <v>25</v>
      </c>
      <c r="V168" s="4">
        <f t="shared" si="22"/>
        <v>7</v>
      </c>
      <c r="W168" s="4">
        <f t="shared" si="19"/>
        <v>4200</v>
      </c>
      <c r="X168" s="4">
        <f t="shared" si="20"/>
        <v>152</v>
      </c>
      <c r="Y168" s="4">
        <v>0</v>
      </c>
      <c r="Z168" s="4">
        <v>0</v>
      </c>
    </row>
    <row r="169" spans="20:26" x14ac:dyDescent="0.15">
      <c r="T169" s="4">
        <f t="shared" si="21"/>
        <v>56</v>
      </c>
      <c r="U169" s="4">
        <f t="shared" si="23"/>
        <v>40</v>
      </c>
      <c r="V169" s="4">
        <f t="shared" si="22"/>
        <v>3</v>
      </c>
      <c r="W169" s="4">
        <f t="shared" si="19"/>
        <v>6720</v>
      </c>
      <c r="X169" s="4">
        <f t="shared" si="20"/>
        <v>312</v>
      </c>
      <c r="Y169" s="4">
        <v>0</v>
      </c>
      <c r="Z169" s="4">
        <v>0</v>
      </c>
    </row>
    <row r="170" spans="20:26" x14ac:dyDescent="0.15">
      <c r="T170" s="4">
        <f t="shared" si="21"/>
        <v>57</v>
      </c>
      <c r="U170" s="4">
        <f t="shared" si="23"/>
        <v>15</v>
      </c>
      <c r="V170" s="4">
        <f t="shared" si="22"/>
        <v>12</v>
      </c>
      <c r="W170" s="4">
        <f t="shared" si="19"/>
        <v>2535</v>
      </c>
      <c r="X170" s="4">
        <f t="shared" si="20"/>
        <v>104</v>
      </c>
      <c r="Y170" s="4">
        <v>0</v>
      </c>
      <c r="Z170" s="4">
        <v>0</v>
      </c>
    </row>
    <row r="171" spans="20:26" x14ac:dyDescent="0.15">
      <c r="T171" s="4">
        <f t="shared" si="21"/>
        <v>57</v>
      </c>
      <c r="U171" s="4">
        <f t="shared" si="23"/>
        <v>25</v>
      </c>
      <c r="V171" s="4">
        <f t="shared" si="22"/>
        <v>7</v>
      </c>
      <c r="W171" s="4">
        <f t="shared" si="19"/>
        <v>4225</v>
      </c>
      <c r="X171" s="4">
        <f t="shared" si="20"/>
        <v>155</v>
      </c>
      <c r="Y171" s="4">
        <v>0</v>
      </c>
      <c r="Z171" s="4">
        <v>0</v>
      </c>
    </row>
    <row r="172" spans="20:26" x14ac:dyDescent="0.15">
      <c r="T172" s="4">
        <f t="shared" si="21"/>
        <v>57</v>
      </c>
      <c r="U172" s="4">
        <f t="shared" si="23"/>
        <v>40</v>
      </c>
      <c r="V172" s="4">
        <f t="shared" si="22"/>
        <v>3</v>
      </c>
      <c r="W172" s="4">
        <f t="shared" si="19"/>
        <v>6760</v>
      </c>
      <c r="X172" s="4">
        <f t="shared" si="20"/>
        <v>317</v>
      </c>
      <c r="Y172" s="4">
        <v>0</v>
      </c>
      <c r="Z172" s="4">
        <v>0</v>
      </c>
    </row>
    <row r="173" spans="20:26" x14ac:dyDescent="0.15">
      <c r="T173" s="4">
        <f t="shared" si="21"/>
        <v>58</v>
      </c>
      <c r="U173" s="4">
        <f t="shared" si="23"/>
        <v>15</v>
      </c>
      <c r="V173" s="4">
        <f t="shared" si="22"/>
        <v>12</v>
      </c>
      <c r="W173" s="4">
        <f t="shared" si="19"/>
        <v>2535</v>
      </c>
      <c r="X173" s="4">
        <f t="shared" si="20"/>
        <v>107</v>
      </c>
      <c r="Y173" s="4">
        <v>0</v>
      </c>
      <c r="Z173" s="4">
        <v>0</v>
      </c>
    </row>
    <row r="174" spans="20:26" x14ac:dyDescent="0.15">
      <c r="T174" s="4">
        <f t="shared" si="21"/>
        <v>58</v>
      </c>
      <c r="U174" s="4">
        <f t="shared" si="23"/>
        <v>25</v>
      </c>
      <c r="V174" s="4">
        <f t="shared" si="22"/>
        <v>7</v>
      </c>
      <c r="W174" s="4">
        <f t="shared" si="19"/>
        <v>4225</v>
      </c>
      <c r="X174" s="4">
        <f t="shared" si="20"/>
        <v>158</v>
      </c>
      <c r="Y174" s="4">
        <v>0</v>
      </c>
      <c r="Z174" s="4">
        <v>0</v>
      </c>
    </row>
    <row r="175" spans="20:26" x14ac:dyDescent="0.15">
      <c r="T175" s="4">
        <f t="shared" si="21"/>
        <v>58</v>
      </c>
      <c r="U175" s="4">
        <f t="shared" si="23"/>
        <v>40</v>
      </c>
      <c r="V175" s="4">
        <f t="shared" si="22"/>
        <v>3</v>
      </c>
      <c r="W175" s="4">
        <f t="shared" si="19"/>
        <v>6760</v>
      </c>
      <c r="X175" s="4">
        <f t="shared" si="20"/>
        <v>324</v>
      </c>
      <c r="Y175" s="4">
        <v>0</v>
      </c>
      <c r="Z175" s="4">
        <v>0</v>
      </c>
    </row>
    <row r="176" spans="20:26" x14ac:dyDescent="0.15">
      <c r="T176" s="4">
        <f t="shared" si="21"/>
        <v>59</v>
      </c>
      <c r="U176" s="4">
        <f t="shared" si="23"/>
        <v>15</v>
      </c>
      <c r="V176" s="4">
        <f t="shared" si="22"/>
        <v>12</v>
      </c>
      <c r="W176" s="4">
        <f t="shared" si="19"/>
        <v>2535</v>
      </c>
      <c r="X176" s="4">
        <f t="shared" si="20"/>
        <v>108</v>
      </c>
      <c r="Y176" s="4">
        <v>0</v>
      </c>
      <c r="Z176" s="4">
        <v>0</v>
      </c>
    </row>
    <row r="177" spans="20:26" x14ac:dyDescent="0.15">
      <c r="T177" s="4">
        <f t="shared" si="21"/>
        <v>59</v>
      </c>
      <c r="U177" s="4">
        <f t="shared" si="23"/>
        <v>25</v>
      </c>
      <c r="V177" s="4">
        <f t="shared" si="22"/>
        <v>7</v>
      </c>
      <c r="W177" s="4">
        <f t="shared" si="19"/>
        <v>4225</v>
      </c>
      <c r="X177" s="4">
        <f t="shared" si="20"/>
        <v>161</v>
      </c>
      <c r="Y177" s="4">
        <v>0</v>
      </c>
      <c r="Z177" s="4">
        <v>0</v>
      </c>
    </row>
    <row r="178" spans="20:26" x14ac:dyDescent="0.15">
      <c r="T178" s="4">
        <f t="shared" si="21"/>
        <v>59</v>
      </c>
      <c r="U178" s="4">
        <f t="shared" si="23"/>
        <v>40</v>
      </c>
      <c r="V178" s="4">
        <f t="shared" si="22"/>
        <v>3</v>
      </c>
      <c r="W178" s="4">
        <f t="shared" si="19"/>
        <v>6760</v>
      </c>
      <c r="X178" s="4">
        <f t="shared" si="20"/>
        <v>330</v>
      </c>
      <c r="Y178" s="4">
        <v>0</v>
      </c>
      <c r="Z178" s="4">
        <v>0</v>
      </c>
    </row>
    <row r="179" spans="20:26" x14ac:dyDescent="0.15">
      <c r="T179" s="4">
        <f t="shared" si="21"/>
        <v>60</v>
      </c>
      <c r="U179" s="4">
        <f t="shared" si="23"/>
        <v>15</v>
      </c>
      <c r="V179" s="4">
        <f t="shared" si="22"/>
        <v>12</v>
      </c>
      <c r="W179" s="4">
        <f t="shared" si="19"/>
        <v>2655</v>
      </c>
      <c r="X179" s="4">
        <f t="shared" si="20"/>
        <v>153</v>
      </c>
      <c r="Y179" s="4">
        <v>0</v>
      </c>
      <c r="Z179" s="4">
        <v>0</v>
      </c>
    </row>
    <row r="180" spans="20:26" x14ac:dyDescent="0.15">
      <c r="T180" s="4">
        <f t="shared" si="21"/>
        <v>60</v>
      </c>
      <c r="U180" s="4">
        <f t="shared" si="23"/>
        <v>25</v>
      </c>
      <c r="V180" s="4">
        <f t="shared" si="22"/>
        <v>7</v>
      </c>
      <c r="W180" s="4">
        <f t="shared" si="19"/>
        <v>4425</v>
      </c>
      <c r="X180" s="4">
        <f t="shared" si="20"/>
        <v>208</v>
      </c>
      <c r="Y180" s="4">
        <v>0</v>
      </c>
      <c r="Z180" s="4">
        <v>0</v>
      </c>
    </row>
    <row r="181" spans="20:26" x14ac:dyDescent="0.15">
      <c r="T181" s="4">
        <f t="shared" si="21"/>
        <v>60</v>
      </c>
      <c r="U181" s="4">
        <f t="shared" si="23"/>
        <v>40</v>
      </c>
      <c r="V181" s="4">
        <f t="shared" si="22"/>
        <v>3</v>
      </c>
      <c r="W181" s="4">
        <f t="shared" si="19"/>
        <v>7080</v>
      </c>
      <c r="X181" s="4">
        <f t="shared" si="20"/>
        <v>384</v>
      </c>
      <c r="Y181" s="4">
        <v>0</v>
      </c>
      <c r="Z181" s="4">
        <v>0</v>
      </c>
    </row>
    <row r="182" spans="20:26" x14ac:dyDescent="0.15">
      <c r="T182" s="4">
        <f t="shared" si="21"/>
        <v>61</v>
      </c>
      <c r="U182" s="4">
        <f t="shared" si="23"/>
        <v>15</v>
      </c>
      <c r="V182" s="4">
        <f t="shared" si="22"/>
        <v>12</v>
      </c>
      <c r="W182" s="4">
        <f t="shared" si="19"/>
        <v>2790</v>
      </c>
      <c r="X182" s="4">
        <f t="shared" si="20"/>
        <v>159</v>
      </c>
      <c r="Y182" s="4">
        <v>0</v>
      </c>
      <c r="Z182" s="4">
        <v>0</v>
      </c>
    </row>
    <row r="183" spans="20:26" x14ac:dyDescent="0.15">
      <c r="T183" s="4">
        <f t="shared" si="21"/>
        <v>61</v>
      </c>
      <c r="U183" s="4">
        <f t="shared" si="23"/>
        <v>25</v>
      </c>
      <c r="V183" s="4">
        <f t="shared" si="22"/>
        <v>7</v>
      </c>
      <c r="W183" s="4">
        <f t="shared" si="19"/>
        <v>4650</v>
      </c>
      <c r="X183" s="4">
        <f t="shared" si="20"/>
        <v>215</v>
      </c>
      <c r="Y183" s="4">
        <v>0</v>
      </c>
      <c r="Z183" s="4">
        <v>0</v>
      </c>
    </row>
    <row r="184" spans="20:26" x14ac:dyDescent="0.15">
      <c r="T184" s="4">
        <f t="shared" si="21"/>
        <v>61</v>
      </c>
      <c r="U184" s="4">
        <f t="shared" si="23"/>
        <v>40</v>
      </c>
      <c r="V184" s="4">
        <f t="shared" si="22"/>
        <v>3</v>
      </c>
      <c r="W184" s="4">
        <f t="shared" si="19"/>
        <v>7440</v>
      </c>
      <c r="X184" s="4">
        <f t="shared" si="20"/>
        <v>396</v>
      </c>
      <c r="Y184" s="4">
        <v>0</v>
      </c>
      <c r="Z184" s="4">
        <v>0</v>
      </c>
    </row>
    <row r="185" spans="20:26" x14ac:dyDescent="0.15">
      <c r="T185" s="4">
        <f t="shared" si="21"/>
        <v>62</v>
      </c>
      <c r="U185" s="4">
        <f t="shared" si="23"/>
        <v>15</v>
      </c>
      <c r="V185" s="4">
        <f t="shared" si="22"/>
        <v>12</v>
      </c>
      <c r="W185" s="4">
        <f t="shared" si="19"/>
        <v>2925</v>
      </c>
      <c r="X185" s="4">
        <f t="shared" si="20"/>
        <v>165</v>
      </c>
      <c r="Y185" s="4">
        <v>0</v>
      </c>
      <c r="Z185" s="4">
        <v>0</v>
      </c>
    </row>
    <row r="186" spans="20:26" x14ac:dyDescent="0.15">
      <c r="T186" s="4">
        <f t="shared" si="21"/>
        <v>62</v>
      </c>
      <c r="U186" s="4">
        <f t="shared" si="23"/>
        <v>25</v>
      </c>
      <c r="V186" s="4">
        <f t="shared" si="22"/>
        <v>7</v>
      </c>
      <c r="W186" s="4">
        <f t="shared" si="19"/>
        <v>4875</v>
      </c>
      <c r="X186" s="4">
        <f t="shared" si="20"/>
        <v>223</v>
      </c>
      <c r="Y186" s="4">
        <v>0</v>
      </c>
      <c r="Z186" s="4">
        <v>0</v>
      </c>
    </row>
    <row r="187" spans="20:26" x14ac:dyDescent="0.15">
      <c r="T187" s="4">
        <f t="shared" si="21"/>
        <v>62</v>
      </c>
      <c r="U187" s="4">
        <f t="shared" si="23"/>
        <v>40</v>
      </c>
      <c r="V187" s="4">
        <f t="shared" si="22"/>
        <v>3</v>
      </c>
      <c r="W187" s="4">
        <f t="shared" si="19"/>
        <v>7800</v>
      </c>
      <c r="X187" s="4">
        <f t="shared" si="20"/>
        <v>408</v>
      </c>
      <c r="Y187" s="4">
        <v>0</v>
      </c>
      <c r="Z187" s="4">
        <v>0</v>
      </c>
    </row>
    <row r="188" spans="20:26" x14ac:dyDescent="0.15">
      <c r="T188" s="4">
        <f t="shared" si="21"/>
        <v>63</v>
      </c>
      <c r="U188" s="4">
        <f t="shared" si="23"/>
        <v>15</v>
      </c>
      <c r="V188" s="4">
        <f t="shared" si="22"/>
        <v>12</v>
      </c>
      <c r="W188" s="4">
        <f t="shared" si="19"/>
        <v>2925</v>
      </c>
      <c r="X188" s="4">
        <f t="shared" si="20"/>
        <v>167</v>
      </c>
      <c r="Y188" s="4">
        <v>0</v>
      </c>
      <c r="Z188" s="4">
        <v>0</v>
      </c>
    </row>
    <row r="189" spans="20:26" x14ac:dyDescent="0.15">
      <c r="T189" s="4">
        <f t="shared" si="21"/>
        <v>63</v>
      </c>
      <c r="U189" s="4">
        <f t="shared" si="23"/>
        <v>25</v>
      </c>
      <c r="V189" s="4">
        <f t="shared" si="22"/>
        <v>7</v>
      </c>
      <c r="W189" s="4">
        <f t="shared" si="19"/>
        <v>4875</v>
      </c>
      <c r="X189" s="4">
        <f t="shared" si="20"/>
        <v>225</v>
      </c>
      <c r="Y189" s="4">
        <v>0</v>
      </c>
      <c r="Z189" s="4">
        <v>0</v>
      </c>
    </row>
    <row r="190" spans="20:26" x14ac:dyDescent="0.15">
      <c r="T190" s="4">
        <f t="shared" si="21"/>
        <v>63</v>
      </c>
      <c r="U190" s="4">
        <f t="shared" si="23"/>
        <v>40</v>
      </c>
      <c r="V190" s="4">
        <f t="shared" si="22"/>
        <v>3</v>
      </c>
      <c r="W190" s="4">
        <f t="shared" si="19"/>
        <v>7800</v>
      </c>
      <c r="X190" s="4">
        <f t="shared" si="20"/>
        <v>414</v>
      </c>
      <c r="Y190" s="4">
        <v>0</v>
      </c>
      <c r="Z190" s="4">
        <v>0</v>
      </c>
    </row>
    <row r="191" spans="20:26" x14ac:dyDescent="0.15">
      <c r="T191" s="4">
        <f t="shared" si="21"/>
        <v>64</v>
      </c>
      <c r="U191" s="4">
        <f t="shared" si="23"/>
        <v>15</v>
      </c>
      <c r="V191" s="4">
        <f t="shared" si="22"/>
        <v>12</v>
      </c>
      <c r="W191" s="4">
        <f t="shared" si="19"/>
        <v>2925</v>
      </c>
      <c r="X191" s="4">
        <f t="shared" si="20"/>
        <v>168</v>
      </c>
      <c r="Y191" s="4">
        <v>0</v>
      </c>
      <c r="Z191" s="4">
        <v>0</v>
      </c>
    </row>
    <row r="192" spans="20:26" x14ac:dyDescent="0.15">
      <c r="T192" s="4">
        <f t="shared" si="21"/>
        <v>64</v>
      </c>
      <c r="U192" s="4">
        <f t="shared" si="23"/>
        <v>25</v>
      </c>
      <c r="V192" s="4">
        <f t="shared" si="22"/>
        <v>7</v>
      </c>
      <c r="W192" s="4">
        <f t="shared" si="19"/>
        <v>4875</v>
      </c>
      <c r="X192" s="4">
        <f t="shared" si="20"/>
        <v>228</v>
      </c>
      <c r="Y192" s="4">
        <v>0</v>
      </c>
      <c r="Z192" s="4">
        <v>0</v>
      </c>
    </row>
    <row r="193" spans="20:26" x14ac:dyDescent="0.15">
      <c r="T193" s="4">
        <f t="shared" si="21"/>
        <v>64</v>
      </c>
      <c r="U193" s="4">
        <f t="shared" si="23"/>
        <v>40</v>
      </c>
      <c r="V193" s="4">
        <f t="shared" si="22"/>
        <v>3</v>
      </c>
      <c r="W193" s="4">
        <f t="shared" si="19"/>
        <v>7800</v>
      </c>
      <c r="X193" s="4">
        <f t="shared" si="20"/>
        <v>420</v>
      </c>
      <c r="Y193" s="4">
        <v>0</v>
      </c>
      <c r="Z193" s="4">
        <v>0</v>
      </c>
    </row>
    <row r="194" spans="20:26" x14ac:dyDescent="0.15">
      <c r="T194" s="4">
        <f t="shared" si="21"/>
        <v>65</v>
      </c>
      <c r="U194" s="4">
        <f t="shared" si="23"/>
        <v>15</v>
      </c>
      <c r="V194" s="4">
        <f t="shared" si="22"/>
        <v>12</v>
      </c>
      <c r="W194" s="4">
        <f t="shared" si="19"/>
        <v>2940</v>
      </c>
      <c r="X194" s="4">
        <f t="shared" si="20"/>
        <v>169</v>
      </c>
      <c r="Y194" s="4">
        <v>0</v>
      </c>
      <c r="Z194" s="4">
        <v>0</v>
      </c>
    </row>
    <row r="195" spans="20:26" x14ac:dyDescent="0.15">
      <c r="T195" s="4">
        <f t="shared" si="21"/>
        <v>65</v>
      </c>
      <c r="U195" s="4">
        <f t="shared" si="23"/>
        <v>25</v>
      </c>
      <c r="V195" s="4">
        <f t="shared" si="22"/>
        <v>7</v>
      </c>
      <c r="W195" s="4">
        <f t="shared" ref="W195:W196" si="24">LOOKUP(T195,$A$2:$A$66,$P$2:$P$66)*U195</f>
        <v>4900</v>
      </c>
      <c r="X195" s="4">
        <f t="shared" ref="X195:X196" si="25">ROUND(LOOKUP(T195,$A$2:$A$66,M$2:M$66)/V195+(LOOKUP($T195,$A$2:$A$66,$Q$2:$Q$66)+LOOKUP(T195,$A$2:$A$66,$R$2:$R$66))/2,0)</f>
        <v>230</v>
      </c>
      <c r="Y195" s="4">
        <v>0</v>
      </c>
      <c r="Z195" s="4">
        <v>0</v>
      </c>
    </row>
    <row r="196" spans="20:26" x14ac:dyDescent="0.15">
      <c r="T196" s="4">
        <f t="shared" si="21"/>
        <v>65</v>
      </c>
      <c r="U196" s="4">
        <f t="shared" si="23"/>
        <v>40</v>
      </c>
      <c r="V196" s="4">
        <f t="shared" si="22"/>
        <v>3</v>
      </c>
      <c r="W196" s="4">
        <f t="shared" si="24"/>
        <v>7840</v>
      </c>
      <c r="X196" s="4">
        <f t="shared" si="25"/>
        <v>425</v>
      </c>
      <c r="Y196" s="4">
        <v>0</v>
      </c>
      <c r="Z196" s="4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workbookViewId="0">
      <selection activeCell="J26" sqref="J26"/>
    </sheetView>
  </sheetViews>
  <sheetFormatPr defaultRowHeight="13.5" x14ac:dyDescent="0.15"/>
  <sheetData>
    <row r="2" spans="2:5" x14ac:dyDescent="0.15">
      <c r="B2" s="1" t="s">
        <v>109</v>
      </c>
      <c r="C2" s="4" t="s">
        <v>110</v>
      </c>
      <c r="D2" s="4" t="s">
        <v>113</v>
      </c>
      <c r="E2" s="11"/>
    </row>
    <row r="3" spans="2:5" x14ac:dyDescent="0.15">
      <c r="B3" s="4" t="s">
        <v>111</v>
      </c>
      <c r="C3" s="4">
        <v>1</v>
      </c>
      <c r="D3" s="4" t="s">
        <v>114</v>
      </c>
      <c r="E3" s="11"/>
    </row>
    <row r="4" spans="2:5" x14ac:dyDescent="0.15">
      <c r="B4" s="4" t="s">
        <v>116</v>
      </c>
      <c r="C4" s="4">
        <v>3</v>
      </c>
      <c r="D4" s="4" t="s">
        <v>114</v>
      </c>
      <c r="E4" s="11"/>
    </row>
    <row r="5" spans="2:5" x14ac:dyDescent="0.15">
      <c r="B5" s="4" t="s">
        <v>117</v>
      </c>
      <c r="C5" s="4">
        <v>4</v>
      </c>
      <c r="D5" s="4" t="s">
        <v>114</v>
      </c>
      <c r="E5" s="11"/>
    </row>
    <row r="6" spans="2:5" x14ac:dyDescent="0.15">
      <c r="B6" s="4"/>
      <c r="C6" s="1"/>
      <c r="D6" s="1"/>
      <c r="E6" s="11"/>
    </row>
    <row r="7" spans="2:5" x14ac:dyDescent="0.15">
      <c r="B7" s="4" t="s">
        <v>112</v>
      </c>
      <c r="C7" s="4">
        <v>5</v>
      </c>
      <c r="D7" s="4" t="s">
        <v>115</v>
      </c>
      <c r="E7" s="11"/>
    </row>
    <row r="8" spans="2:5" x14ac:dyDescent="0.15">
      <c r="B8" s="11"/>
      <c r="C8" s="11"/>
      <c r="D8" s="11"/>
      <c r="E8" s="11"/>
    </row>
    <row r="9" spans="2:5" x14ac:dyDescent="0.15">
      <c r="B9" s="11"/>
      <c r="C9" s="11"/>
      <c r="D9" s="11"/>
      <c r="E9" s="11"/>
    </row>
    <row r="10" spans="2:5" x14ac:dyDescent="0.15">
      <c r="B10" s="11"/>
      <c r="C10" s="11"/>
      <c r="D10" s="11"/>
      <c r="E10" s="1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属性总表</vt:lpstr>
      <vt:lpstr>战斗公式</vt:lpstr>
      <vt:lpstr>属性成长</vt:lpstr>
      <vt:lpstr>装备属性</vt:lpstr>
      <vt:lpstr>怪物属性</vt:lpstr>
      <vt:lpstr>怪物列表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2016-06-24T10:26:46Z</dcterms:modified>
</cp:coreProperties>
</file>