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omments1.xml" ContentType="application/vnd.openxmlformats-officedocument.spreadsheetml.comments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omments2.xml" ContentType="application/vnd.openxmlformats-officedocument.spreadsheetml.comments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3.xml" ContentType="application/vnd.openxmlformats-officedocument.spreadsheetml.comments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https://raxglobal-my.sharepoint.com/personal/carlo_taguinod_rackspace_com/Documents/0-Projects/SANDBOX/rax-apj-build-tool/examples/"/>
    </mc:Choice>
  </mc:AlternateContent>
  <xr:revisionPtr revIDLastSave="208" documentId="8_{A4458CAD-FB69-4AF9-8865-44578724658F}" xr6:coauthVersionLast="45" xr6:coauthVersionMax="45" xr10:uidLastSave="{71D8B944-70A7-D44B-8A0A-B3D76A9B9358}"/>
  <bookViews>
    <workbookView xWindow="41200" yWindow="2660" windowWidth="25220" windowHeight="17220" tabRatio="792" activeTab="1" xr2:uid="{00000000-000D-0000-FFFF-FFFF00000000}"/>
  </bookViews>
  <sheets>
    <sheet name="Summary" sheetId="2" r:id="rId1"/>
    <sheet name="Networking Services" sheetId="3" r:id="rId2"/>
    <sheet name="Storage &amp; Compute Services" sheetId="7" r:id="rId3"/>
    <sheet name="Database" sheetId="8" r:id="rId4"/>
    <sheet name="Security Groups" sheetId="5" r:id="rId5"/>
    <sheet name="IAM" sheetId="9" r:id="rId6"/>
    <sheet name="CloudFront" sheetId="4" r:id="rId7"/>
    <sheet name="Additional Services" sheetId="6" r:id="rId8"/>
  </sheets>
  <definedNames>
    <definedName name="AllSubnets">PublicSubnets &amp; CHAR(10) &amp; PrivateSubnets</definedName>
    <definedName name="AvailabilityZone1">Region &amp; "a"</definedName>
    <definedName name="AvailabilityZone2">Region &amp; "b"</definedName>
    <definedName name="AvailabilityZone3">Region &amp; "c"</definedName>
    <definedName name="CIDR">'Networking Services'!$C$7</definedName>
    <definedName name="CodeDeployApplications">CodeDeployApp[#All]</definedName>
    <definedName name="DDI">Summary!$C$10</definedName>
    <definedName name="Environment">'Networking Services'!$C$3</definedName>
    <definedName name="PrivateSubnets">Subnets[[#Headers],[private-az1]] &amp; CHAR(10) &amp; Subnets[[#Headers],[private-az2]]</definedName>
    <definedName name="PublicSubnets">Subnets[[#Headers],[public-az1]] &amp; CHAR(10) &amp; Subnets[[#Headers],[public-az2]]</definedName>
    <definedName name="Region">'Networking Services'!$C$8</definedName>
  </definedNames>
  <calcPr calcId="191029" concurrentCalc="0"/>
  <customWorkbookViews>
    <customWorkbookView name="Present" guid="{33B30F8C-FD0D-554C-9CDD-938BCE2733BB}" includePrintSettings="0" includeHiddenRowCol="0" maximized="1" windowWidth="1440" windowHeight="634" tabRatio="500" activeSheetId="2"/>
  </customWorkbookView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7" l="1"/>
  <c r="F19" i="3"/>
  <c r="C6" i="3"/>
  <c r="C19" i="3"/>
  <c r="D19" i="3"/>
  <c r="E19" i="3"/>
  <c r="D5" i="7"/>
  <c r="C14" i="7"/>
  <c r="D14" i="7"/>
  <c r="C28" i="7"/>
  <c r="D144" i="6"/>
  <c r="D145" i="6"/>
  <c r="C145" i="6"/>
  <c r="C144" i="6"/>
  <c r="D141" i="6"/>
  <c r="C141" i="6"/>
  <c r="C35" i="6"/>
  <c r="C37" i="6"/>
  <c r="G16" i="5"/>
  <c r="G18" i="5"/>
  <c r="G20" i="5"/>
  <c r="H20" i="5"/>
  <c r="G14" i="5"/>
  <c r="H14" i="5"/>
  <c r="G13" i="5"/>
  <c r="H13" i="5"/>
  <c r="G12" i="5"/>
  <c r="D22" i="3"/>
  <c r="C22" i="3"/>
  <c r="C135" i="6"/>
  <c r="C132" i="6"/>
  <c r="C123" i="6"/>
  <c r="H18" i="5"/>
  <c r="H16" i="5"/>
  <c r="H12" i="5"/>
  <c r="G8" i="5"/>
  <c r="H8" i="5"/>
  <c r="G6" i="5"/>
  <c r="H6" i="5"/>
  <c r="G10" i="5"/>
  <c r="H10" i="5"/>
  <c r="H4" i="5"/>
  <c r="H3" i="5"/>
  <c r="C65" i="7"/>
  <c r="C56" i="7"/>
  <c r="C45" i="3"/>
  <c r="D3" i="4"/>
  <c r="C85" i="6"/>
  <c r="C31" i="6"/>
  <c r="C13" i="6"/>
  <c r="C10" i="6"/>
  <c r="C9" i="6"/>
  <c r="C26" i="4"/>
  <c r="C3" i="4"/>
  <c r="C38" i="8"/>
  <c r="C35" i="8"/>
  <c r="C23" i="8"/>
  <c r="C22" i="8"/>
  <c r="C13" i="8"/>
  <c r="C90" i="7"/>
  <c r="C89" i="7"/>
  <c r="C79" i="7"/>
  <c r="C74" i="7"/>
  <c r="D74" i="7"/>
  <c r="D73" i="7"/>
  <c r="C73" i="7"/>
  <c r="C62" i="7"/>
  <c r="C50" i="7"/>
  <c r="C39" i="7"/>
  <c r="C34" i="7"/>
  <c r="C35" i="3"/>
  <c r="D45" i="3"/>
  <c r="E45" i="3"/>
  <c r="C5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3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 xml:space="preserve">What other AWS services should this Instance be able to authenticate to on it's own?
</t>
        </r>
      </text>
    </comment>
    <comment ref="B27" authorId="0" shapeId="0" xr:uid="{00000000-0006-0000-0200-000002000000}">
      <text>
        <r>
          <rPr>
            <b/>
            <sz val="10"/>
            <color indexed="81"/>
            <rFont val="Calibri"/>
            <family val="2"/>
          </rPr>
          <t xml:space="preserve">What other AWS services should this Instance be able to authenticate to on it's own?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6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N/A for Aurora as it scales automatically.</t>
        </r>
      </text>
    </comment>
    <comment ref="B39" authorId="0" shapeId="0" xr:uid="{63368366-5A4F-6F4F-9317-1C8A9A261395}">
      <text>
        <r>
          <rPr>
            <b/>
            <sz val="10"/>
            <color rgb="FF000000"/>
            <rFont val="Tahoma"/>
            <family val="2"/>
          </rPr>
          <t xml:space="preserve"> (3.2.6 or 4.0+)</t>
        </r>
      </text>
    </comment>
    <comment ref="B40" authorId="0" shapeId="0" xr:uid="{821D78F1-86E3-DE48-842F-BDAA7593740E}">
      <text>
        <r>
          <rPr>
            <b/>
            <sz val="10"/>
            <color rgb="FF000000"/>
            <rFont val="Tahoma"/>
            <family val="2"/>
          </rPr>
          <t xml:space="preserve"> 3.2.6 or 4.0+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3" authorId="0" shapeId="0" xr:uid="{00000000-0006-0000-0500-000001000000}">
      <text>
        <r>
          <rPr>
            <b/>
            <sz val="10"/>
            <color indexed="81"/>
            <rFont val="Calibri"/>
            <family val="2"/>
          </rPr>
          <t>HTTP ONLY
HTTPS ONLY
HTTP-&gt;HTTPS REDIRECT</t>
        </r>
      </text>
    </comment>
  </commentList>
</comments>
</file>

<file path=xl/sharedStrings.xml><?xml version="1.0" encoding="utf-8"?>
<sst xmlns="http://schemas.openxmlformats.org/spreadsheetml/2006/main" count="725" uniqueCount="438">
  <si>
    <t xml:space="preserve">Account </t>
  </si>
  <si>
    <t>Details</t>
  </si>
  <si>
    <t>Onboarding</t>
  </si>
  <si>
    <t>Environment</t>
  </si>
  <si>
    <t>Document Date</t>
  </si>
  <si>
    <t>Build Engineer</t>
  </si>
  <si>
    <t>Name</t>
  </si>
  <si>
    <t>Solution Architect</t>
  </si>
  <si>
    <t>Technical Onboarding Manager</t>
  </si>
  <si>
    <t>This document entails the detailed configuration of your environment.</t>
  </si>
  <si>
    <t xml:space="preserve">Please review the fields highlighted in yellow. </t>
  </si>
  <si>
    <t>For additional details, some fields come equipped with a red corner to show comments and links to AWS documentation.</t>
  </si>
  <si>
    <t>Revision History</t>
  </si>
  <si>
    <t>Comments</t>
  </si>
  <si>
    <t>Networking</t>
  </si>
  <si>
    <t>Name of Environment</t>
  </si>
  <si>
    <t>CIDR Range</t>
  </si>
  <si>
    <t>Region</t>
  </si>
  <si>
    <t>Availability Zones</t>
  </si>
  <si>
    <t>2</t>
  </si>
  <si>
    <t>Enable DNS Host Names</t>
  </si>
  <si>
    <t>No</t>
  </si>
  <si>
    <t>VPC Flow Logs</t>
  </si>
  <si>
    <t>N/A</t>
  </si>
  <si>
    <t>Notes</t>
  </si>
  <si>
    <t>-</t>
  </si>
  <si>
    <t>Subnets</t>
  </si>
  <si>
    <t>Type</t>
  </si>
  <si>
    <t>Public</t>
  </si>
  <si>
    <t>Private</t>
  </si>
  <si>
    <t>Description / Purpose</t>
  </si>
  <si>
    <t>CIDR</t>
  </si>
  <si>
    <t>AZ</t>
  </si>
  <si>
    <t>VPC Endpoints</t>
  </si>
  <si>
    <t>DynamoDB</t>
  </si>
  <si>
    <t>S3</t>
  </si>
  <si>
    <t>VPN Gateway</t>
  </si>
  <si>
    <t>Firewall Type and Version</t>
  </si>
  <si>
    <t>Cisco ASA 5500 (Example)</t>
  </si>
  <si>
    <t>Firewall IP Address</t>
  </si>
  <si>
    <t>Routing</t>
  </si>
  <si>
    <t>BGP / Static</t>
  </si>
  <si>
    <t>BGP ASN</t>
  </si>
  <si>
    <t>IP ranges behind firewall</t>
  </si>
  <si>
    <t>192.168.0.0/24 (Example)</t>
  </si>
  <si>
    <t>Route53 (DNS)</t>
  </si>
  <si>
    <t>example.com</t>
  </si>
  <si>
    <t>Hosted Zone (Public/Private)</t>
  </si>
  <si>
    <t>Value</t>
  </si>
  <si>
    <t>TTL</t>
  </si>
  <si>
    <t xml:space="preserve">   - Please specifiy if the root domain is required as a DNS record</t>
  </si>
  <si>
    <t>Certificate Manager</t>
  </si>
  <si>
    <t>SSL Certificate</t>
  </si>
  <si>
    <t>Amazon Certificate Manager Generated</t>
  </si>
  <si>
    <t>Used for SSL on Load Balancer</t>
  </si>
  <si>
    <t>EC2 Autoscaling Groups</t>
  </si>
  <si>
    <t>Web</t>
  </si>
  <si>
    <t>App</t>
  </si>
  <si>
    <t>Subnet(s)</t>
  </si>
  <si>
    <t>Encrypt Root Volume</t>
  </si>
  <si>
    <t>Encrypt Data Volumes</t>
  </si>
  <si>
    <t>Rackspace Installed Packages</t>
  </si>
  <si>
    <t>Additional Packages Required</t>
  </si>
  <si>
    <t>EC2 Standalone Instances</t>
  </si>
  <si>
    <t>Subnet</t>
  </si>
  <si>
    <t>Backup</t>
  </si>
  <si>
    <t>Daily, 02:00, 35 days retention</t>
  </si>
  <si>
    <t>Classic Load Balancers</t>
  </si>
  <si>
    <t>Web-ELB</t>
  </si>
  <si>
    <t>Scheme</t>
  </si>
  <si>
    <t>EC2 Instances</t>
  </si>
  <si>
    <t>App ASG</t>
  </si>
  <si>
    <t>HTTP:80/index.html</t>
  </si>
  <si>
    <t>SSL Termination on Load Balancer</t>
  </si>
  <si>
    <t>Sticky Sessions</t>
  </si>
  <si>
    <t>Yes / No</t>
  </si>
  <si>
    <t>Connection Draining Time (seconds)</t>
  </si>
  <si>
    <t>Web-EC2-TG</t>
  </si>
  <si>
    <t>Target Groups</t>
  </si>
  <si>
    <t>/</t>
  </si>
  <si>
    <t>Target Instances or ASG</t>
  </si>
  <si>
    <t>S3 Buckets / Glacier</t>
  </si>
  <si>
    <t>xxxxxxx-example-static-assets-&lt;env&gt;</t>
  </si>
  <si>
    <t>ACL</t>
  </si>
  <si>
    <t>Versioning</t>
  </si>
  <si>
    <t>Off</t>
  </si>
  <si>
    <t>Retention Policy</t>
  </si>
  <si>
    <t>None</t>
  </si>
  <si>
    <t>Encryption</t>
  </si>
  <si>
    <t>Cross-Region Replication</t>
  </si>
  <si>
    <t>EFS</t>
  </si>
  <si>
    <t>Performance Mode</t>
  </si>
  <si>
    <t>General Purpose / Max IO</t>
  </si>
  <si>
    <t>Enable Encryption</t>
  </si>
  <si>
    <t>Encryption Type</t>
  </si>
  <si>
    <t>KMS / ARN from other account</t>
  </si>
  <si>
    <t>RDS</t>
  </si>
  <si>
    <t>Engine</t>
  </si>
  <si>
    <t>Database Name (if applicable)</t>
  </si>
  <si>
    <t>Timezone</t>
  </si>
  <si>
    <t>UTC</t>
  </si>
  <si>
    <t>Read Replicas</t>
  </si>
  <si>
    <t>Multi-AZ</t>
  </si>
  <si>
    <t>Retention</t>
  </si>
  <si>
    <t>35 Days</t>
  </si>
  <si>
    <t>Sundays at 01:00</t>
  </si>
  <si>
    <t>False</t>
  </si>
  <si>
    <t>Elasticache - Memcached</t>
  </si>
  <si>
    <t>Version</t>
  </si>
  <si>
    <t>Port</t>
  </si>
  <si>
    <t>Node Type</t>
  </si>
  <si>
    <t>Elasticache - Redis</t>
  </si>
  <si>
    <t>Description</t>
  </si>
  <si>
    <t>Version/Engine</t>
  </si>
  <si>
    <t>Cluster Mode</t>
  </si>
  <si>
    <t>Number of Shards (if Cluster Mode)</t>
  </si>
  <si>
    <t>Mulit-AZ</t>
  </si>
  <si>
    <t>Preferred AZs</t>
  </si>
  <si>
    <t>Security Groups</t>
  </si>
  <si>
    <t>Backup retention period</t>
  </si>
  <si>
    <t>CloudFront Origins</t>
  </si>
  <si>
    <t>Origin</t>
  </si>
  <si>
    <t>Origin Path</t>
  </si>
  <si>
    <t>TBC</t>
  </si>
  <si>
    <t>Restrict Bucket Access</t>
  </si>
  <si>
    <t>TBC (Default - No)</t>
  </si>
  <si>
    <t>Origin SSL Protocols</t>
  </si>
  <si>
    <t>Origin Protocol Policy</t>
  </si>
  <si>
    <t>HTTP Port</t>
  </si>
  <si>
    <t>HTTPS Port</t>
  </si>
  <si>
    <t>Custom Headers</t>
  </si>
  <si>
    <t>CloudFront - General Settings</t>
  </si>
  <si>
    <t>Viewer Protocol Policy</t>
  </si>
  <si>
    <t>HTTPS Only</t>
  </si>
  <si>
    <t>Allowed HTTP Methods</t>
  </si>
  <si>
    <t>Cached HTTP Methods</t>
  </si>
  <si>
    <t>Forward Headers</t>
  </si>
  <si>
    <t>Object Caching</t>
  </si>
  <si>
    <t>Minimum TTL</t>
  </si>
  <si>
    <t>Maximum TTL</t>
  </si>
  <si>
    <t>Default TTL</t>
  </si>
  <si>
    <t>Forward Cookies</t>
  </si>
  <si>
    <t>Query String Forwarding</t>
  </si>
  <si>
    <t>Compress Objects</t>
  </si>
  <si>
    <t>Yes</t>
  </si>
  <si>
    <t>Price Class</t>
  </si>
  <si>
    <t>Alternate Domain Names</t>
  </si>
  <si>
    <t>Supported HTTP Versions</t>
  </si>
  <si>
    <t>Default Root Object</t>
  </si>
  <si>
    <t>Logging</t>
  </si>
  <si>
    <t>Enabled</t>
  </si>
  <si>
    <t>Log S3 Bucket</t>
  </si>
  <si>
    <t>…</t>
  </si>
  <si>
    <t>Log Prefix</t>
  </si>
  <si>
    <t>&lt;domain-name&gt;/cloudfront</t>
  </si>
  <si>
    <t>Log Cookies</t>
  </si>
  <si>
    <t>S3User</t>
  </si>
  <si>
    <t>SQS</t>
  </si>
  <si>
    <t>MyQueueName</t>
  </si>
  <si>
    <t>SNS</t>
  </si>
  <si>
    <t>MySNSname</t>
  </si>
  <si>
    <t>Protocol</t>
  </si>
  <si>
    <t>SES</t>
  </si>
  <si>
    <t>MySES</t>
  </si>
  <si>
    <t>Email / Domain</t>
  </si>
  <si>
    <t>Security Group Name</t>
  </si>
  <si>
    <t>Rule Ingress/Egress</t>
  </si>
  <si>
    <t>Port/Range</t>
  </si>
  <si>
    <t>Source</t>
  </si>
  <si>
    <t>Public Web Traffic</t>
  </si>
  <si>
    <t>Ingress</t>
  </si>
  <si>
    <t>80</t>
  </si>
  <si>
    <t>0.0.0.0/0</t>
  </si>
  <si>
    <t>TCP</t>
  </si>
  <si>
    <t>2049</t>
  </si>
  <si>
    <t>PrivateRdsSg</t>
  </si>
  <si>
    <t>3306</t>
  </si>
  <si>
    <t>Access to EFS</t>
  </si>
  <si>
    <t>6379</t>
  </si>
  <si>
    <t xml:space="preserve"> - Security group names are arbitary. They may appear different in the AWS Console</t>
  </si>
  <si>
    <t xml:space="preserve"> - All outbound traffic is allowed unless denied explicitly.</t>
  </si>
  <si>
    <t>Elastic Beanstalk</t>
  </si>
  <si>
    <t>EnvironmentName</t>
  </si>
  <si>
    <t>Associated Resources</t>
  </si>
  <si>
    <t>Backend, Admin</t>
  </si>
  <si>
    <t>PHP</t>
  </si>
  <si>
    <t>Application Source</t>
  </si>
  <si>
    <t>Deployment Policy</t>
  </si>
  <si>
    <t>Rolling</t>
  </si>
  <si>
    <t xml:space="preserve">Availability </t>
  </si>
  <si>
    <t>Single-AZ</t>
  </si>
  <si>
    <t>Auto-scaling Options</t>
  </si>
  <si>
    <t>1:1:1</t>
  </si>
  <si>
    <t>ECS</t>
  </si>
  <si>
    <t>ProdCluster</t>
  </si>
  <si>
    <t>Instance Type</t>
  </si>
  <si>
    <t>Number of Instances</t>
  </si>
  <si>
    <t>Primary Key</t>
  </si>
  <si>
    <t>Key</t>
  </si>
  <si>
    <t>Primary Key Type</t>
  </si>
  <si>
    <t>String</t>
  </si>
  <si>
    <t>Sort Key Type</t>
  </si>
  <si>
    <t>MySearchDomain</t>
  </si>
  <si>
    <t>Zone Awareness</t>
  </si>
  <si>
    <t>RedshiftCluster</t>
  </si>
  <si>
    <t>Node type</t>
  </si>
  <si>
    <t>Cluster type</t>
  </si>
  <si>
    <t>Single node</t>
  </si>
  <si>
    <t>Preferred AZ</t>
  </si>
  <si>
    <t>none</t>
  </si>
  <si>
    <t>Snapshots</t>
  </si>
  <si>
    <t>Lambda</t>
  </si>
  <si>
    <t>MyCodeSnippet</t>
  </si>
  <si>
    <t>Runtime</t>
  </si>
  <si>
    <t>Trigger</t>
  </si>
  <si>
    <t>Handler</t>
  </si>
  <si>
    <t>Role</t>
  </si>
  <si>
    <t>Rackspace Account Number</t>
  </si>
  <si>
    <t>Rackspace Account Name</t>
  </si>
  <si>
    <t>AWS Account Number</t>
  </si>
  <si>
    <t>AWS Account Name</t>
  </si>
  <si>
    <t>CloudWatch, SSM, ScaleFT</t>
  </si>
  <si>
    <t>ECR Respository</t>
  </si>
  <si>
    <t>EcrRepositoryName</t>
  </si>
  <si>
    <t>Local zone for static internal DNS names</t>
  </si>
  <si>
    <t>Default Bucket Encryption</t>
  </si>
  <si>
    <t>Environment Management</t>
  </si>
  <si>
    <t>AWS Console / Infrastructure as Code</t>
  </si>
  <si>
    <t>Document Revision</t>
  </si>
  <si>
    <t>Record Type</t>
  </si>
  <si>
    <t>Additional Names</t>
  </si>
  <si>
    <t>Validation Type</t>
  </si>
  <si>
    <t>DNS</t>
  </si>
  <si>
    <t>*.example.com</t>
  </si>
  <si>
    <t>foo.example.com</t>
  </si>
  <si>
    <t>Imported Customer Certificate</t>
  </si>
  <si>
    <t>Used for SSL on CloudFront Distribution</t>
  </si>
  <si>
    <t>Onboarding Contacts</t>
  </si>
  <si>
    <t>Instance Image</t>
  </si>
  <si>
    <t>Root Volume Size (GB)</t>
  </si>
  <si>
    <t>Data Volume Size(s) (GB)</t>
  </si>
  <si>
    <t>2:4</t>
  </si>
  <si>
    <t>4:6</t>
  </si>
  <si>
    <t>IAM Policies</t>
  </si>
  <si>
    <t>Security Group(s)</t>
  </si>
  <si>
    <t>SecurityGroup(s)</t>
  </si>
  <si>
    <t>Listener 2 Protocol:Port</t>
  </si>
  <si>
    <t>HTTP:80</t>
  </si>
  <si>
    <t>HTTPS:443</t>
  </si>
  <si>
    <t>Internet Facing / Internal</t>
  </si>
  <si>
    <t>Application Load Balancers</t>
  </si>
  <si>
    <t>Listener 1 Protocol:Port</t>
  </si>
  <si>
    <t>Listener 1 Rules</t>
  </si>
  <si>
    <t>Listener 2 Rules</t>
  </si>
  <si>
    <t>Instance 1 Protocol:Port</t>
  </si>
  <si>
    <t>Instance 2 Protocol:Port</t>
  </si>
  <si>
    <t>10, path: /status, StatusTG
20, header: example.com, ExampleTG
30, header: customer.com, CustomerTG</t>
  </si>
  <si>
    <t>Security Group</t>
  </si>
  <si>
    <t>Health Check</t>
  </si>
  <si>
    <t>Default Target Group</t>
  </si>
  <si>
    <t>Network Load Balancers</t>
  </si>
  <si>
    <t>TCP:80</t>
  </si>
  <si>
    <t>Web-NLB</t>
  </si>
  <si>
    <t>App-EC2-TG</t>
  </si>
  <si>
    <t>Protocol:Port</t>
  </si>
  <si>
    <t>Traffic Port</t>
  </si>
  <si>
    <t>/ping</t>
  </si>
  <si>
    <t>Health Check Protocol:Port</t>
  </si>
  <si>
    <t>Health Check Path</t>
  </si>
  <si>
    <t>Associated Load Balancer</t>
  </si>
  <si>
    <t>Enforce Encryption on Upload</t>
  </si>
  <si>
    <t>Web-Production</t>
  </si>
  <si>
    <t>Aurora (MySQL 5.6 Compatible)</t>
  </si>
  <si>
    <t>Instance Storage (GB)</t>
  </si>
  <si>
    <t>02:00 - 03:00</t>
  </si>
  <si>
    <t>Sundays at 01:00 - 02:00</t>
  </si>
  <si>
    <t>Rule Description</t>
  </si>
  <si>
    <t>AmazonS3FullAccess</t>
  </si>
  <si>
    <t>TLSv1.2, TLSv1.1, TLSv1</t>
  </si>
  <si>
    <t>TLSv1.2</t>
  </si>
  <si>
    <t>Match Viewer</t>
  </si>
  <si>
    <t>Distribution1 - ELB</t>
  </si>
  <si>
    <t>Distribution1 - Static Assets S3</t>
  </si>
  <si>
    <t>/media</t>
  </si>
  <si>
    <t>Distribution1</t>
  </si>
  <si>
    <t>GET, HEAD</t>
  </si>
  <si>
    <t>Use Origin Cache Headers</t>
  </si>
  <si>
    <t>None (Improves Caching)</t>
  </si>
  <si>
    <t>Use All Edge Locations (Best Performance)</t>
  </si>
  <si>
    <t>HTTP/2, HTTP/1.1, HTTP/1.0</t>
  </si>
  <si>
    <t>CodeDeploy Application</t>
  </si>
  <si>
    <t>CodeDeploy S3 Bucket</t>
  </si>
  <si>
    <t>CodeDeploy S3 Encryption</t>
  </si>
  <si>
    <t>CodeDeploy Deployments</t>
  </si>
  <si>
    <t>CodeDeploy Applications</t>
  </si>
  <si>
    <t>Deployment Group Name</t>
  </si>
  <si>
    <t>Auto Scaling Groups</t>
  </si>
  <si>
    <t>WebAppProduction</t>
  </si>
  <si>
    <t>EC2 Tag Values</t>
  </si>
  <si>
    <t>Environment: Production
Name: Web</t>
  </si>
  <si>
    <t>Target Group or Classic Load Balancer</t>
  </si>
  <si>
    <t>Deployment Configuration</t>
  </si>
  <si>
    <t>CodeDeployDefault.AllAtOnce</t>
  </si>
  <si>
    <t>CodeDeployMasterRole</t>
  </si>
  <si>
    <t>WebAppDeployment</t>
  </si>
  <si>
    <t>t2.small</t>
  </si>
  <si>
    <t>Volume Size (GB)</t>
  </si>
  <si>
    <t>Instances or ASG</t>
  </si>
  <si>
    <t>Node Instance Type</t>
  </si>
  <si>
    <t>Master Instance Type</t>
  </si>
  <si>
    <t>Storage Type</t>
  </si>
  <si>
    <t>EBS volume type</t>
  </si>
  <si>
    <t>EBS volume size (GB)</t>
  </si>
  <si>
    <t>Encryption at rest</t>
  </si>
  <si>
    <t>EBS</t>
  </si>
  <si>
    <t>General Purpose (SSD)</t>
  </si>
  <si>
    <t>Database Name</t>
  </si>
  <si>
    <t>dev</t>
  </si>
  <si>
    <t>dc2.large</t>
  </si>
  <si>
    <t>Snapshot Retention (days)</t>
  </si>
  <si>
    <t>Source Location</t>
  </si>
  <si>
    <t>Timeout (seconds)</t>
  </si>
  <si>
    <t>Deadletter Queue (Redrive Policy)</t>
  </si>
  <si>
    <t>FIFO Queue</t>
  </si>
  <si>
    <t>Content Base Duplication</t>
  </si>
  <si>
    <t>Protocol Endpoint</t>
  </si>
  <si>
    <t>80.100.20.40 (Example)</t>
  </si>
  <si>
    <t>Minimum:Maxium</t>
  </si>
  <si>
    <t>IAM Role</t>
  </si>
  <si>
    <t>Access Policty</t>
  </si>
  <si>
    <t>Do not require signing request with IAM credential</t>
  </si>
  <si>
    <t>VPC</t>
  </si>
  <si>
    <t>Memory (MB)</t>
  </si>
  <si>
    <t>AmazonEC2RoleforAWSCodeDeploy</t>
  </si>
  <si>
    <t>CloudWatch, SSM, ScaleFT, CodeDeploy</t>
  </si>
  <si>
    <t>backend-database</t>
  </si>
  <si>
    <t>web-production</t>
  </si>
  <si>
    <t>Global Tags</t>
  </si>
  <si>
    <t>Imported</t>
  </si>
  <si>
    <t>Self Signed</t>
  </si>
  <si>
    <t>self.customer.com</t>
  </si>
  <si>
    <t>environment.local</t>
  </si>
  <si>
    <t>Temporary certificate for build to use on load balancers if an ACM or customer provided certificate is not available</t>
  </si>
  <si>
    <t>Dedicated Masters</t>
  </si>
  <si>
    <t>Amazon Linux 2 (latest)</t>
  </si>
  <si>
    <t>m5.large</t>
  </si>
  <si>
    <t>Web-ALB</t>
  </si>
  <si>
    <t>m5.large.elasticsearch</t>
  </si>
  <si>
    <t>Access to Services</t>
  </si>
  <si>
    <t>Group/User/Role/Policy</t>
  </si>
  <si>
    <t>Elasticsearch</t>
  </si>
  <si>
    <t>Redshift</t>
  </si>
  <si>
    <t>cache.m5.large</t>
  </si>
  <si>
    <t>db.r4.large</t>
  </si>
  <si>
    <t>Backup Vault</t>
  </si>
  <si>
    <t>Environment-Vault</t>
  </si>
  <si>
    <t>Encryption KMS Key</t>
  </si>
  <si>
    <t>aws:kms</t>
  </si>
  <si>
    <t>Backup Plan</t>
  </si>
  <si>
    <t>Environment-Plan</t>
  </si>
  <si>
    <t>Start Window (minutes)</t>
  </si>
  <si>
    <t>Completion Window (minutes)</t>
  </si>
  <si>
    <t>Delete After (days)</t>
  </si>
  <si>
    <t>cron(0 5 ? * * *)</t>
  </si>
  <si>
    <t>Backup Selection</t>
  </si>
  <si>
    <t>Tagged</t>
  </si>
  <si>
    <t>Resources</t>
  </si>
  <si>
    <t>Selection Tag(s)</t>
  </si>
  <si>
    <t>default</t>
  </si>
  <si>
    <t>Read Capacity Units</t>
  </si>
  <si>
    <t>Write Capacity Units</t>
  </si>
  <si>
    <t>Autoscaling Read Unit Maximum</t>
  </si>
  <si>
    <t>Autoscaling Write Unit Maximum</t>
  </si>
  <si>
    <t>Scale In Cooldown (seconds)</t>
  </si>
  <si>
    <t>Scale Out Cooldown (seconds)</t>
  </si>
  <si>
    <t>TTL Attribute</t>
  </si>
  <si>
    <t>TableName</t>
  </si>
  <si>
    <t>Sort Key (Optional)</t>
  </si>
  <si>
    <t>Stream View Type</t>
  </si>
  <si>
    <t>Backup Window (UTC)</t>
  </si>
  <si>
    <t>Maintenance (UTC)</t>
  </si>
  <si>
    <t>Maintenance Window (UTC)</t>
  </si>
  <si>
    <t>Schedule (UTC)</t>
  </si>
  <si>
    <t>Backups (UTC)</t>
  </si>
  <si>
    <t>1.5.10</t>
  </si>
  <si>
    <t>5.0.4</t>
  </si>
  <si>
    <t>PublicWebAlbSg</t>
  </si>
  <si>
    <t>PrivateWebEc2Sg</t>
  </si>
  <si>
    <t>PrivateAdminEc2Sg</t>
  </si>
  <si>
    <t>PrivateAppEc2Sg</t>
  </si>
  <si>
    <t>PrivateEfsSg</t>
  </si>
  <si>
    <t>PrivateMemcacheSg</t>
  </si>
  <si>
    <t>PrivateRedisSg</t>
  </si>
  <si>
    <t>Access to Admin instance(s)</t>
  </si>
  <si>
    <t>Access to App instance(s)</t>
  </si>
  <si>
    <t>Access to Web instance(s)</t>
  </si>
  <si>
    <t>Access to ElastiCache Memcache</t>
  </si>
  <si>
    <t>Access to ElastiCache Redis</t>
  </si>
  <si>
    <t>Access to RDS Database</t>
  </si>
  <si>
    <t>Encryption at-rest</t>
  </si>
  <si>
    <t>Encryption in-transit</t>
  </si>
  <si>
    <t>EKS</t>
  </si>
  <si>
    <t>Point-in-time-Recovery</t>
  </si>
  <si>
    <t>Additional Attributes</t>
  </si>
  <si>
    <t>Global Secondary Index</t>
  </si>
  <si>
    <t>Local Secondary Index</t>
  </si>
  <si>
    <t>Directory Services</t>
  </si>
  <si>
    <t>managedad.local</t>
  </si>
  <si>
    <t>Size / Edition</t>
  </si>
  <si>
    <t>Small / Large</t>
  </si>
  <si>
    <t>Standard / Enterprise</t>
  </si>
  <si>
    <t>Simple AD</t>
  </si>
  <si>
    <t>Microsoft AD</t>
  </si>
  <si>
    <t>Directory DNS Name</t>
  </si>
  <si>
    <t>NetBIOS Name</t>
  </si>
  <si>
    <t>Peering</t>
  </si>
  <si>
    <t>No. of nodes</t>
  </si>
  <si>
    <t>No. of replicas</t>
  </si>
  <si>
    <t>IAM Resource Name</t>
  </si>
  <si>
    <t>Publicly Accesible</t>
  </si>
  <si>
    <t>simplead.local</t>
  </si>
  <si>
    <t>Rule Name</t>
  </si>
  <si>
    <t>Daily</t>
  </si>
  <si>
    <t>ap-southeast-1</t>
  </si>
  <si>
    <t>CARLO-DEV-VPC</t>
  </si>
  <si>
    <t>Development</t>
  </si>
  <si>
    <t>private-az1</t>
  </si>
  <si>
    <t>private-az2</t>
  </si>
  <si>
    <t>public-az2</t>
  </si>
  <si>
    <t>public-az1</t>
  </si>
  <si>
    <t>10.1.0.0/16</t>
  </si>
  <si>
    <t>10.1.4.0/24</t>
  </si>
  <si>
    <t>10.1.5.0/24</t>
  </si>
  <si>
    <t>10.1.1.0/24</t>
  </si>
  <si>
    <t>10.1.2.0/24</t>
  </si>
  <si>
    <t>Subnetworks</t>
  </si>
  <si>
    <t>t2.micro</t>
  </si>
  <si>
    <t>Development-instance02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</si>
</sst>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2" x14ac:knownFonts="1"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81"/>
      <name val="Calibri"/>
      <family val="2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Arial"/>
      <family val="2"/>
    </font>
    <font>
      <b/>
      <sz val="10"/>
      <color rgb="FF000000"/>
      <name val="Calibri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b/>
      <sz val="10"/>
      <color rgb="FF000000"/>
      <name val="Tahoma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horizontal="left"/>
    </xf>
    <xf numFmtId="0" fontId="5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>
      <alignment horizontal="left"/>
    </xf>
    <xf numFmtId="0" fontId="0" fillId="0" borderId="0" xfId="0" quotePrefix="1">
      <alignment horizontal="left"/>
    </xf>
    <xf numFmtId="0" fontId="6" fillId="0" borderId="0" xfId="2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>
      <alignment horizontal="left"/>
    </xf>
    <xf numFmtId="0" fontId="0" fillId="0" borderId="0" xfId="0" quotePrefix="1" applyAlignment="1">
      <alignment horizontal="left" wrapText="1"/>
    </xf>
    <xf numFmtId="164" fontId="0" fillId="0" borderId="0" xfId="0" applyNumberFormat="1">
      <alignment horizontal="left"/>
    </xf>
    <xf numFmtId="0" fontId="8" fillId="0" borderId="0" xfId="0" applyFont="1">
      <alignment horizontal="left"/>
    </xf>
    <xf numFmtId="49" fontId="0" fillId="0" borderId="0" xfId="0" applyNumberFormat="1" applyAlignment="1">
      <alignment horizontal="left" wrapText="1"/>
    </xf>
    <xf numFmtId="49" fontId="0" fillId="0" borderId="0" xfId="0" applyNumberFormat="1">
      <alignment horizontal="left"/>
    </xf>
    <xf numFmtId="0" fontId="0" fillId="0" borderId="0" xfId="0" applyAlignment="1">
      <alignment horizontal="left"/>
    </xf>
    <xf numFmtId="0" fontId="0" fillId="0" borderId="0" xfId="0" applyFill="1">
      <alignment horizontal="left"/>
    </xf>
    <xf numFmtId="0" fontId="0" fillId="0" borderId="0" xfId="0" applyFill="1" applyAlignment="1">
      <alignment horizontal="left" wrapText="1"/>
    </xf>
    <xf numFmtId="0" fontId="0" fillId="0" borderId="0" xfId="0" quotePrefix="1" applyFill="1">
      <alignment horizontal="left"/>
    </xf>
    <xf numFmtId="0" fontId="0" fillId="0" borderId="0" xfId="0" quotePrefix="1" applyFill="1" applyAlignment="1">
      <alignment horizontal="left" wrapText="1"/>
    </xf>
    <xf numFmtId="20" fontId="0" fillId="0" borderId="0" xfId="0" applyNumberFormat="1" applyAlignment="1">
      <alignment horizontal="left" wrapText="1"/>
    </xf>
    <xf numFmtId="0" fontId="8" fillId="0" borderId="0" xfId="0" applyFont="1" applyFill="1">
      <alignment horizontal="left"/>
    </xf>
    <xf numFmtId="0" fontId="11" fillId="0" borderId="0" xfId="0" applyFont="1">
      <alignment horizontal="left"/>
    </xf>
  </cellXfs>
  <cellStyles count="4">
    <cellStyle name="Followed Hyperlink" xfId="3" builtinId="9" hidden="1"/>
    <cellStyle name="Hyperlink" xfId="2" builtinId="8"/>
    <cellStyle name="Normal" xfId="0" builtinId="0" customBuiltin="1"/>
    <cellStyle name="Normal 2" xfId="1" xr:uid="{00000000-0005-0000-0000-000003000000}"/>
  </cellStyles>
  <dxfs count="68"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font>
        <b/>
      </font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</font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 val="0"/>
      </font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font>
        <b/>
        <i val="0"/>
        <color auto="1"/>
      </font>
      <fill>
        <patternFill patternType="none">
          <fgColor auto="1"/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ont>
        <b/>
        <color theme="1"/>
      </font>
    </dxf>
    <dxf>
      <font>
        <b/>
        <i val="0"/>
        <color auto="1"/>
      </font>
    </dxf>
    <dxf>
      <font>
        <b/>
        <color theme="1"/>
      </font>
      <border>
        <top style="double">
          <color theme="5"/>
        </top>
      </border>
    </dxf>
    <dxf>
      <font>
        <b/>
        <i val="0"/>
        <color theme="0"/>
      </font>
      <fill>
        <patternFill patternType="solid">
          <fgColor rgb="FFFF2600"/>
          <bgColor rgb="FFFF26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ont>
        <color theme="1"/>
      </font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ill>
        <patternFill patternType="solid">
          <fgColor rgb="FFFF7E79"/>
          <bgColor rgb="FFFF7E79"/>
        </patternFill>
      </fill>
      <border>
        <vertical/>
        <horizontal/>
      </border>
    </dxf>
    <dxf>
      <fill>
        <patternFill patternType="solid">
          <fgColor rgb="FFFF7E79"/>
          <bgColor rgb="FFFF7E79"/>
        </patternFill>
      </fill>
      <border>
        <vertical/>
        <horizontal/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 patternType="solid">
          <fgColor rgb="FFFF2600"/>
          <bgColor rgb="FFFF2600"/>
        </patternFill>
      </fill>
      <border>
        <left style="thin">
          <color rgb="FFFF2600"/>
        </left>
        <right style="thin">
          <color rgb="FFFF2600"/>
        </right>
        <top style="thin">
          <color rgb="FFC00000"/>
        </top>
        <bottom style="thin">
          <color rgb="FFC00000"/>
        </bottom>
        <vertical/>
        <horizontal style="thin">
          <color rgb="FFFF2600"/>
        </horizontal>
      </border>
    </dxf>
    <dxf>
      <font>
        <color theme="1"/>
      </font>
      <border>
        <left style="thin">
          <color rgb="FFFF7E79"/>
        </left>
        <right style="thin">
          <color rgb="FFFF7E79"/>
        </right>
        <top style="thin">
          <color rgb="FFFF7E79"/>
        </top>
        <bottom style="thin">
          <color rgb="FFFF7E79"/>
        </bottom>
        <vertical/>
        <horizontal style="thin">
          <color rgb="FFFF7E79"/>
        </horizontal>
      </border>
    </dxf>
    <dxf>
      <font>
        <b/>
        <i val="0"/>
      </font>
    </dxf>
    <dxf>
      <font>
        <b/>
        <i val="0"/>
        <color theme="0"/>
      </font>
      <fill>
        <patternFill patternType="solid">
          <fgColor theme="6"/>
          <bgColor rgb="FFEB0000"/>
        </patternFill>
      </fill>
    </dxf>
    <dxf>
      <font>
        <color theme="1"/>
      </font>
      <border diagonalUp="0" diagonalDown="0">
        <left style="thin">
          <color rgb="FFEB0000"/>
        </left>
        <right style="thin">
          <color rgb="FFEB0000"/>
        </right>
        <top style="thin">
          <color rgb="FFEB0000"/>
        </top>
        <bottom style="thin">
          <color rgb="FFEB0000"/>
        </bottom>
        <vertical/>
        <horizontal style="thin">
          <color rgb="FFEB0000"/>
        </horizontal>
      </border>
    </dxf>
    <dxf>
      <fill>
        <patternFill>
          <bgColor rgb="FFFFDEDF"/>
        </patternFill>
      </fill>
    </dxf>
    <dxf>
      <font>
        <b/>
        <i val="0"/>
      </font>
    </dxf>
    <dxf>
      <font>
        <b/>
        <i val="0"/>
        <color theme="0"/>
      </font>
      <fill>
        <patternFill patternType="solid">
          <fgColor theme="6"/>
          <bgColor rgb="FFEB0000"/>
        </patternFill>
      </fill>
    </dxf>
    <dxf>
      <font>
        <color theme="1"/>
      </font>
      <border diagonalUp="0" diagonalDown="0">
        <left style="thin">
          <color rgb="FFEB0000"/>
        </left>
        <right style="thin">
          <color rgb="FFEB0000"/>
        </right>
        <top style="thin">
          <color rgb="FFEB0000"/>
        </top>
        <bottom style="thin">
          <color rgb="FFEB0000"/>
        </bottom>
        <vertical/>
        <horizontal style="thin">
          <color rgb="FFEB0000"/>
        </horizontal>
      </border>
    </dxf>
  </dxfs>
  <tableStyles count="4" defaultTableStyle="TableStyleMedium9" defaultPivotStyle="PivotStyleMedium7">
    <tableStyle name="ResourceTables" pivot="0" count="4" xr9:uid="{A25F718D-4690-5F47-8EF4-A305DC474467}">
      <tableStyleElement type="wholeTable" dxfId="67"/>
      <tableStyleElement type="headerRow" dxfId="66"/>
      <tableStyleElement type="firstColumn" dxfId="65"/>
      <tableStyleElement type="secondRowStripe" dxfId="64"/>
    </tableStyle>
    <tableStyle name="SummaryTables" pivot="0" count="3" xr9:uid="{0FC9D21F-78DE-FA4D-9FEC-838D055016BE}">
      <tableStyleElement type="wholeTable" dxfId="63"/>
      <tableStyleElement type="headerRow" dxfId="62"/>
      <tableStyleElement type="firstColumn" dxfId="61"/>
    </tableStyle>
    <tableStyle name="TableStyleMedium3 Red" pivot="0" count="7" xr9:uid="{00000000-0011-0000-FFFF-FFFF00000000}">
      <tableStyleElement type="wholeTable" dxfId="60"/>
      <tableStyleElement type="headerRow" dxfId="59"/>
      <tableStyleElement type="totalRow" dxfId="58"/>
      <tableStyleElement type="firstColumn" dxfId="57"/>
      <tableStyleElement type="lastColumn" dxfId="56"/>
      <tableStyleElement type="firstRowStripe" dxfId="55"/>
      <tableStyleElement type="firstColumnStripe" dxfId="54"/>
    </tableStyle>
    <tableStyle name="TableStyleMedium3 Red Heading" pivot="0" count="7" xr9:uid="{00000000-0011-0000-FFFF-FFFF01000000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firstColumnStripe" dxfId="47"/>
    </tableStyle>
  </tableStyles>
  <colors>
    <mruColors>
      <color rgb="FFFFDEDF"/>
      <color rgb="FFEB0000"/>
      <color rgb="FF941100"/>
      <color rgb="FFFF26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25400</xdr:colOff>
      <xdr:row>1</xdr:row>
      <xdr:rowOff>84711</xdr:rowOff>
    </xdr:from>
    <xdr:ext cx="5016500" cy="100425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87911"/>
          <a:ext cx="5016500" cy="100425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count" displayName="Account" ref="B9:C13" totalsRowShown="0" headerRowCellStyle="Normal" dataCellStyle="Normal">
  <autoFilter ref="B9:C13" xr:uid="{00000000-0009-0000-0100-000001000000}">
    <filterColumn colId="0" hiddenButton="1"/>
    <filterColumn colId="1" hiddenButton="1"/>
  </autoFilter>
  <tableColumns count="2">
    <tableColumn id="1" xr3:uid="{00000000-0010-0000-0000-000001000000}" name="Account " dataCellStyle="Normal"/>
    <tableColumn id="2" xr3:uid="{00000000-0010-0000-0000-000002000000}" name="Details" dataCellStyle="Normal"/>
  </tableColumns>
  <tableStyleInfo name="SummaryTables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63F1D26-8191-4752-BF85-1CE3A8911558}" name="VPCEndpoints" displayName="VPCEndpoints" ref="B21:D23" totalsRowShown="0" headerRowCellStyle="Normal" dataCellStyle="Normal">
  <tableColumns count="3">
    <tableColumn id="1" xr3:uid="{E59958B9-0044-43BA-8279-19F6B7A4A3F2}" name="VPC Endpoints" dataCellStyle="Normal"/>
    <tableColumn id="2" xr3:uid="{06DA0E2B-C100-4519-B705-9FC1A7C0B8CB}" name="DynamoDB" dataCellStyle="Normal"/>
    <tableColumn id="3" xr3:uid="{9B72046A-A305-4784-B5E3-D4CE996256D7}" name="S3" dataCellStyle="Normal"/>
  </tableColumns>
  <tableStyleInfo name="ResourceTables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6156366-67CA-4EDC-9154-86B81779BFE0}" name="GlobalTags" displayName="GlobalTags" ref="B2:C4" totalsRowShown="0">
  <autoFilter ref="B2:C4" xr:uid="{9CF38C3E-0409-462D-B07E-D782B5F74C58}">
    <filterColumn colId="0" hiddenButton="1"/>
    <filterColumn colId="1" hiddenButton="1"/>
  </autoFilter>
  <tableColumns count="2">
    <tableColumn id="1" xr3:uid="{011A2B45-958B-4922-A984-E636001FF0C6}" name="Global Tags" dataDxfId="44"/>
    <tableColumn id="2" xr3:uid="{E60F43DC-153D-4FEC-A43F-D4AF26437688}" name="Value"/>
  </tableColumns>
  <tableStyleInfo name="ResourceTables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ALBs" displayName="ALBs" ref="B48:C58" totalsRowShown="0" headerRowCellStyle="Normal" dataCellStyle="Normal">
  <tableColumns count="2">
    <tableColumn id="1" xr3:uid="{00000000-0010-0000-0900-000001000000}" name="Application Load Balancers" dataCellStyle="Normal"/>
    <tableColumn id="2" xr3:uid="{00000000-0010-0000-0900-000002000000}" name="Web-ALB" dataDxfId="43" dataCellStyle="Normal"/>
  </tableColumns>
  <tableStyleInfo name="ResourceTables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A000000}" name="Instances" displayName="Instances" ref="B17:C30" totalsRowShown="0" headerRowCellStyle="Normal" dataCellStyle="Normal">
  <tableColumns count="2">
    <tableColumn id="1" xr3:uid="{00000000-0010-0000-0A00-000001000000}" name="EC2 Standalone Instances" dataCellStyle="Normal"/>
    <tableColumn id="4" xr3:uid="{00000000-0010-0000-0A00-000004000000}" name="Development-instance02" dataDxfId="42" dataCellStyle="Normal"/>
  </tableColumns>
  <tableStyleInfo name="ResourceTables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B000000}" name="ASGs" displayName="ASGs" ref="B2:D15" totalsRowShown="0" headerRowCellStyle="Normal" dataCellStyle="Normal">
  <tableColumns count="3">
    <tableColumn id="1" xr3:uid="{00000000-0010-0000-0B00-000001000000}" name="EC2 Autoscaling Groups" dataCellStyle="Normal"/>
    <tableColumn id="3" xr3:uid="{00000000-0010-0000-0B00-000003000000}" name="App" dataDxfId="41" dataCellStyle="Normal"/>
    <tableColumn id="2" xr3:uid="{00000000-0010-0000-0B00-000002000000}" name="Web" dataDxfId="40" dataCellStyle="Normal"/>
  </tableColumns>
  <tableStyleInfo name="ResourceTables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0C000000}" name="EFS" displayName="EFS" ref="B88:C94" totalsRowShown="0" headerRowCellStyle="Normal" dataCellStyle="Normal">
  <tableColumns count="2">
    <tableColumn id="1" xr3:uid="{00000000-0010-0000-0C00-000001000000}" name="EFS" dataDxfId="39" dataCellStyle="Normal"/>
    <tableColumn id="2" xr3:uid="{00000000-0010-0000-0C00-000002000000}" name="Web-Production" dataDxfId="38" dataCellStyle="Normal"/>
  </tableColumns>
  <tableStyleInfo name="ResourceTables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D000000}" name="CLBs" displayName="CLBs" ref="B32:C46" totalsRowShown="0" headerRowCellStyle="Normal" dataCellStyle="Normal">
  <tableColumns count="2">
    <tableColumn id="1" xr3:uid="{00000000-0010-0000-0D00-000001000000}" name="Classic Load Balancers" dataCellStyle="Normal"/>
    <tableColumn id="2" xr3:uid="{00000000-0010-0000-0D00-000002000000}" name="Web-ELB" dataDxfId="37" dataCellStyle="Normal"/>
  </tableColumns>
  <tableStyleInfo name="ResourceTables"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0E000000}" name="S3Buckets" displayName="S3Buckets" ref="B78:C86" totalsRowShown="0" headerRowCellStyle="Normal" dataCellStyle="Normal">
  <tableColumns count="2">
    <tableColumn id="1" xr3:uid="{00000000-0010-0000-0E00-000001000000}" name="S3 Buckets / Glacier" dataDxfId="36" dataCellStyle="Normal"/>
    <tableColumn id="2" xr3:uid="{00000000-0010-0000-0E00-000002000000}" name="xxxxxxx-example-static-assets-&lt;env&gt;" dataDxfId="35" dataCellStyle="Normal"/>
  </tableColumns>
  <tableStyleInfo name="ResourceTables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F000000}" name="TargetGroups" displayName="TargetGroups" ref="B69:D76" totalsRowShown="0" tableBorderDxfId="34" headerRowCellStyle="Normal" dataCellStyle="Normal">
  <tableColumns count="3">
    <tableColumn id="1" xr3:uid="{00000000-0010-0000-0F00-000001000000}" name="Target Groups" dataCellStyle="Normal"/>
    <tableColumn id="2" xr3:uid="{00000000-0010-0000-0F00-000002000000}" name="Web-EC2-TG" dataDxfId="33" dataCellStyle="Normal"/>
    <tableColumn id="3" xr3:uid="{122BC03E-8BC2-495A-87BD-6F1B8C4C4CA2}" name="App-EC2-TG" dataDxfId="32" dataCellStyle="Normal"/>
  </tableColumns>
  <tableStyleInfo name="ResourceTables"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754AB85-40E1-4FEC-BD82-32F4588C85D5}" name="NLBs" displayName="NLBs" ref="B60:C67" totalsRowShown="0" tableBorderDxfId="31" headerRowCellStyle="Normal" dataCellStyle="Normal">
  <tableColumns count="2">
    <tableColumn id="1" xr3:uid="{4E55A790-54E5-4C98-A3C6-23D75638444D}" name="Network Load Balancers" dataCellStyle="Normal"/>
    <tableColumn id="2" xr3:uid="{D0AFC320-B688-4B01-B402-2E1BE53FD5E1}" name="Web-NLB" dataDxfId="30" dataCellStyle="Normal"/>
  </tableColumns>
  <tableStyleInfo name="ResourceTables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nboarding" displayName="Onboarding" ref="B15:C20" totalsRowShown="0" headerRowCellStyle="Normal" dataCellStyle="Normal">
  <autoFilter ref="B15:C20" xr:uid="{00000000-0009-0000-0100-000002000000}">
    <filterColumn colId="0" hiddenButton="1"/>
    <filterColumn colId="1" hiddenButton="1"/>
  </autoFilter>
  <tableColumns count="2">
    <tableColumn id="1" xr3:uid="{00000000-0010-0000-0100-000001000000}" name="Onboarding" dataCellStyle="Normal"/>
    <tableColumn id="2" xr3:uid="{00000000-0010-0000-0100-000002000000}" name="Details" dataCellStyle="Normal"/>
  </tableColumns>
  <tableStyleInfo name="SummaryTables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18000000}" name="RDS" displayName="RDS" ref="B2:C15" totalsRowShown="0" tableBorderDxfId="29" headerRowCellStyle="Normal" dataCellStyle="Normal">
  <tableColumns count="2">
    <tableColumn id="1" xr3:uid="{00000000-0010-0000-1800-000001000000}" name="RDS" dataCellStyle="Normal"/>
    <tableColumn id="2" xr3:uid="{00000000-0010-0000-1800-000002000000}" name="backend-database" dataDxfId="28" dataCellStyle="Normal"/>
  </tableColumns>
  <tableStyleInfo name="ResourceTables"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19000000}" name="ElasticacheMemcached" displayName="ElasticacheMemcached" ref="B17:C25" totalsRowShown="0" headerRowCellStyle="Normal" dataCellStyle="Normal">
  <tableColumns count="2">
    <tableColumn id="1" xr3:uid="{00000000-0010-0000-1900-000001000000}" name="Elasticache - Memcached" dataCellStyle="Normal"/>
    <tableColumn id="2" xr3:uid="{00000000-0010-0000-1900-000002000000}" name="web-production" dataDxfId="27" dataCellStyle="Normal"/>
  </tableColumns>
  <tableStyleInfo name="ResourceTables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1A000000}" name="ElasticacheRedis" displayName="ElasticacheRedis" ref="B27:C44" totalsRowShown="0" headerRowCellStyle="Normal" dataCellStyle="Normal">
  <tableColumns count="2">
    <tableColumn id="1" xr3:uid="{00000000-0010-0000-1A00-000001000000}" name="Elasticache - Redis" dataCellStyle="Normal"/>
    <tableColumn id="2" xr3:uid="{00000000-0010-0000-1A00-000002000000}" name="web-production" dataDxfId="26" dataCellStyle="Normal"/>
  </tableColumns>
  <tableStyleInfo name="ResourceTables" showFirstColumn="1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B000000}" name="SecurityGroups" displayName="SecurityGroups" ref="B2:I24" totalsRowShown="0" headerRowCellStyle="Normal" dataCellStyle="Normal">
  <tableColumns count="8">
    <tableColumn id="1" xr3:uid="{00000000-0010-0000-1B00-000001000000}" name="Security Group Name" dataCellStyle="Normal"/>
    <tableColumn id="5" xr3:uid="{00000000-0010-0000-1B00-000005000000}" name="Description" dataCellStyle="Normal"/>
    <tableColumn id="2" xr3:uid="{00000000-0010-0000-1B00-000002000000}" name="Rule Ingress/Egress" dataCellStyle="Normal"/>
    <tableColumn id="3" xr3:uid="{00000000-0010-0000-1B00-000003000000}" name="Protocol" dataCellStyle="Normal"/>
    <tableColumn id="4" xr3:uid="{00000000-0010-0000-1B00-000004000000}" name="Port/Range" dataCellStyle="Normal"/>
    <tableColumn id="6" xr3:uid="{00000000-0010-0000-1B00-000006000000}" name="Source" dataCellStyle="Normal"/>
    <tableColumn id="8" xr3:uid="{539F9724-AB81-4794-8710-4E82DAE07AA8}" name="Rule Description" dataCellStyle="Normal"/>
    <tableColumn id="7" xr3:uid="{00000000-0010-0000-1B00-000007000000}" name="Notes" dataCellStyle="Normal"/>
  </tableColumns>
  <tableStyleInfo name="ResourceTables" showFirstColumn="1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7AD254B-12F5-7346-8A5E-7D4429486E6D}" name="IAM" displayName="IAM" ref="B2:E3" totalsRowShown="0">
  <autoFilter ref="B2:E3" xr:uid="{FBFEDFE6-2EFB-1E43-88A1-A3D8CE9A4B9B}">
    <filterColumn colId="0" hiddenButton="1"/>
    <filterColumn colId="1" hiddenButton="1"/>
    <filterColumn colId="2" hiddenButton="1"/>
    <filterColumn colId="3" hiddenButton="1"/>
  </autoFilter>
  <tableColumns count="4">
    <tableColumn id="1" xr3:uid="{C2BDCC7D-EDE7-824F-83FD-5EE622BDD2E7}" name="IAM Resource Name"/>
    <tableColumn id="2" xr3:uid="{7ED06237-8FF2-3B4B-86A6-9E5D0434C143}" name="Type"/>
    <tableColumn id="3" xr3:uid="{71B3E827-94DF-7E48-B355-8FF1D3C78DD1}" name="Access to Services"/>
    <tableColumn id="4" xr3:uid="{935E7066-3487-2948-A5BF-8E51CC2BFB9D}" name="Notes"/>
  </tableColumns>
  <tableStyleInfo name="ResourceTables" showFirstColumn="1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D000000}" name="CloudFrontSettings" displayName="CloudFrontSettings" ref="B12:C33" totalsRowShown="0" tableBorderDxfId="25" headerRowCellStyle="Normal" dataCellStyle="Normal">
  <tableColumns count="2">
    <tableColumn id="1" xr3:uid="{00000000-0010-0000-1D00-000001000000}" name="CloudFront - General Settings" dataCellStyle="Normal"/>
    <tableColumn id="3" xr3:uid="{00000000-0010-0000-1D00-000003000000}" name="Distribution1" dataDxfId="24" dataCellStyle="Normal"/>
  </tableColumns>
  <tableStyleInfo name="ResourceTables" showFirstColumn="1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E000000}" name="CloudFrontOrigins" displayName="CloudFrontOrigins" ref="B2:D10" totalsRowShown="0" tableBorderDxfId="23" headerRowCellStyle="Normal" dataCellStyle="Normal">
  <tableColumns count="3">
    <tableColumn id="1" xr3:uid="{00000000-0010-0000-1E00-000001000000}" name="CloudFront Origins" dataCellStyle="Normal"/>
    <tableColumn id="2" xr3:uid="{00000000-0010-0000-1E00-000002000000}" name="Distribution1 - ELB" dataDxfId="22" dataCellStyle="Normal"/>
    <tableColumn id="3" xr3:uid="{00000000-0010-0000-1E00-000003000000}" name="Distribution1 - Static Assets S3" dataDxfId="21" dataCellStyle="Normal"/>
  </tableColumns>
  <tableStyleInfo name="ResourceTables" showFirstColumn="1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F000000}" name="ElasticBeanstalk" displayName="ElasticBeanstalk" ref="B17:C28" totalsRowShown="0" tableBorderDxfId="20" headerRowCellStyle="Normal" dataCellStyle="Normal">
  <autoFilter ref="B17:C28" xr:uid="{00000000-0009-0000-0100-000012000000}">
    <filterColumn colId="0" hiddenButton="1"/>
    <filterColumn colId="1" hiddenButton="1"/>
  </autoFilter>
  <tableColumns count="2">
    <tableColumn id="1" xr3:uid="{00000000-0010-0000-1F00-000001000000}" name="Elastic Beanstalk" dataCellStyle="Normal"/>
    <tableColumn id="2" xr3:uid="{00000000-0010-0000-1F00-000002000000}" name="EnvironmentName" dataDxfId="19" dataCellStyle="Normal"/>
  </tableColumns>
  <tableStyleInfo name="ResourceTables" showFirstColumn="1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20000000}" name="ECS" displayName="ECS" ref="B30:C32" totalsRowShown="0" tableBorderDxfId="18" headerRowCellStyle="Normal" dataCellStyle="Normal">
  <autoFilter ref="B30:C32" xr:uid="{00000000-0009-0000-0100-000011000000}">
    <filterColumn colId="0" hiddenButton="1"/>
    <filterColumn colId="1" hiddenButton="1"/>
  </autoFilter>
  <tableColumns count="2">
    <tableColumn id="1" xr3:uid="{00000000-0010-0000-2000-000001000000}" name="ECS" dataCellStyle="Normal"/>
    <tableColumn id="2" xr3:uid="{00000000-0010-0000-2000-000002000000}" name="ProdCluster" dataDxfId="17" dataCellStyle="Normal"/>
  </tableColumns>
  <tableStyleInfo name="ResourceTables" showFirstColumn="1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22000000}" name="DynamoDB" displayName="DynamoDB" ref="B44:C61" totalsRowShown="0" tableBorderDxfId="16" headerRowCellStyle="Normal" dataCellStyle="Normal">
  <autoFilter ref="B44:C61" xr:uid="{00000000-0009-0000-0100-000014000000}">
    <filterColumn colId="0" hiddenButton="1"/>
    <filterColumn colId="1" hiddenButton="1"/>
  </autoFilter>
  <tableColumns count="2">
    <tableColumn id="1" xr3:uid="{00000000-0010-0000-2200-000001000000}" name="DynamoDB" dataCellStyle="Normal"/>
    <tableColumn id="2" xr3:uid="{00000000-0010-0000-2200-000002000000}" name="TableName" dataDxfId="15" dataCellStyle="Normal"/>
  </tableColumns>
  <tableStyleInfo name="ResourceTables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ntacts" displayName="Contacts" ref="B22:C24" totalsRowShown="0" headerRowCellStyle="Normal" dataCellStyle="Normal">
  <autoFilter ref="B22:C24" xr:uid="{00000000-0009-0000-0100-000003000000}">
    <filterColumn colId="0" hiddenButton="1"/>
    <filterColumn colId="1" hiddenButton="1"/>
  </autoFilter>
  <tableColumns count="2">
    <tableColumn id="1" xr3:uid="{00000000-0010-0000-0200-000001000000}" name="Onboarding Contacts" dataCellStyle="Normal"/>
    <tableColumn id="2" xr3:uid="{00000000-0010-0000-0200-000002000000}" name="Name" dataCellStyle="Normal"/>
  </tableColumns>
  <tableStyleInfo name="SummaryTables" showFirstColumn="1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23000000}" name="Elasticsearch" displayName="Elasticsearch" ref="B63:C78" totalsRowShown="0" tableBorderDxfId="14" headerRowCellStyle="Normal" dataCellStyle="Normal">
  <autoFilter ref="B63:C78" xr:uid="{00000000-0009-0000-0100-000018000000}">
    <filterColumn colId="0" hiddenButton="1"/>
    <filterColumn colId="1" hiddenButton="1"/>
  </autoFilter>
  <tableColumns count="2">
    <tableColumn id="1" xr3:uid="{00000000-0010-0000-2300-000001000000}" name="Elasticsearch" dataCellStyle="Normal"/>
    <tableColumn id="2" xr3:uid="{00000000-0010-0000-2300-000002000000}" name="MySearchDomain" dataCellStyle="Normal"/>
  </tableColumns>
  <tableStyleInfo name="ResourceTables" showFirstColumn="1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24000000}" name="Redshift" displayName="Redshift" ref="B80:C92" totalsRowShown="0" tableBorderDxfId="13" headerRowCellStyle="Normal" dataCellStyle="Normal">
  <autoFilter ref="B80:C92" xr:uid="{00000000-0009-0000-0100-000019000000}">
    <filterColumn colId="0" hiddenButton="1"/>
    <filterColumn colId="1" hiddenButton="1"/>
  </autoFilter>
  <tableColumns count="2">
    <tableColumn id="1" xr3:uid="{00000000-0010-0000-2400-000001000000}" name="Redshift" dataCellStyle="Normal"/>
    <tableColumn id="2" xr3:uid="{00000000-0010-0000-2400-000002000000}" name="RedshiftCluster" dataDxfId="12" dataCellStyle="Normal"/>
  </tableColumns>
  <tableStyleInfo name="ResourceTables" showFirstColumn="1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2A000000}" name="Lambda" displayName="Lambda" ref="B94:C102" totalsRowShown="0" tableBorderDxfId="11" headerRowCellStyle="Normal" dataCellStyle="Normal">
  <autoFilter ref="B94:C102" xr:uid="{00000000-0009-0000-0100-00001F000000}">
    <filterColumn colId="0" hiddenButton="1"/>
    <filterColumn colId="1" hiddenButton="1"/>
  </autoFilter>
  <tableColumns count="2">
    <tableColumn id="1" xr3:uid="{00000000-0010-0000-2A00-000001000000}" name="Lambda" dataCellStyle="Normal"/>
    <tableColumn id="2" xr3:uid="{00000000-0010-0000-2A00-000002000000}" name="MyCodeSnippet" dataDxfId="10" dataCellStyle="Normal"/>
  </tableColumns>
  <tableStyleInfo name="ResourceTables" showFirstColumn="1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2C000000}" name="SQS" displayName="SQS" ref="B104:C108" totalsRowShown="0" tableBorderDxfId="9" headerRowCellStyle="Normal" dataCellStyle="Normal">
  <tableColumns count="2">
    <tableColumn id="1" xr3:uid="{00000000-0010-0000-2C00-000001000000}" name="SQS" dataCellStyle="Normal"/>
    <tableColumn id="2" xr3:uid="{00000000-0010-0000-2C00-000002000000}" name="MyQueueName" dataDxfId="8" dataCellStyle="Normal"/>
  </tableColumns>
  <tableStyleInfo name="ResourceTables" showFirstColumn="1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2D000000}" name="SNS" displayName="SNS" ref="B110:C112" totalsRowShown="0" tableBorderDxfId="7" headerRowCellStyle="Normal" dataCellStyle="Normal">
  <tableColumns count="2">
    <tableColumn id="1" xr3:uid="{00000000-0010-0000-2D00-000001000000}" name="SNS" dataCellStyle="Normal"/>
    <tableColumn id="2" xr3:uid="{00000000-0010-0000-2D00-000002000000}" name="MySNSname" dataCellStyle="Normal"/>
  </tableColumns>
  <tableStyleInfo name="ResourceTables" showFirstColumn="1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E000000}" name="SES" displayName="SES" ref="B114:C116" totalsRowShown="0" tableBorderDxfId="6" headerRowCellStyle="Normal" dataCellStyle="Normal">
  <tableColumns count="2">
    <tableColumn id="1" xr3:uid="{00000000-0010-0000-2E00-000001000000}" name="SES" dataCellStyle="Normal"/>
    <tableColumn id="2" xr3:uid="{00000000-0010-0000-2E00-000002000000}" name="MySES" dataCellStyle="Normal"/>
  </tableColumns>
  <tableStyleInfo name="ResourceTables" showFirstColumn="1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EC5760-573E-4754-8585-F81B170CFF31}" name="ECR" displayName="ECR" ref="B41:C42" totalsRowShown="0" tableBorderDxfId="5" headerRowCellStyle="Normal" dataCellStyle="Normal">
  <autoFilter ref="B41:C42" xr:uid="{3D4F6A78-3C82-4CFA-A589-4513FF573225}">
    <filterColumn colId="0" hiddenButton="1"/>
    <filterColumn colId="1" hiddenButton="1"/>
  </autoFilter>
  <tableColumns count="2">
    <tableColumn id="1" xr3:uid="{10E76720-971D-4FC7-BC90-B895F8EB0646}" name="ECR Respository" dataCellStyle="Normal"/>
    <tableColumn id="2" xr3:uid="{A46C4094-61E0-4998-BE64-EA275E7AC1C6}" name="EcrRepositoryName" dataDxfId="4" dataCellStyle="Normal"/>
  </tableColumns>
  <tableStyleInfo name="ResourceTables" showFirstColumn="1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D9DD177-93DA-460F-B401-9B9E10C1A1EC}" name="CodeDeployApp" displayName="CodeDeployApp" ref="B2:C5" totalsRowShown="0" tableBorderDxfId="3" headerRowCellStyle="Normal" dataCellStyle="Normal">
  <autoFilter ref="B2:C5" xr:uid="{5522AB56-B4A2-4615-BD0E-67FEBE87F08C}">
    <filterColumn colId="0" hiddenButton="1"/>
    <filterColumn colId="1" hiddenButton="1"/>
  </autoFilter>
  <tableColumns count="2">
    <tableColumn id="1" xr3:uid="{101A6E50-7913-43BB-A013-588C23355545}" name="CodeDeploy Applications" dataCellStyle="Normal"/>
    <tableColumn id="2" xr3:uid="{A004D697-4657-4A43-AAFE-E23741B3DB67}" name="WebAppProduction" dataDxfId="2" dataCellStyle="Normal"/>
  </tableColumns>
  <tableStyleInfo name="ResourceTables" showFirstColumn="1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DF0F01-972A-468D-BF52-FB313847A9B2}" name="CodeDeployDeployments" displayName="CodeDeployDeployments" ref="B7:C15" totalsRowShown="0" tableBorderDxfId="1" headerRowCellStyle="Normal" dataCellStyle="Normal">
  <autoFilter ref="B7:C15" xr:uid="{1C6492C8-E2EB-41AD-BEC3-79F84492DC7B}">
    <filterColumn colId="0" hiddenButton="1"/>
    <filterColumn colId="1" hiddenButton="1"/>
  </autoFilter>
  <tableColumns count="2">
    <tableColumn id="1" xr3:uid="{B004DB86-F6BD-4385-B304-926FDAC11AF0}" name="CodeDeploy Deployments" dataCellStyle="Normal"/>
    <tableColumn id="2" xr3:uid="{222304CE-A7CF-4579-8AAA-25B3C8E5D4D5}" name="WebAppDeployment" dataDxfId="0" dataCellStyle="Normal"/>
  </tableColumns>
  <tableStyleInfo name="ResourceTables" showFirstColumn="1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FC20C05-91DC-754C-ABF1-2D5531A10129}" name="BackupVaults" displayName="BackupVaults" ref="B118:C120" totalsRowShown="0">
  <autoFilter ref="B118:C120" xr:uid="{F01A8F80-6F02-2B49-A10D-F25AAE8927DE}">
    <filterColumn colId="0" hiddenButton="1"/>
    <filterColumn colId="1" hiddenButton="1"/>
  </autoFilter>
  <tableColumns count="2">
    <tableColumn id="1" xr3:uid="{9A73DB70-E2D3-B44F-B394-B844829E8C8C}" name="Backup Vault"/>
    <tableColumn id="2" xr3:uid="{2CB8BC04-9F0B-6742-8CD3-99588B965A27}" name="Environment-Vault"/>
  </tableColumns>
  <tableStyleInfo name="ResourceTables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Revisions" displayName="Revisions" ref="B30:C31" totalsRowShown="0" headerRowCellStyle="Normal" dataCellStyle="Normal">
  <tableColumns count="2">
    <tableColumn id="1" xr3:uid="{00000000-0010-0000-0300-000001000000}" name="Revision History" dataCellStyle="Normal"/>
    <tableColumn id="2" xr3:uid="{00000000-0010-0000-0300-000002000000}" name="Comments" dataCellStyle="Normal"/>
  </tableColumns>
  <tableStyleInfo name="SummaryTables" showFirstColumn="1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F124E0B-4E9F-0347-ADF5-3F39903C2A31}" name="BackupPlans" displayName="BackupPlans" ref="B122:C129" totalsRowShown="0">
  <autoFilter ref="B122:C129" xr:uid="{3199D59D-B55D-CC44-9786-8D65BA28C397}">
    <filterColumn colId="0" hiddenButton="1"/>
    <filterColumn colId="1" hiddenButton="1"/>
  </autoFilter>
  <tableColumns count="2">
    <tableColumn id="1" xr3:uid="{1C29C933-BBEF-AA45-8EE3-2C5B672F0B84}" name="Backup Plan"/>
    <tableColumn id="2" xr3:uid="{67EB3232-4580-EE4A-B80B-11C8940E1CCF}" name="Environment-Plan"/>
  </tableColumns>
  <tableStyleInfo name="ResourceTables" showFirstColumn="1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01CFBB8-9F75-9840-89DD-C193FFCD0E37}" name="BackupSelections" displayName="BackupSelections" ref="B131:C136" totalsRowShown="0">
  <autoFilter ref="B131:C136" xr:uid="{A7894A52-321E-2243-B637-1E9D5E53850A}">
    <filterColumn colId="0" hiddenButton="1"/>
    <filterColumn colId="1" hiddenButton="1"/>
  </autoFilter>
  <tableColumns count="2">
    <tableColumn id="1" xr3:uid="{6A357B49-5C5A-8647-915A-A5BB728B4907}" name="Backup Selection"/>
    <tableColumn id="2" xr3:uid="{B428A5FD-8FD2-F349-B45D-76D2F70A8C52}" name="Tagged"/>
  </tableColumns>
  <tableStyleInfo name="ResourceTables" showFirstColumn="1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9B5D56B-A64E-5E49-B636-8D69BC3C014F}" name="EKS" displayName="EKS" ref="B34:C39" totalsRowShown="0">
  <autoFilter ref="B34:C39" xr:uid="{B793B6E6-00B5-624B-BE42-C60E269356A7}">
    <filterColumn colId="0" hiddenButton="1"/>
    <filterColumn colId="1" hiddenButton="1"/>
  </autoFilter>
  <tableColumns count="2">
    <tableColumn id="1" xr3:uid="{93878ABA-30AB-9F4F-937D-296990118409}" name="EKS"/>
    <tableColumn id="2" xr3:uid="{087AA894-655C-A842-94C1-D4BCED7630A2}" name="ProdCluster"/>
  </tableColumns>
  <tableStyleInfo name="ResourceTables" showFirstColumn="1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8756BA4-BE91-ED4F-A295-0A11D0579FDA}" name="DirectoryServices" displayName="DirectoryServices" ref="B138:D146" totalsRowShown="0">
  <autoFilter ref="B138:D146" xr:uid="{4BB6D1B9-0476-FB4B-A962-F40CAE7F5972}">
    <filterColumn colId="0" hiddenButton="1"/>
    <filterColumn colId="1" hiddenButton="1"/>
    <filterColumn colId="2" hiddenButton="1"/>
  </autoFilter>
  <tableColumns count="3">
    <tableColumn id="1" xr3:uid="{04A1B75F-AD2D-344E-8B9C-5E8811FB331A}" name="Directory Services"/>
    <tableColumn id="2" xr3:uid="{E419FAE9-40C4-D54C-8028-1556DADBC7BB}" name="simplead.local"/>
    <tableColumn id="3" xr3:uid="{CC731594-87F9-4546-B9E3-4522390990E3}" name="managedad.local"/>
  </tableColumns>
  <tableStyleInfo name="ResourceTables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VPC" displayName="VPC" ref="B5:C13" totalsRowShown="0" tableBorderDxfId="46" headerRowCellStyle="Normal" dataCellStyle="Normal">
  <autoFilter ref="B5:C13" xr:uid="{00000000-0009-0000-0100-000004000000}">
    <filterColumn colId="0" hiddenButton="1"/>
    <filterColumn colId="1" hiddenButton="1"/>
  </autoFilter>
  <tableColumns count="2">
    <tableColumn id="1" xr3:uid="{00000000-0010-0000-0400-000001000000}" name="Networking" dataCellStyle="Normal"/>
    <tableColumn id="2" xr3:uid="{00000000-0010-0000-0400-000002000000}" name="CARLO-DEV-VPC" dataCellStyle="Normal"/>
  </tableColumns>
  <tableStyleInfo name="ResourceTables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Subnets" displayName="Subnets" ref="B15:F19" totalsRowShown="0" tableBorderDxfId="45" headerRowCellStyle="Normal" dataCellStyle="Normal">
  <tableColumns count="5">
    <tableColumn id="1" xr3:uid="{00000000-0010-0000-0500-000001000000}" name="Subnetworks" dataCellStyle="Normal"/>
    <tableColumn id="2" xr3:uid="{00000000-0010-0000-0500-000002000000}" name="public-az1" dataCellStyle="Normal"/>
    <tableColumn id="3" xr3:uid="{00000000-0010-0000-0500-000003000000}" name="public-az2" dataCellStyle="Normal"/>
    <tableColumn id="4" xr3:uid="{00000000-0010-0000-0500-000004000000}" name="private-az1" dataCellStyle="Normal"/>
    <tableColumn id="5" xr3:uid="{00000000-0010-0000-0500-000005000000}" name="private-az2" dataCellStyle="Normal"/>
  </tableColumns>
  <tableStyleInfo name="ResourceTables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6000000}" name="VPNGateway" displayName="VPNGateway" ref="B25:C31" totalsRowShown="0" headerRowCellStyle="Normal" dataCellStyle="Normal">
  <tableColumns count="2">
    <tableColumn id="1" xr3:uid="{00000000-0010-0000-0600-000001000000}" name="VPN Gateway" dataCellStyle="Normal"/>
    <tableColumn id="2" xr3:uid="{00000000-0010-0000-0600-000002000000}" name="Details" dataCellStyle="Normal"/>
  </tableColumns>
  <tableStyleInfo name="ResourceTables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7000000}" name="Route53" displayName="Route53" ref="B33:C40" totalsRowShown="0" headerRowCellStyle="Normal" dataCellStyle="Normal">
  <tableColumns count="2">
    <tableColumn id="1" xr3:uid="{00000000-0010-0000-0700-000001000000}" name="Route53 (DNS)" dataCellStyle="Normal"/>
    <tableColumn id="2" xr3:uid="{00000000-0010-0000-0700-000002000000}" name="environment.local" dataCellStyle="Normal"/>
  </tableColumns>
  <tableStyleInfo name="ResourceTables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8000000}" name="Certificates" displayName="Certificates" ref="B42:E47" totalsRowShown="0" headerRowCellStyle="Normal" dataCellStyle="Normal">
  <tableColumns count="4">
    <tableColumn id="1" xr3:uid="{00000000-0010-0000-0800-000001000000}" name="Certificate Manager" dataCellStyle="Normal"/>
    <tableColumn id="4" xr3:uid="{68B36A76-F62B-8143-9AE6-5DB691522ACE}" name="self.customer.com"/>
    <tableColumn id="2" xr3:uid="{00000000-0010-0000-0800-000002000000}" name="example.com" dataCellStyle="Normal"/>
    <tableColumn id="3" xr3:uid="{6F0E2A9E-CB8D-40AE-9617-A51981D5CAEB}" name="foo.example.com" dataCellStyle="Normal"/>
  </tableColumns>
  <tableStyleInfo name="ResourceTables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table" Target="../tables/table14.xml"/><Relationship Id="rId12" Type="http://schemas.openxmlformats.org/officeDocument/2006/relationships/table" Target="../tables/table19.xml"/><Relationship Id="rId2" Type="http://schemas.openxmlformats.org/officeDocument/2006/relationships/hyperlink" Target="http://www.ec2instances.info/" TargetMode="External"/><Relationship Id="rId1" Type="http://schemas.openxmlformats.org/officeDocument/2006/relationships/hyperlink" Target="http://www.ec2instances.info/" TargetMode="External"/><Relationship Id="rId6" Type="http://schemas.openxmlformats.org/officeDocument/2006/relationships/table" Target="../tables/table13.xml"/><Relationship Id="rId11" Type="http://schemas.openxmlformats.org/officeDocument/2006/relationships/table" Target="../tables/table18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vmlDrawing" Target="../drawings/vmlDrawing1.vml"/><Relationship Id="rId9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ec2instances.info/rds/?region=eu-west-1&amp;cost_duration=monthly&amp;reserved_term=yrTerm1Standard.allUpfront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aws.amazon.com/cloudfront/pricing/" TargetMode="External"/><Relationship Id="rId5" Type="http://schemas.openxmlformats.org/officeDocument/2006/relationships/comments" Target="../comments3.xml"/><Relationship Id="rId4" Type="http://schemas.openxmlformats.org/officeDocument/2006/relationships/table" Target="../tables/table2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13" Type="http://schemas.openxmlformats.org/officeDocument/2006/relationships/table" Target="../tables/table37.xml"/><Relationship Id="rId18" Type="http://schemas.openxmlformats.org/officeDocument/2006/relationships/table" Target="../tables/table42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12" Type="http://schemas.openxmlformats.org/officeDocument/2006/relationships/table" Target="../tables/table36.xml"/><Relationship Id="rId17" Type="http://schemas.openxmlformats.org/officeDocument/2006/relationships/table" Target="../tables/table41.xml"/><Relationship Id="rId2" Type="http://schemas.openxmlformats.org/officeDocument/2006/relationships/printerSettings" Target="../printerSettings/printerSettings4.bin"/><Relationship Id="rId16" Type="http://schemas.openxmlformats.org/officeDocument/2006/relationships/table" Target="../tables/table40.xml"/><Relationship Id="rId1" Type="http://schemas.openxmlformats.org/officeDocument/2006/relationships/hyperlink" Target="https://docs.aws.amazon.com/elasticbeanstalk/latest/dg/using-features.rolling-version-deploy.html?icmpid=docs_elasticbeanstalk_console" TargetMode="External"/><Relationship Id="rId6" Type="http://schemas.openxmlformats.org/officeDocument/2006/relationships/table" Target="../tables/table30.xml"/><Relationship Id="rId11" Type="http://schemas.openxmlformats.org/officeDocument/2006/relationships/table" Target="../tables/table35.xml"/><Relationship Id="rId5" Type="http://schemas.openxmlformats.org/officeDocument/2006/relationships/table" Target="../tables/table29.xml"/><Relationship Id="rId15" Type="http://schemas.openxmlformats.org/officeDocument/2006/relationships/table" Target="../tables/table39.xml"/><Relationship Id="rId10" Type="http://schemas.openxmlformats.org/officeDocument/2006/relationships/table" Target="../tables/table34.xml"/><Relationship Id="rId19" Type="http://schemas.openxmlformats.org/officeDocument/2006/relationships/table" Target="../tables/table43.xml"/><Relationship Id="rId4" Type="http://schemas.openxmlformats.org/officeDocument/2006/relationships/table" Target="../tables/table28.xml"/><Relationship Id="rId9" Type="http://schemas.openxmlformats.org/officeDocument/2006/relationships/table" Target="../tables/table33.xml"/><Relationship Id="rId14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9:C30"/>
  <sheetViews>
    <sheetView zoomScaleNormal="100" workbookViewId="0">
      <selection activeCell="C10" sqref="C10"/>
    </sheetView>
  </sheetViews>
  <sheetFormatPr baseColWidth="10" defaultColWidth="8.5703125" defaultRowHeight="16" x14ac:dyDescent="0.2"/>
  <cols>
    <col min="1" max="1" width="1.85546875" customWidth="1"/>
    <col min="2" max="2" width="65.42578125" customWidth="1"/>
    <col min="3" max="3" width="60.5703125" customWidth="1"/>
    <col min="4" max="4" width="26" customWidth="1"/>
    <col min="5" max="5" width="2.5703125" customWidth="1"/>
    <col min="6" max="6" width="4" customWidth="1"/>
    <col min="7" max="7" width="3" customWidth="1"/>
  </cols>
  <sheetData>
    <row r="9" spans="2:3" x14ac:dyDescent="0.2">
      <c r="B9" t="s">
        <v>0</v>
      </c>
      <c r="C9" t="s">
        <v>1</v>
      </c>
    </row>
    <row r="10" spans="2:3" x14ac:dyDescent="0.2">
      <c r="B10" t="s">
        <v>217</v>
      </c>
    </row>
    <row r="11" spans="2:3" x14ac:dyDescent="0.2">
      <c r="B11" t="s">
        <v>218</v>
      </c>
    </row>
    <row r="12" spans="2:3" x14ac:dyDescent="0.2">
      <c r="B12" t="s">
        <v>219</v>
      </c>
      <c r="C12" s="9"/>
    </row>
    <row r="13" spans="2:3" x14ac:dyDescent="0.2">
      <c r="B13" t="s">
        <v>220</v>
      </c>
    </row>
    <row r="15" spans="2:3" x14ac:dyDescent="0.2">
      <c r="B15" t="s">
        <v>2</v>
      </c>
      <c r="C15" t="s">
        <v>1</v>
      </c>
    </row>
    <row r="16" spans="2:3" x14ac:dyDescent="0.2">
      <c r="B16" t="s">
        <v>3</v>
      </c>
    </row>
    <row r="17" spans="2:3" x14ac:dyDescent="0.2">
      <c r="B17" t="s">
        <v>226</v>
      </c>
      <c r="C17" t="s">
        <v>227</v>
      </c>
    </row>
    <row r="18" spans="2:3" x14ac:dyDescent="0.2">
      <c r="B18" t="s">
        <v>4</v>
      </c>
      <c r="C18" s="6">
        <v>43697</v>
      </c>
    </row>
    <row r="19" spans="2:3" x14ac:dyDescent="0.2">
      <c r="B19" t="s">
        <v>228</v>
      </c>
    </row>
    <row r="20" spans="2:3" x14ac:dyDescent="0.2">
      <c r="B20" t="s">
        <v>5</v>
      </c>
    </row>
    <row r="22" spans="2:3" x14ac:dyDescent="0.2">
      <c r="B22" t="s">
        <v>237</v>
      </c>
      <c r="C22" t="s">
        <v>6</v>
      </c>
    </row>
    <row r="23" spans="2:3" x14ac:dyDescent="0.2">
      <c r="B23" t="s">
        <v>7</v>
      </c>
    </row>
    <row r="24" spans="2:3" x14ac:dyDescent="0.2">
      <c r="B24" t="s">
        <v>8</v>
      </c>
    </row>
    <row r="26" spans="2:3" x14ac:dyDescent="0.2">
      <c r="B26" t="s">
        <v>9</v>
      </c>
    </row>
    <row r="27" spans="2:3" x14ac:dyDescent="0.2">
      <c r="B27" t="s">
        <v>10</v>
      </c>
    </row>
    <row r="28" spans="2:3" x14ac:dyDescent="0.2">
      <c r="B28" t="s">
        <v>11</v>
      </c>
    </row>
    <row r="30" spans="2:3" x14ac:dyDescent="0.2">
      <c r="B30" t="s">
        <v>12</v>
      </c>
      <c r="C30" t="s">
        <v>13</v>
      </c>
    </row>
  </sheetData>
  <customSheetViews>
    <customSheetView guid="{33B30F8C-FD0D-554C-9CDD-938BCE2733BB}" showPageBreaks="1">
      <selection activeCell="C5" sqref="C4:C5"/>
    </customSheetView>
  </customSheetViews>
  <phoneticPr fontId="3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48"/>
  <sheetViews>
    <sheetView tabSelected="1" workbookViewId="0">
      <selection activeCell="C8" sqref="C8"/>
    </sheetView>
  </sheetViews>
  <sheetFormatPr baseColWidth="10" defaultColWidth="11.42578125" defaultRowHeight="16" x14ac:dyDescent="0.2"/>
  <cols>
    <col min="1" max="1" width="2.7109375" customWidth="1"/>
    <col min="2" max="2" width="28.85546875" customWidth="1"/>
    <col min="3" max="6" width="33.28515625" customWidth="1"/>
    <col min="7" max="12" width="30.7109375" customWidth="1"/>
    <col min="22" max="22" width="24" customWidth="1"/>
    <col min="23" max="26" width="39.140625" customWidth="1"/>
  </cols>
  <sheetData>
    <row r="2" spans="2:6" x14ac:dyDescent="0.2">
      <c r="B2" t="s">
        <v>337</v>
      </c>
      <c r="C2" t="s">
        <v>48</v>
      </c>
    </row>
    <row r="3" spans="2:6" x14ac:dyDescent="0.2">
      <c r="B3" s="4" t="s">
        <v>3</v>
      </c>
      <c r="C3" t="s">
        <v>425</v>
      </c>
    </row>
    <row r="4" spans="2:6" x14ac:dyDescent="0.2">
      <c r="B4" s="4"/>
    </row>
    <row r="5" spans="2:6" x14ac:dyDescent="0.2">
      <c r="B5" t="s">
        <v>14</v>
      </c>
      <c r="C5" t="s">
        <v>424</v>
      </c>
      <c r="D5" s="11"/>
    </row>
    <row r="6" spans="2:6" x14ac:dyDescent="0.2">
      <c r="B6" t="s">
        <v>15</v>
      </c>
      <c r="C6" t="str">
        <f>Environment</f>
        <v>Development</v>
      </c>
      <c r="D6" s="11"/>
    </row>
    <row r="7" spans="2:6" x14ac:dyDescent="0.2">
      <c r="B7" t="s">
        <v>16</v>
      </c>
      <c r="C7" t="s">
        <v>430</v>
      </c>
      <c r="D7" s="11"/>
    </row>
    <row r="8" spans="2:6" x14ac:dyDescent="0.2">
      <c r="B8" t="s">
        <v>17</v>
      </c>
      <c r="C8" t="s">
        <v>423</v>
      </c>
      <c r="D8" s="11"/>
      <c r="E8" s="10"/>
    </row>
    <row r="9" spans="2:6" x14ac:dyDescent="0.2">
      <c r="B9" t="s">
        <v>18</v>
      </c>
      <c r="C9" t="s">
        <v>19</v>
      </c>
      <c r="D9" s="11"/>
    </row>
    <row r="10" spans="2:6" x14ac:dyDescent="0.2">
      <c r="B10" t="s">
        <v>20</v>
      </c>
      <c r="C10" t="s">
        <v>144</v>
      </c>
      <c r="D10" s="11"/>
    </row>
    <row r="11" spans="2:6" x14ac:dyDescent="0.2">
      <c r="B11" t="s">
        <v>22</v>
      </c>
      <c r="C11" t="s">
        <v>21</v>
      </c>
      <c r="D11" s="11"/>
    </row>
    <row r="12" spans="2:6" x14ac:dyDescent="0.2">
      <c r="B12" t="s">
        <v>415</v>
      </c>
      <c r="C12" t="s">
        <v>23</v>
      </c>
      <c r="D12" s="11"/>
    </row>
    <row r="13" spans="2:6" x14ac:dyDescent="0.2">
      <c r="B13" t="s">
        <v>24</v>
      </c>
      <c r="C13" s="1" t="s">
        <v>25</v>
      </c>
      <c r="D13" s="11"/>
    </row>
    <row r="15" spans="2:6" x14ac:dyDescent="0.2">
      <c r="B15" t="s">
        <v>435</v>
      </c>
      <c r="C15" t="s">
        <v>429</v>
      </c>
      <c r="D15" t="s">
        <v>428</v>
      </c>
      <c r="E15" t="s">
        <v>426</v>
      </c>
      <c r="F15" t="s">
        <v>427</v>
      </c>
    </row>
    <row r="16" spans="2:6" x14ac:dyDescent="0.2">
      <c r="B16" t="s">
        <v>27</v>
      </c>
      <c r="C16" t="s">
        <v>28</v>
      </c>
      <c r="D16" t="s">
        <v>28</v>
      </c>
      <c r="E16" t="s">
        <v>29</v>
      </c>
      <c r="F16" t="s">
        <v>29</v>
      </c>
    </row>
    <row r="17" spans="2:6" x14ac:dyDescent="0.2">
      <c r="B17" t="s">
        <v>30</v>
      </c>
      <c r="C17" s="1"/>
      <c r="D17" s="1" t="s">
        <v>25</v>
      </c>
      <c r="E17" s="1" t="s">
        <v>25</v>
      </c>
      <c r="F17" s="1" t="s">
        <v>25</v>
      </c>
    </row>
    <row r="18" spans="2:6" x14ac:dyDescent="0.2">
      <c r="B18" t="s">
        <v>31</v>
      </c>
      <c r="C18" t="s">
        <v>433</v>
      </c>
      <c r="D18" t="s">
        <v>434</v>
      </c>
      <c r="E18" t="s">
        <v>431</v>
      </c>
      <c r="F18" t="s">
        <v>432</v>
      </c>
    </row>
    <row r="19" spans="2:6" x14ac:dyDescent="0.2">
      <c r="B19" t="s">
        <v>32</v>
      </c>
      <c r="C19" t="str">
        <f>AvailabilityZone1</f>
        <v>ap-southeast-1a</v>
      </c>
      <c r="D19" t="str">
        <f>AvailabilityZone2</f>
        <v>ap-southeast-1b</v>
      </c>
      <c r="E19" t="str">
        <f>AvailabilityZone1</f>
        <v>ap-southeast-1a</v>
      </c>
      <c r="F19" t="str">
        <f>AvailabilityZone2</f>
        <v>ap-southeast-1b</v>
      </c>
    </row>
    <row r="21" spans="2:6" x14ac:dyDescent="0.2">
      <c r="B21" t="s">
        <v>33</v>
      </c>
      <c r="C21" t="s">
        <v>34</v>
      </c>
      <c r="D21" t="s">
        <v>35</v>
      </c>
    </row>
    <row r="22" spans="2:6" ht="68" x14ac:dyDescent="0.2">
      <c r="B22" t="s">
        <v>26</v>
      </c>
      <c r="C22" s="3" t="str">
        <f>AllSubnets</f>
        <v>public-az1
public-az2
private-az1
private-az2</v>
      </c>
      <c r="D22" s="3" t="str">
        <f>AllSubnets</f>
        <v>public-az1
public-az2
private-az1
private-az2</v>
      </c>
    </row>
    <row r="23" spans="2:6" x14ac:dyDescent="0.2">
      <c r="B23" t="s">
        <v>24</v>
      </c>
      <c r="C23" t="s">
        <v>25</v>
      </c>
      <c r="D23" t="s">
        <v>25</v>
      </c>
    </row>
    <row r="25" spans="2:6" x14ac:dyDescent="0.2">
      <c r="B25" t="s">
        <v>36</v>
      </c>
      <c r="C25" t="s">
        <v>1</v>
      </c>
    </row>
    <row r="26" spans="2:6" x14ac:dyDescent="0.2">
      <c r="B26" t="s">
        <v>37</v>
      </c>
      <c r="C26" t="s">
        <v>38</v>
      </c>
    </row>
    <row r="27" spans="2:6" x14ac:dyDescent="0.2">
      <c r="B27" t="s">
        <v>39</v>
      </c>
      <c r="C27" t="s">
        <v>326</v>
      </c>
    </row>
    <row r="28" spans="2:6" x14ac:dyDescent="0.2">
      <c r="B28" t="s">
        <v>40</v>
      </c>
      <c r="C28" t="s">
        <v>41</v>
      </c>
    </row>
    <row r="29" spans="2:6" x14ac:dyDescent="0.2">
      <c r="B29" t="s">
        <v>42</v>
      </c>
      <c r="C29" t="s">
        <v>25</v>
      </c>
    </row>
    <row r="30" spans="2:6" x14ac:dyDescent="0.2">
      <c r="B30" t="s">
        <v>43</v>
      </c>
      <c r="C30" t="s">
        <v>44</v>
      </c>
    </row>
    <row r="31" spans="2:6" x14ac:dyDescent="0.2">
      <c r="B31" t="s">
        <v>24</v>
      </c>
      <c r="C31" t="s">
        <v>25</v>
      </c>
    </row>
    <row r="33" spans="2:5" x14ac:dyDescent="0.2">
      <c r="B33" t="s">
        <v>45</v>
      </c>
      <c r="C33" s="1" t="s">
        <v>341</v>
      </c>
    </row>
    <row r="34" spans="2:5" x14ac:dyDescent="0.2">
      <c r="B34" t="s">
        <v>47</v>
      </c>
      <c r="C34" s="1" t="s">
        <v>29</v>
      </c>
    </row>
    <row r="35" spans="2:5" x14ac:dyDescent="0.2">
      <c r="B35" t="s">
        <v>6</v>
      </c>
      <c r="C35" s="1" t="str">
        <f>Route53[[#Headers],[environment.local]]</f>
        <v>environment.local</v>
      </c>
    </row>
    <row r="36" spans="2:5" x14ac:dyDescent="0.2">
      <c r="B36" t="s">
        <v>229</v>
      </c>
      <c r="C36" s="1" t="s">
        <v>25</v>
      </c>
    </row>
    <row r="37" spans="2:5" x14ac:dyDescent="0.2">
      <c r="B37" t="s">
        <v>48</v>
      </c>
      <c r="C37" s="1" t="s">
        <v>25</v>
      </c>
    </row>
    <row r="38" spans="2:5" x14ac:dyDescent="0.2">
      <c r="B38" t="s">
        <v>49</v>
      </c>
      <c r="C38" s="1" t="s">
        <v>25</v>
      </c>
    </row>
    <row r="39" spans="2:5" x14ac:dyDescent="0.2">
      <c r="B39" t="s">
        <v>24</v>
      </c>
      <c r="C39" s="1" t="s">
        <v>224</v>
      </c>
    </row>
    <row r="40" spans="2:5" x14ac:dyDescent="0.2">
      <c r="B40" t="s">
        <v>50</v>
      </c>
      <c r="C40" s="1"/>
    </row>
    <row r="41" spans="2:5" x14ac:dyDescent="0.2">
      <c r="C41" s="1"/>
      <c r="D41" s="1"/>
    </row>
    <row r="42" spans="2:5" x14ac:dyDescent="0.2">
      <c r="B42" t="s">
        <v>51</v>
      </c>
      <c r="C42" t="s">
        <v>340</v>
      </c>
      <c r="D42" s="1" t="s">
        <v>46</v>
      </c>
      <c r="E42" s="1" t="s">
        <v>234</v>
      </c>
    </row>
    <row r="43" spans="2:5" x14ac:dyDescent="0.2">
      <c r="B43" t="s">
        <v>52</v>
      </c>
      <c r="C43" t="s">
        <v>338</v>
      </c>
      <c r="D43" s="1" t="s">
        <v>53</v>
      </c>
      <c r="E43" s="1" t="s">
        <v>235</v>
      </c>
    </row>
    <row r="44" spans="2:5" x14ac:dyDescent="0.2">
      <c r="B44" t="s">
        <v>230</v>
      </c>
      <c r="C44" t="s">
        <v>25</v>
      </c>
      <c r="D44" s="1" t="s">
        <v>233</v>
      </c>
      <c r="E44" s="1" t="s">
        <v>25</v>
      </c>
    </row>
    <row r="45" spans="2:5" x14ac:dyDescent="0.2">
      <c r="B45" t="s">
        <v>17</v>
      </c>
      <c r="C45" t="str">
        <f>Region</f>
        <v>ap-southeast-1</v>
      </c>
      <c r="D45" s="1" t="str">
        <f>$C$8</f>
        <v>ap-southeast-1</v>
      </c>
      <c r="E45" s="1" t="str">
        <f>$C$8</f>
        <v>ap-southeast-1</v>
      </c>
    </row>
    <row r="46" spans="2:5" x14ac:dyDescent="0.2">
      <c r="B46" t="s">
        <v>231</v>
      </c>
      <c r="C46" t="s">
        <v>339</v>
      </c>
      <c r="D46" s="1" t="s">
        <v>232</v>
      </c>
      <c r="E46" s="1" t="s">
        <v>25</v>
      </c>
    </row>
    <row r="47" spans="2:5" ht="51" x14ac:dyDescent="0.2">
      <c r="B47" t="s">
        <v>24</v>
      </c>
      <c r="C47" s="3" t="s">
        <v>342</v>
      </c>
      <c r="D47" s="5" t="s">
        <v>54</v>
      </c>
      <c r="E47" s="5" t="s">
        <v>236</v>
      </c>
    </row>
    <row r="48" spans="2:5" x14ac:dyDescent="0.2">
      <c r="C48" s="1"/>
      <c r="D48" s="1"/>
    </row>
  </sheetData>
  <customSheetViews>
    <customSheetView guid="{33B30F8C-FD0D-554C-9CDD-938BCE2733BB}" showGridLines="0">
      <selection activeCell="D15" sqref="D15"/>
    </customSheetView>
  </customSheetViews>
  <phoneticPr fontId="9" type="noConversion"/>
  <pageMargins left="0.7" right="0.7" top="0.75" bottom="0.75" header="0.3" footer="0.3"/>
  <pageSetup paperSize="9" orientation="portrait" r:id="rId1"/>
  <ignoredErrors>
    <ignoredError sqref="C9" numberStoredAsText="1"/>
  </ignoredError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94"/>
  <sheetViews>
    <sheetView topLeftCell="A2" workbookViewId="0">
      <selection activeCell="E23" sqref="E23"/>
    </sheetView>
  </sheetViews>
  <sheetFormatPr baseColWidth="10" defaultColWidth="11.42578125" defaultRowHeight="16" x14ac:dyDescent="0.2"/>
  <cols>
    <col min="1" max="1" width="2.7109375" customWidth="1"/>
    <col min="2" max="2" width="31" bestFit="1" customWidth="1"/>
    <col min="3" max="12" width="33.7109375" customWidth="1"/>
    <col min="22" max="22" width="24" customWidth="1"/>
    <col min="23" max="26" width="39.140625" customWidth="1"/>
  </cols>
  <sheetData>
    <row r="2" spans="2:4" x14ac:dyDescent="0.2">
      <c r="B2" t="s">
        <v>55</v>
      </c>
      <c r="C2" t="s">
        <v>57</v>
      </c>
      <c r="D2" t="s">
        <v>56</v>
      </c>
    </row>
    <row r="3" spans="2:4" ht="17" x14ac:dyDescent="0.2">
      <c r="B3" t="s">
        <v>238</v>
      </c>
      <c r="C3" s="3" t="s">
        <v>344</v>
      </c>
      <c r="D3" s="3" t="s">
        <v>344</v>
      </c>
    </row>
    <row r="4" spans="2:4" ht="17" x14ac:dyDescent="0.2">
      <c r="B4" s="2" t="s">
        <v>195</v>
      </c>
      <c r="C4" s="3" t="s">
        <v>345</v>
      </c>
      <c r="D4" s="3"/>
    </row>
    <row r="5" spans="2:4" x14ac:dyDescent="0.2">
      <c r="B5" t="s">
        <v>58</v>
      </c>
      <c r="C5" s="3"/>
      <c r="D5" s="3" t="str">
        <f>PrivateSubnets</f>
        <v>private-az1
private-az2</v>
      </c>
    </row>
    <row r="6" spans="2:4" x14ac:dyDescent="0.2">
      <c r="B6" t="s">
        <v>239</v>
      </c>
      <c r="C6" s="3">
        <v>30</v>
      </c>
      <c r="D6" s="3">
        <v>30</v>
      </c>
    </row>
    <row r="7" spans="2:4" ht="17" x14ac:dyDescent="0.2">
      <c r="B7" t="s">
        <v>59</v>
      </c>
      <c r="C7" s="3" t="s">
        <v>21</v>
      </c>
      <c r="D7" s="3" t="s">
        <v>21</v>
      </c>
    </row>
    <row r="8" spans="2:4" ht="17" x14ac:dyDescent="0.2">
      <c r="B8" t="s">
        <v>240</v>
      </c>
      <c r="C8" s="5" t="s">
        <v>25</v>
      </c>
      <c r="D8" s="5" t="s">
        <v>25</v>
      </c>
    </row>
    <row r="9" spans="2:4" ht="17" x14ac:dyDescent="0.2">
      <c r="B9" t="s">
        <v>60</v>
      </c>
      <c r="C9" s="5" t="s">
        <v>21</v>
      </c>
      <c r="D9" s="5" t="s">
        <v>21</v>
      </c>
    </row>
    <row r="10" spans="2:4" ht="17" x14ac:dyDescent="0.2">
      <c r="B10" t="s">
        <v>327</v>
      </c>
      <c r="C10" s="8" t="s">
        <v>242</v>
      </c>
      <c r="D10" s="8" t="s">
        <v>241</v>
      </c>
    </row>
    <row r="11" spans="2:4" ht="17" x14ac:dyDescent="0.2">
      <c r="B11" t="s">
        <v>61</v>
      </c>
      <c r="C11" s="5" t="s">
        <v>334</v>
      </c>
      <c r="D11" s="5" t="s">
        <v>221</v>
      </c>
    </row>
    <row r="12" spans="2:4" ht="17" x14ac:dyDescent="0.2">
      <c r="B12" t="s">
        <v>62</v>
      </c>
      <c r="C12" s="5" t="s">
        <v>25</v>
      </c>
      <c r="D12" s="5" t="s">
        <v>25</v>
      </c>
    </row>
    <row r="13" spans="2:4" ht="17" x14ac:dyDescent="0.2">
      <c r="B13" t="s">
        <v>243</v>
      </c>
      <c r="C13" s="5" t="s">
        <v>333</v>
      </c>
      <c r="D13" s="5" t="s">
        <v>25</v>
      </c>
    </row>
    <row r="14" spans="2:4" ht="17" x14ac:dyDescent="0.2">
      <c r="B14" t="s">
        <v>244</v>
      </c>
      <c r="C14" s="3" t="str">
        <f>'Security Groups'!$B$6</f>
        <v>PrivateAdminEc2Sg</v>
      </c>
      <c r="D14" s="3" t="str">
        <f>'Security Groups'!$B$10</f>
        <v>PrivateWebEc2Sg</v>
      </c>
    </row>
    <row r="15" spans="2:4" ht="17" x14ac:dyDescent="0.2">
      <c r="B15" t="s">
        <v>24</v>
      </c>
      <c r="C15" s="5" t="s">
        <v>25</v>
      </c>
      <c r="D15" s="5" t="s">
        <v>25</v>
      </c>
    </row>
    <row r="16" spans="2:4" x14ac:dyDescent="0.2">
      <c r="C16" s="1"/>
      <c r="D16" s="1"/>
    </row>
    <row r="17" spans="2:3" x14ac:dyDescent="0.2">
      <c r="B17" t="s">
        <v>63</v>
      </c>
      <c r="C17" t="s">
        <v>437</v>
      </c>
    </row>
    <row r="18" spans="2:3" ht="17" x14ac:dyDescent="0.2">
      <c r="B18" t="s">
        <v>238</v>
      </c>
      <c r="C18" s="3" t="s">
        <v>344</v>
      </c>
    </row>
    <row r="19" spans="2:3" ht="17" x14ac:dyDescent="0.2">
      <c r="B19" s="2" t="s">
        <v>195</v>
      </c>
      <c r="C19" s="3" t="s">
        <v>436</v>
      </c>
    </row>
    <row r="20" spans="2:3" ht="17" x14ac:dyDescent="0.2">
      <c r="B20" t="s">
        <v>64</v>
      </c>
      <c r="C20" s="3" t="str">
        <f>Subnets[[#Headers],[public-az1]]</f>
        <v>public-az1</v>
      </c>
    </row>
    <row r="21" spans="2:3" x14ac:dyDescent="0.2">
      <c r="B21" t="s">
        <v>239</v>
      </c>
      <c r="C21" s="3">
        <v>30</v>
      </c>
    </row>
    <row r="22" spans="2:3" ht="17" x14ac:dyDescent="0.2">
      <c r="B22" t="s">
        <v>59</v>
      </c>
      <c r="C22" s="3" t="s">
        <v>21</v>
      </c>
    </row>
    <row r="23" spans="2:3" ht="17" x14ac:dyDescent="0.2">
      <c r="B23" t="s">
        <v>240</v>
      </c>
      <c r="C23" s="5" t="s">
        <v>25</v>
      </c>
    </row>
    <row r="24" spans="2:3" ht="17" x14ac:dyDescent="0.2">
      <c r="B24" t="s">
        <v>60</v>
      </c>
      <c r="C24" s="5" t="s">
        <v>144</v>
      </c>
    </row>
    <row r="25" spans="2:3" ht="17" x14ac:dyDescent="0.2">
      <c r="B25" t="s">
        <v>61</v>
      </c>
      <c r="C25" s="5" t="s">
        <v>221</v>
      </c>
    </row>
    <row r="26" spans="2:3" ht="17" x14ac:dyDescent="0.2">
      <c r="B26" t="s">
        <v>62</v>
      </c>
      <c r="C26" s="5" t="s">
        <v>25</v>
      </c>
    </row>
    <row r="27" spans="2:3" ht="17" x14ac:dyDescent="0.2">
      <c r="B27" t="s">
        <v>243</v>
      </c>
      <c r="C27" s="5" t="s">
        <v>25</v>
      </c>
    </row>
    <row r="28" spans="2:3" ht="17" x14ac:dyDescent="0.2">
      <c r="B28" t="s">
        <v>245</v>
      </c>
      <c r="C28" s="3" t="str">
        <f>'Security Groups'!B8</f>
        <v>PrivateAppEc2Sg</v>
      </c>
    </row>
    <row r="29" spans="2:3" ht="17" x14ac:dyDescent="0.2">
      <c r="B29" t="s">
        <v>65</v>
      </c>
      <c r="C29" s="3" t="s">
        <v>66</v>
      </c>
    </row>
    <row r="30" spans="2:3" ht="17" x14ac:dyDescent="0.2">
      <c r="B30" t="s">
        <v>24</v>
      </c>
      <c r="C30" s="5" t="s">
        <v>25</v>
      </c>
    </row>
    <row r="31" spans="2:3" x14ac:dyDescent="0.2">
      <c r="C31" s="1"/>
    </row>
    <row r="32" spans="2:3" x14ac:dyDescent="0.2">
      <c r="B32" t="s">
        <v>67</v>
      </c>
      <c r="C32" t="s">
        <v>68</v>
      </c>
    </row>
    <row r="33" spans="2:3" ht="17" x14ac:dyDescent="0.2">
      <c r="B33" t="s">
        <v>69</v>
      </c>
      <c r="C33" s="3" t="s">
        <v>249</v>
      </c>
    </row>
    <row r="34" spans="2:3" ht="34" x14ac:dyDescent="0.2">
      <c r="B34" t="s">
        <v>58</v>
      </c>
      <c r="C34" s="3" t="str">
        <f>PublicSubnets</f>
        <v>public-az1
public-az2</v>
      </c>
    </row>
    <row r="35" spans="2:3" ht="17" x14ac:dyDescent="0.2">
      <c r="B35" t="s">
        <v>251</v>
      </c>
      <c r="C35" s="3" t="s">
        <v>247</v>
      </c>
    </row>
    <row r="36" spans="2:3" ht="17" x14ac:dyDescent="0.2">
      <c r="B36" t="s">
        <v>254</v>
      </c>
      <c r="C36" s="3" t="s">
        <v>247</v>
      </c>
    </row>
    <row r="37" spans="2:3" ht="17" x14ac:dyDescent="0.2">
      <c r="B37" t="s">
        <v>246</v>
      </c>
      <c r="C37" s="3" t="s">
        <v>248</v>
      </c>
    </row>
    <row r="38" spans="2:3" ht="17" x14ac:dyDescent="0.2">
      <c r="B38" t="s">
        <v>255</v>
      </c>
      <c r="C38" s="3" t="s">
        <v>247</v>
      </c>
    </row>
    <row r="39" spans="2:3" ht="17" x14ac:dyDescent="0.2">
      <c r="B39" t="s">
        <v>257</v>
      </c>
      <c r="C39" s="3" t="str">
        <f>'Security Groups'!$B$3</f>
        <v>PublicWebAlbSg</v>
      </c>
    </row>
    <row r="40" spans="2:3" ht="17" x14ac:dyDescent="0.2">
      <c r="B40" t="s">
        <v>70</v>
      </c>
      <c r="C40" s="3" t="s">
        <v>71</v>
      </c>
    </row>
    <row r="41" spans="2:3" ht="17" x14ac:dyDescent="0.2">
      <c r="B41" t="s">
        <v>258</v>
      </c>
      <c r="C41" s="3" t="s">
        <v>72</v>
      </c>
    </row>
    <row r="42" spans="2:3" ht="17" x14ac:dyDescent="0.2">
      <c r="B42" t="s">
        <v>73</v>
      </c>
      <c r="C42" s="3" t="s">
        <v>144</v>
      </c>
    </row>
    <row r="43" spans="2:3" ht="17" x14ac:dyDescent="0.2">
      <c r="B43" t="s">
        <v>74</v>
      </c>
      <c r="C43" s="3" t="s">
        <v>75</v>
      </c>
    </row>
    <row r="44" spans="2:3" x14ac:dyDescent="0.2">
      <c r="B44" t="s">
        <v>76</v>
      </c>
      <c r="C44" s="3">
        <v>300</v>
      </c>
    </row>
    <row r="45" spans="2:3" ht="17" x14ac:dyDescent="0.2">
      <c r="B45" s="11" t="s">
        <v>149</v>
      </c>
      <c r="C45" s="12" t="s">
        <v>144</v>
      </c>
    </row>
    <row r="46" spans="2:3" ht="17" x14ac:dyDescent="0.2">
      <c r="B46" t="s">
        <v>24</v>
      </c>
      <c r="C46" s="5" t="s">
        <v>25</v>
      </c>
    </row>
    <row r="48" spans="2:3" x14ac:dyDescent="0.2">
      <c r="B48" t="s">
        <v>250</v>
      </c>
      <c r="C48" t="s">
        <v>346</v>
      </c>
    </row>
    <row r="49" spans="2:3" ht="17" x14ac:dyDescent="0.2">
      <c r="B49" t="s">
        <v>69</v>
      </c>
      <c r="C49" s="3" t="s">
        <v>249</v>
      </c>
    </row>
    <row r="50" spans="2:3" ht="34" x14ac:dyDescent="0.2">
      <c r="B50" t="s">
        <v>58</v>
      </c>
      <c r="C50" s="3" t="str">
        <f>PublicSubnets</f>
        <v>public-az1
public-az2</v>
      </c>
    </row>
    <row r="51" spans="2:3" ht="17" x14ac:dyDescent="0.2">
      <c r="B51" t="s">
        <v>251</v>
      </c>
      <c r="C51" s="3" t="s">
        <v>247</v>
      </c>
    </row>
    <row r="52" spans="2:3" ht="51" x14ac:dyDescent="0.2">
      <c r="B52" t="s">
        <v>252</v>
      </c>
      <c r="C52" s="3" t="s">
        <v>256</v>
      </c>
    </row>
    <row r="53" spans="2:3" ht="17" x14ac:dyDescent="0.2">
      <c r="B53" t="s">
        <v>246</v>
      </c>
      <c r="C53" s="3" t="s">
        <v>248</v>
      </c>
    </row>
    <row r="54" spans="2:3" ht="17" x14ac:dyDescent="0.2">
      <c r="B54" t="s">
        <v>253</v>
      </c>
      <c r="C54" s="3" t="s">
        <v>25</v>
      </c>
    </row>
    <row r="55" spans="2:3" ht="17" x14ac:dyDescent="0.2">
      <c r="B55" t="s">
        <v>257</v>
      </c>
      <c r="C55" s="3" t="str">
        <f>'Security Groups'!B3</f>
        <v>PublicWebAlbSg</v>
      </c>
    </row>
    <row r="56" spans="2:3" ht="17" x14ac:dyDescent="0.2">
      <c r="B56" t="s">
        <v>259</v>
      </c>
      <c r="C56" s="3" t="str">
        <f>TargetGroups[[#Headers],[Web-EC2-TG]]</f>
        <v>Web-EC2-TG</v>
      </c>
    </row>
    <row r="57" spans="2:3" ht="17" x14ac:dyDescent="0.2">
      <c r="B57" s="11" t="s">
        <v>149</v>
      </c>
      <c r="C57" s="12" t="s">
        <v>144</v>
      </c>
    </row>
    <row r="58" spans="2:3" ht="17" x14ac:dyDescent="0.2">
      <c r="B58" t="s">
        <v>24</v>
      </c>
      <c r="C58" s="5" t="s">
        <v>25</v>
      </c>
    </row>
    <row r="59" spans="2:3" x14ac:dyDescent="0.2">
      <c r="C59" s="1"/>
    </row>
    <row r="60" spans="2:3" x14ac:dyDescent="0.2">
      <c r="B60" t="s">
        <v>260</v>
      </c>
      <c r="C60" t="s">
        <v>262</v>
      </c>
    </row>
    <row r="61" spans="2:3" ht="17" x14ac:dyDescent="0.2">
      <c r="B61" t="s">
        <v>69</v>
      </c>
      <c r="C61" s="3" t="s">
        <v>249</v>
      </c>
    </row>
    <row r="62" spans="2:3" ht="34" x14ac:dyDescent="0.2">
      <c r="B62" t="s">
        <v>58</v>
      </c>
      <c r="C62" s="3" t="str">
        <f>PublicSubnets</f>
        <v>public-az1
public-az2</v>
      </c>
    </row>
    <row r="63" spans="2:3" ht="17" x14ac:dyDescent="0.2">
      <c r="B63" t="s">
        <v>251</v>
      </c>
      <c r="C63" s="3" t="s">
        <v>261</v>
      </c>
    </row>
    <row r="64" spans="2:3" ht="17" x14ac:dyDescent="0.2">
      <c r="B64" t="s">
        <v>246</v>
      </c>
      <c r="C64" s="3" t="s">
        <v>248</v>
      </c>
    </row>
    <row r="65" spans="2:4" ht="17" x14ac:dyDescent="0.2">
      <c r="B65" t="s">
        <v>259</v>
      </c>
      <c r="C65" s="3" t="str">
        <f>TargetGroups[[#Headers],[Web-EC2-TG]]</f>
        <v>Web-EC2-TG</v>
      </c>
    </row>
    <row r="66" spans="2:4" ht="17" x14ac:dyDescent="0.2">
      <c r="B66" s="11" t="s">
        <v>149</v>
      </c>
      <c r="C66" s="12" t="s">
        <v>21</v>
      </c>
    </row>
    <row r="67" spans="2:4" ht="17" x14ac:dyDescent="0.2">
      <c r="B67" t="s">
        <v>24</v>
      </c>
      <c r="C67" s="5" t="s">
        <v>25</v>
      </c>
    </row>
    <row r="68" spans="2:4" x14ac:dyDescent="0.2">
      <c r="C68" s="1"/>
    </row>
    <row r="69" spans="2:4" x14ac:dyDescent="0.2">
      <c r="B69" t="s">
        <v>78</v>
      </c>
      <c r="C69" t="s">
        <v>77</v>
      </c>
      <c r="D69" t="s">
        <v>263</v>
      </c>
    </row>
    <row r="70" spans="2:4" ht="17" x14ac:dyDescent="0.2">
      <c r="B70" t="s">
        <v>264</v>
      </c>
      <c r="C70" s="3" t="s">
        <v>247</v>
      </c>
      <c r="D70" s="3" t="s">
        <v>248</v>
      </c>
    </row>
    <row r="71" spans="2:4" ht="17" x14ac:dyDescent="0.2">
      <c r="B71" t="s">
        <v>267</v>
      </c>
      <c r="C71" s="3" t="s">
        <v>247</v>
      </c>
      <c r="D71" s="3" t="s">
        <v>265</v>
      </c>
    </row>
    <row r="72" spans="2:4" ht="17" x14ac:dyDescent="0.2">
      <c r="B72" t="s">
        <v>268</v>
      </c>
      <c r="C72" s="3" t="s">
        <v>79</v>
      </c>
      <c r="D72" s="3" t="s">
        <v>266</v>
      </c>
    </row>
    <row r="73" spans="2:4" ht="17" x14ac:dyDescent="0.2">
      <c r="B73" t="s">
        <v>80</v>
      </c>
      <c r="C73" s="3" t="str">
        <f>ASGs[[#Headers],[Web]]</f>
        <v>Web</v>
      </c>
      <c r="D73" s="3" t="str">
        <f>ASGs[[#Headers],[App]]</f>
        <v>App</v>
      </c>
    </row>
    <row r="74" spans="2:4" ht="17" x14ac:dyDescent="0.2">
      <c r="B74" t="s">
        <v>269</v>
      </c>
      <c r="C74" s="3" t="str">
        <f>ALBs[[#Headers],[Web-ALB]]</f>
        <v>Web-ALB</v>
      </c>
      <c r="D74" s="3" t="str">
        <f>ALBs[[#Headers],[Web-ALB]]</f>
        <v>Web-ALB</v>
      </c>
    </row>
    <row r="75" spans="2:4" ht="17" x14ac:dyDescent="0.2">
      <c r="B75" t="s">
        <v>74</v>
      </c>
      <c r="C75" s="3" t="s">
        <v>21</v>
      </c>
      <c r="D75" s="3" t="s">
        <v>144</v>
      </c>
    </row>
    <row r="76" spans="2:4" ht="17" x14ac:dyDescent="0.2">
      <c r="B76" t="s">
        <v>24</v>
      </c>
      <c r="C76" s="5" t="s">
        <v>25</v>
      </c>
      <c r="D76" s="5" t="s">
        <v>25</v>
      </c>
    </row>
    <row r="78" spans="2:4" x14ac:dyDescent="0.2">
      <c r="B78" t="s">
        <v>81</v>
      </c>
      <c r="C78" t="s">
        <v>82</v>
      </c>
    </row>
    <row r="79" spans="2:4" ht="17" x14ac:dyDescent="0.2">
      <c r="B79" s="7" t="s">
        <v>17</v>
      </c>
      <c r="C79" s="5" t="str">
        <f>Region</f>
        <v>ap-southeast-1</v>
      </c>
    </row>
    <row r="80" spans="2:4" ht="17" x14ac:dyDescent="0.2">
      <c r="B80" s="7" t="s">
        <v>83</v>
      </c>
      <c r="C80" s="5" t="s">
        <v>28</v>
      </c>
    </row>
    <row r="81" spans="2:4" ht="17" x14ac:dyDescent="0.2">
      <c r="B81" s="7" t="s">
        <v>84</v>
      </c>
      <c r="C81" s="5" t="s">
        <v>85</v>
      </c>
    </row>
    <row r="82" spans="2:4" ht="17" x14ac:dyDescent="0.2">
      <c r="B82" s="7" t="s">
        <v>86</v>
      </c>
      <c r="C82" s="5" t="s">
        <v>87</v>
      </c>
    </row>
    <row r="83" spans="2:4" ht="17" x14ac:dyDescent="0.2">
      <c r="B83" s="7" t="s">
        <v>225</v>
      </c>
      <c r="C83" s="5" t="s">
        <v>87</v>
      </c>
    </row>
    <row r="84" spans="2:4" ht="17" x14ac:dyDescent="0.2">
      <c r="B84" s="7" t="s">
        <v>270</v>
      </c>
      <c r="C84" s="5" t="s">
        <v>21</v>
      </c>
    </row>
    <row r="85" spans="2:4" ht="17" x14ac:dyDescent="0.2">
      <c r="B85" s="7" t="s">
        <v>89</v>
      </c>
      <c r="C85" s="5" t="s">
        <v>21</v>
      </c>
    </row>
    <row r="86" spans="2:4" ht="17" x14ac:dyDescent="0.2">
      <c r="B86" s="7" t="s">
        <v>24</v>
      </c>
      <c r="C86" s="5" t="s">
        <v>25</v>
      </c>
    </row>
    <row r="87" spans="2:4" x14ac:dyDescent="0.2">
      <c r="C87" s="1"/>
      <c r="D87" s="1"/>
    </row>
    <row r="88" spans="2:4" x14ac:dyDescent="0.2">
      <c r="B88" t="s">
        <v>90</v>
      </c>
      <c r="C88" t="s">
        <v>271</v>
      </c>
    </row>
    <row r="89" spans="2:4" ht="34" x14ac:dyDescent="0.2">
      <c r="B89" s="7" t="s">
        <v>58</v>
      </c>
      <c r="C89" s="3" t="str">
        <f>PrivateSubnets</f>
        <v>private-az1
private-az2</v>
      </c>
    </row>
    <row r="90" spans="2:4" ht="17" x14ac:dyDescent="0.2">
      <c r="B90" s="7" t="s">
        <v>244</v>
      </c>
      <c r="C90" s="3" t="str">
        <f>'Security Groups'!$B$12</f>
        <v>PrivateEfsSg</v>
      </c>
    </row>
    <row r="91" spans="2:4" ht="17" x14ac:dyDescent="0.2">
      <c r="B91" s="7" t="s">
        <v>91</v>
      </c>
      <c r="C91" s="3" t="s">
        <v>92</v>
      </c>
    </row>
    <row r="92" spans="2:4" ht="17" x14ac:dyDescent="0.2">
      <c r="B92" s="7" t="s">
        <v>93</v>
      </c>
      <c r="C92" s="3" t="s">
        <v>75</v>
      </c>
    </row>
    <row r="93" spans="2:4" ht="17" x14ac:dyDescent="0.2">
      <c r="B93" s="7" t="s">
        <v>94</v>
      </c>
      <c r="C93" s="3" t="s">
        <v>95</v>
      </c>
    </row>
    <row r="94" spans="2:4" ht="17" x14ac:dyDescent="0.2">
      <c r="B94" s="16" t="s">
        <v>24</v>
      </c>
      <c r="C94" s="12" t="s">
        <v>25</v>
      </c>
    </row>
  </sheetData>
  <hyperlinks>
    <hyperlink ref="B4" r:id="rId1" xr:uid="{00000000-0004-0000-0200-000001000000}"/>
    <hyperlink ref="B19" r:id="rId2" xr:uid="{B7797D7E-B1F1-4D18-8E42-4CEA2D9F3540}"/>
  </hyperlinks>
  <pageMargins left="0.7" right="0.7" top="0.75" bottom="0.75" header="0.3" footer="0.3"/>
  <pageSetup paperSize="9" orientation="portrait" r:id="rId3"/>
  <legacyDrawing r:id="rId4"/>
  <tableParts count="8"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44"/>
  <sheetViews>
    <sheetView showGridLines="0" showRowColHeaders="0" workbookViewId="0"/>
  </sheetViews>
  <sheetFormatPr baseColWidth="10" defaultColWidth="11.42578125" defaultRowHeight="16" x14ac:dyDescent="0.2"/>
  <cols>
    <col min="1" max="1" width="2.5703125" customWidth="1"/>
    <col min="2" max="2" width="30.140625" bestFit="1" customWidth="1"/>
    <col min="3" max="7" width="45.7109375" customWidth="1"/>
  </cols>
  <sheetData>
    <row r="2" spans="2:3" x14ac:dyDescent="0.2">
      <c r="B2" t="s">
        <v>96</v>
      </c>
      <c r="C2" t="s">
        <v>335</v>
      </c>
    </row>
    <row r="3" spans="2:3" ht="17" x14ac:dyDescent="0.2">
      <c r="B3" t="s">
        <v>97</v>
      </c>
      <c r="C3" s="3" t="s">
        <v>272</v>
      </c>
    </row>
    <row r="4" spans="2:3" ht="17" x14ac:dyDescent="0.2">
      <c r="B4" t="s">
        <v>98</v>
      </c>
      <c r="C4" s="3" t="s">
        <v>25</v>
      </c>
    </row>
    <row r="5" spans="2:3" ht="17" x14ac:dyDescent="0.2">
      <c r="B5" s="2" t="s">
        <v>195</v>
      </c>
      <c r="C5" s="3" t="s">
        <v>353</v>
      </c>
    </row>
    <row r="6" spans="2:3" ht="17" x14ac:dyDescent="0.2">
      <c r="B6" t="s">
        <v>273</v>
      </c>
      <c r="C6" s="3" t="s">
        <v>25</v>
      </c>
    </row>
    <row r="7" spans="2:3" ht="17" x14ac:dyDescent="0.2">
      <c r="B7" t="s">
        <v>99</v>
      </c>
      <c r="C7" s="3" t="s">
        <v>100</v>
      </c>
    </row>
    <row r="8" spans="2:3" ht="17" x14ac:dyDescent="0.2">
      <c r="B8" t="s">
        <v>101</v>
      </c>
      <c r="C8" s="3" t="s">
        <v>87</v>
      </c>
    </row>
    <row r="9" spans="2:3" ht="17" x14ac:dyDescent="0.2">
      <c r="B9" t="s">
        <v>102</v>
      </c>
      <c r="C9" s="3" t="s">
        <v>21</v>
      </c>
    </row>
    <row r="10" spans="2:3" ht="17" x14ac:dyDescent="0.2">
      <c r="B10" t="s">
        <v>379</v>
      </c>
      <c r="C10" s="3" t="s">
        <v>274</v>
      </c>
    </row>
    <row r="11" spans="2:3" ht="17" x14ac:dyDescent="0.2">
      <c r="B11" t="s">
        <v>103</v>
      </c>
      <c r="C11" s="3" t="s">
        <v>104</v>
      </c>
    </row>
    <row r="12" spans="2:3" ht="17" x14ac:dyDescent="0.2">
      <c r="B12" t="s">
        <v>381</v>
      </c>
      <c r="C12" s="3" t="s">
        <v>275</v>
      </c>
    </row>
    <row r="13" spans="2:3" ht="17" x14ac:dyDescent="0.2">
      <c r="B13" t="s">
        <v>257</v>
      </c>
      <c r="C13" s="3" t="str">
        <f>'Security Groups'!$B$20</f>
        <v>PrivateRdsSg</v>
      </c>
    </row>
    <row r="14" spans="2:3" ht="17" x14ac:dyDescent="0.2">
      <c r="B14" t="s">
        <v>88</v>
      </c>
      <c r="C14" s="5" t="s">
        <v>106</v>
      </c>
    </row>
    <row r="15" spans="2:3" ht="17" x14ac:dyDescent="0.2">
      <c r="B15" t="s">
        <v>24</v>
      </c>
      <c r="C15" s="5" t="s">
        <v>25</v>
      </c>
    </row>
    <row r="17" spans="2:3" x14ac:dyDescent="0.2">
      <c r="B17" t="s">
        <v>107</v>
      </c>
      <c r="C17" t="s">
        <v>336</v>
      </c>
    </row>
    <row r="18" spans="2:3" ht="17" x14ac:dyDescent="0.2">
      <c r="B18" t="s">
        <v>108</v>
      </c>
      <c r="C18" s="3" t="s">
        <v>384</v>
      </c>
    </row>
    <row r="19" spans="2:3" x14ac:dyDescent="0.2">
      <c r="B19" t="s">
        <v>109</v>
      </c>
      <c r="C19" s="3">
        <v>11211</v>
      </c>
    </row>
    <row r="20" spans="2:3" ht="17" x14ac:dyDescent="0.2">
      <c r="B20" t="s">
        <v>110</v>
      </c>
      <c r="C20" s="3" t="s">
        <v>352</v>
      </c>
    </row>
    <row r="21" spans="2:3" x14ac:dyDescent="0.2">
      <c r="B21" t="s">
        <v>416</v>
      </c>
      <c r="C21" s="3">
        <v>1</v>
      </c>
    </row>
    <row r="22" spans="2:3" ht="34" x14ac:dyDescent="0.2">
      <c r="B22" t="s">
        <v>58</v>
      </c>
      <c r="C22" s="3" t="str">
        <f>PrivateSubnets</f>
        <v>private-az1
private-az2</v>
      </c>
    </row>
    <row r="23" spans="2:3" ht="17" x14ac:dyDescent="0.2">
      <c r="B23" t="s">
        <v>257</v>
      </c>
      <c r="C23" s="3" t="str">
        <f>'Security Groups'!$B$16</f>
        <v>PrivateMemcacheSg</v>
      </c>
    </row>
    <row r="24" spans="2:3" ht="17" x14ac:dyDescent="0.2">
      <c r="B24" t="s">
        <v>381</v>
      </c>
      <c r="C24" s="3" t="s">
        <v>105</v>
      </c>
    </row>
    <row r="25" spans="2:3" ht="17" x14ac:dyDescent="0.2">
      <c r="B25" t="s">
        <v>24</v>
      </c>
      <c r="C25" s="5" t="s">
        <v>25</v>
      </c>
    </row>
    <row r="27" spans="2:3" x14ac:dyDescent="0.2">
      <c r="B27" t="s">
        <v>111</v>
      </c>
      <c r="C27" t="s">
        <v>336</v>
      </c>
    </row>
    <row r="28" spans="2:3" ht="17" x14ac:dyDescent="0.2">
      <c r="B28" t="s">
        <v>112</v>
      </c>
      <c r="C28" s="3" t="s">
        <v>25</v>
      </c>
    </row>
    <row r="29" spans="2:3" ht="17" x14ac:dyDescent="0.2">
      <c r="B29" t="s">
        <v>113</v>
      </c>
      <c r="C29" s="3" t="s">
        <v>385</v>
      </c>
    </row>
    <row r="30" spans="2:3" x14ac:dyDescent="0.2">
      <c r="B30" t="s">
        <v>109</v>
      </c>
      <c r="C30" s="3">
        <v>6379</v>
      </c>
    </row>
    <row r="31" spans="2:3" ht="17" x14ac:dyDescent="0.2">
      <c r="B31" t="s">
        <v>110</v>
      </c>
      <c r="C31" s="3" t="s">
        <v>352</v>
      </c>
    </row>
    <row r="32" spans="2:3" ht="17" x14ac:dyDescent="0.2">
      <c r="B32" t="s">
        <v>114</v>
      </c>
      <c r="C32" s="3" t="s">
        <v>21</v>
      </c>
    </row>
    <row r="33" spans="2:3" ht="17" x14ac:dyDescent="0.2">
      <c r="B33" t="s">
        <v>115</v>
      </c>
      <c r="C33" s="3" t="s">
        <v>25</v>
      </c>
    </row>
    <row r="34" spans="2:3" ht="17" x14ac:dyDescent="0.2">
      <c r="B34" t="s">
        <v>417</v>
      </c>
      <c r="C34" s="3" t="s">
        <v>87</v>
      </c>
    </row>
    <row r="35" spans="2:3" ht="34" x14ac:dyDescent="0.2">
      <c r="B35" t="s">
        <v>58</v>
      </c>
      <c r="C35" s="3" t="str">
        <f>PrivateSubnets</f>
        <v>private-az1
private-az2</v>
      </c>
    </row>
    <row r="36" spans="2:3" ht="17" x14ac:dyDescent="0.2">
      <c r="B36" t="s">
        <v>116</v>
      </c>
      <c r="C36" s="3" t="s">
        <v>21</v>
      </c>
    </row>
    <row r="37" spans="2:3" ht="17" x14ac:dyDescent="0.2">
      <c r="B37" t="s">
        <v>117</v>
      </c>
      <c r="C37" s="3" t="s">
        <v>23</v>
      </c>
    </row>
    <row r="38" spans="2:3" ht="17" x14ac:dyDescent="0.2">
      <c r="B38" t="s">
        <v>118</v>
      </c>
      <c r="C38" s="3" t="str">
        <f>'Security Groups'!$B$18</f>
        <v>PrivateRedisSg</v>
      </c>
    </row>
    <row r="39" spans="2:3" ht="17" x14ac:dyDescent="0.2">
      <c r="B39" s="11" t="s">
        <v>399</v>
      </c>
      <c r="C39" s="12" t="s">
        <v>144</v>
      </c>
    </row>
    <row r="40" spans="2:3" ht="17" x14ac:dyDescent="0.2">
      <c r="B40" s="11" t="s">
        <v>400</v>
      </c>
      <c r="C40" s="12" t="s">
        <v>144</v>
      </c>
    </row>
    <row r="41" spans="2:3" ht="17" x14ac:dyDescent="0.2">
      <c r="B41" t="s">
        <v>379</v>
      </c>
      <c r="C41" s="3" t="s">
        <v>274</v>
      </c>
    </row>
    <row r="42" spans="2:3" x14ac:dyDescent="0.2">
      <c r="B42" t="s">
        <v>119</v>
      </c>
      <c r="C42" s="3">
        <v>7</v>
      </c>
    </row>
    <row r="43" spans="2:3" ht="17" x14ac:dyDescent="0.2">
      <c r="B43" t="s">
        <v>380</v>
      </c>
      <c r="C43" s="3" t="s">
        <v>275</v>
      </c>
    </row>
    <row r="44" spans="2:3" ht="17" x14ac:dyDescent="0.2">
      <c r="B44" t="s">
        <v>24</v>
      </c>
      <c r="C44" s="3" t="s">
        <v>25</v>
      </c>
    </row>
  </sheetData>
  <hyperlinks>
    <hyperlink ref="B5" r:id="rId1" xr:uid="{00000000-0004-0000-0300-000001000000}"/>
  </hyperlinks>
  <pageMargins left="0.7" right="0.7" top="0.75" bottom="0.75" header="0.3" footer="0.3"/>
  <pageSetup paperSize="9" orientation="portrait" horizontalDpi="0" verticalDpi="0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24"/>
  <sheetViews>
    <sheetView showGridLines="0" showRowColHeaders="0" workbookViewId="0"/>
  </sheetViews>
  <sheetFormatPr baseColWidth="10" defaultColWidth="8.5703125" defaultRowHeight="16" x14ac:dyDescent="0.2"/>
  <cols>
    <col min="1" max="1" width="2.7109375" customWidth="1"/>
    <col min="2" max="2" width="28" customWidth="1"/>
    <col min="3" max="3" width="51" customWidth="1"/>
    <col min="4" max="4" width="22.42578125" customWidth="1"/>
    <col min="5" max="5" width="9.42578125" customWidth="1"/>
    <col min="6" max="6" width="12.42578125" customWidth="1"/>
    <col min="7" max="7" width="18" customWidth="1"/>
    <col min="8" max="9" width="42.5703125" customWidth="1"/>
    <col min="10" max="10" width="22.5703125" customWidth="1"/>
  </cols>
  <sheetData>
    <row r="2" spans="2:9" x14ac:dyDescent="0.2">
      <c r="B2" t="s">
        <v>165</v>
      </c>
      <c r="C2" t="s">
        <v>112</v>
      </c>
      <c r="D2" t="s">
        <v>166</v>
      </c>
      <c r="E2" t="s">
        <v>161</v>
      </c>
      <c r="F2" t="s">
        <v>167</v>
      </c>
      <c r="G2" t="s">
        <v>168</v>
      </c>
      <c r="H2" t="s">
        <v>276</v>
      </c>
      <c r="I2" t="s">
        <v>24</v>
      </c>
    </row>
    <row r="3" spans="2:9" x14ac:dyDescent="0.2">
      <c r="B3" t="s">
        <v>386</v>
      </c>
      <c r="C3" t="s">
        <v>169</v>
      </c>
      <c r="D3" t="s">
        <v>170</v>
      </c>
      <c r="E3" t="s">
        <v>173</v>
      </c>
      <c r="F3" t="s">
        <v>171</v>
      </c>
      <c r="G3" t="s">
        <v>172</v>
      </c>
      <c r="H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0.0.0.0/0 (TCP:80)</v>
      </c>
      <c r="I3" s="1" t="s">
        <v>25</v>
      </c>
    </row>
    <row r="4" spans="2:9" x14ac:dyDescent="0.2">
      <c r="D4" t="s">
        <v>170</v>
      </c>
      <c r="E4" t="s">
        <v>173</v>
      </c>
      <c r="F4">
        <v>443</v>
      </c>
      <c r="G4" t="s">
        <v>172</v>
      </c>
      <c r="H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0.0.0.0/0 (TCP:443)</v>
      </c>
      <c r="I4" s="1" t="s">
        <v>25</v>
      </c>
    </row>
    <row r="5" spans="2:9" x14ac:dyDescent="0.2">
      <c r="I5" s="1"/>
    </row>
    <row r="6" spans="2:9" x14ac:dyDescent="0.2">
      <c r="B6" t="s">
        <v>388</v>
      </c>
      <c r="C6" t="s">
        <v>393</v>
      </c>
      <c r="D6" t="s">
        <v>170</v>
      </c>
      <c r="E6" t="s">
        <v>173</v>
      </c>
      <c r="F6" t="s">
        <v>171</v>
      </c>
      <c r="G6" t="str">
        <f>B10</f>
        <v>PrivateWebEc2Sg</v>
      </c>
      <c r="H6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PrivateWebEc2Sg (TCP:80)</v>
      </c>
      <c r="I6" s="1" t="s">
        <v>25</v>
      </c>
    </row>
    <row r="7" spans="2:9" x14ac:dyDescent="0.2">
      <c r="I7" s="1"/>
    </row>
    <row r="8" spans="2:9" x14ac:dyDescent="0.2">
      <c r="B8" t="s">
        <v>389</v>
      </c>
      <c r="C8" s="1" t="s">
        <v>394</v>
      </c>
      <c r="D8" t="s">
        <v>170</v>
      </c>
      <c r="E8" t="s">
        <v>173</v>
      </c>
      <c r="F8" t="s">
        <v>174</v>
      </c>
      <c r="G8" t="str">
        <f>B6</f>
        <v>PrivateAdminEc2Sg</v>
      </c>
      <c r="H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PrivateAdminEc2Sg (TCP:2049)</v>
      </c>
      <c r="I8" s="1" t="s">
        <v>25</v>
      </c>
    </row>
    <row r="9" spans="2:9" x14ac:dyDescent="0.2">
      <c r="I9" s="1"/>
    </row>
    <row r="10" spans="2:9" x14ac:dyDescent="0.2">
      <c r="B10" t="s">
        <v>387</v>
      </c>
      <c r="C10" t="s">
        <v>395</v>
      </c>
      <c r="D10" t="s">
        <v>170</v>
      </c>
      <c r="E10" t="s">
        <v>173</v>
      </c>
      <c r="F10" t="s">
        <v>171</v>
      </c>
      <c r="G10" t="str">
        <f>B3</f>
        <v>PublicWebAlbSg</v>
      </c>
      <c r="H1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PublicWebAlbSg (TCP:80)</v>
      </c>
      <c r="I10" s="1" t="s">
        <v>25</v>
      </c>
    </row>
    <row r="11" spans="2:9" x14ac:dyDescent="0.2">
      <c r="I11" s="1"/>
    </row>
    <row r="12" spans="2:9" x14ac:dyDescent="0.2">
      <c r="B12" t="s">
        <v>390</v>
      </c>
      <c r="C12" t="s">
        <v>177</v>
      </c>
      <c r="D12" t="s">
        <v>170</v>
      </c>
      <c r="E12" t="s">
        <v>173</v>
      </c>
      <c r="F12" t="s">
        <v>174</v>
      </c>
      <c r="G12" s="1" t="str">
        <f>B6</f>
        <v>PrivateAdminEc2Sg</v>
      </c>
      <c r="H1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PrivateAdminEc2Sg (TCP:2049)</v>
      </c>
      <c r="I12" s="1" t="s">
        <v>25</v>
      </c>
    </row>
    <row r="13" spans="2:9" x14ac:dyDescent="0.2">
      <c r="B13" s="11"/>
      <c r="C13" s="11"/>
      <c r="D13" t="s">
        <v>170</v>
      </c>
      <c r="E13" t="s">
        <v>173</v>
      </c>
      <c r="F13" t="s">
        <v>174</v>
      </c>
      <c r="G13" s="13" t="str">
        <f>B8</f>
        <v>PrivateAppEc2Sg</v>
      </c>
      <c r="H1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PrivateAppEc2Sg (TCP:2049)</v>
      </c>
      <c r="I13" s="13"/>
    </row>
    <row r="14" spans="2:9" x14ac:dyDescent="0.2">
      <c r="B14" s="11"/>
      <c r="C14" s="11"/>
      <c r="D14" t="s">
        <v>170</v>
      </c>
      <c r="E14" t="s">
        <v>173</v>
      </c>
      <c r="F14" t="s">
        <v>174</v>
      </c>
      <c r="G14" s="13" t="str">
        <f>B10</f>
        <v>PrivateWebEc2Sg</v>
      </c>
      <c r="H1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PrivateWebEc2Sg (TCP:2049)</v>
      </c>
      <c r="I14" s="13"/>
    </row>
    <row r="15" spans="2:9" x14ac:dyDescent="0.2">
      <c r="I15" s="1"/>
    </row>
    <row r="16" spans="2:9" x14ac:dyDescent="0.2">
      <c r="B16" t="s">
        <v>391</v>
      </c>
      <c r="C16" t="s">
        <v>396</v>
      </c>
      <c r="D16" t="s">
        <v>170</v>
      </c>
      <c r="E16" t="s">
        <v>173</v>
      </c>
      <c r="F16">
        <v>11211</v>
      </c>
      <c r="G16" s="1" t="str">
        <f>B10</f>
        <v>PrivateWebEc2Sg</v>
      </c>
      <c r="H16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PrivateWebEc2Sg (TCP:11211)</v>
      </c>
      <c r="I16" s="1" t="s">
        <v>25</v>
      </c>
    </row>
    <row r="17" spans="2:9" x14ac:dyDescent="0.2">
      <c r="I17" s="1"/>
    </row>
    <row r="18" spans="2:9" x14ac:dyDescent="0.2">
      <c r="B18" t="s">
        <v>392</v>
      </c>
      <c r="C18" t="s">
        <v>397</v>
      </c>
      <c r="D18" t="s">
        <v>170</v>
      </c>
      <c r="E18" t="s">
        <v>173</v>
      </c>
      <c r="F18" t="s">
        <v>178</v>
      </c>
      <c r="G18" s="1" t="str">
        <f>B8</f>
        <v>PrivateAppEc2Sg</v>
      </c>
      <c r="H1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PrivateAppEc2Sg (TCP:6379)</v>
      </c>
      <c r="I18" s="1" t="s">
        <v>25</v>
      </c>
    </row>
    <row r="19" spans="2:9" x14ac:dyDescent="0.2">
      <c r="I19" s="1"/>
    </row>
    <row r="20" spans="2:9" x14ac:dyDescent="0.2">
      <c r="B20" t="s">
        <v>175</v>
      </c>
      <c r="C20" t="s">
        <v>398</v>
      </c>
      <c r="D20" t="s">
        <v>170</v>
      </c>
      <c r="E20" t="s">
        <v>173</v>
      </c>
      <c r="F20" t="s">
        <v>176</v>
      </c>
      <c r="G20" t="str">
        <f>B8</f>
        <v>PrivateAppEc2Sg</v>
      </c>
      <c r="H2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PrivateAppEc2Sg (TCP:3306)</v>
      </c>
      <c r="I20" s="1" t="s">
        <v>25</v>
      </c>
    </row>
    <row r="21" spans="2:9" x14ac:dyDescent="0.2">
      <c r="I21" s="1"/>
    </row>
    <row r="22" spans="2:9" x14ac:dyDescent="0.2">
      <c r="B22" t="s">
        <v>24</v>
      </c>
    </row>
    <row r="23" spans="2:9" x14ac:dyDescent="0.2">
      <c r="B23" t="s">
        <v>179</v>
      </c>
    </row>
    <row r="24" spans="2:9" x14ac:dyDescent="0.2">
      <c r="B24" t="s">
        <v>180</v>
      </c>
    </row>
  </sheetData>
  <customSheetViews>
    <customSheetView guid="{33B30F8C-FD0D-554C-9CDD-938BCE2733BB}" showGridLines="0" showRowCol="0">
      <selection activeCell="E21" sqref="E21"/>
    </customSheetView>
  </customSheetView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EDE4-74CD-7D42-95D0-6AD77F83841F}">
  <dimension ref="B2:E3"/>
  <sheetViews>
    <sheetView showGridLines="0" showRowColHeaders="0" workbookViewId="0"/>
  </sheetViews>
  <sheetFormatPr baseColWidth="10" defaultColWidth="10.7109375" defaultRowHeight="16" x14ac:dyDescent="0.2"/>
  <cols>
    <col min="1" max="1" width="2.7109375" customWidth="1"/>
    <col min="2" max="2" width="20.7109375" customWidth="1"/>
    <col min="3" max="3" width="25.7109375" customWidth="1"/>
    <col min="4" max="4" width="75.7109375" customWidth="1"/>
    <col min="5" max="5" width="30.7109375" customWidth="1"/>
  </cols>
  <sheetData>
    <row r="2" spans="2:5" x14ac:dyDescent="0.2">
      <c r="B2" t="s">
        <v>418</v>
      </c>
      <c r="C2" t="s">
        <v>27</v>
      </c>
      <c r="D2" t="s">
        <v>348</v>
      </c>
      <c r="E2" t="s">
        <v>24</v>
      </c>
    </row>
    <row r="3" spans="2:5" x14ac:dyDescent="0.2">
      <c r="B3" t="s">
        <v>156</v>
      </c>
      <c r="C3" t="s">
        <v>349</v>
      </c>
      <c r="D3" t="s">
        <v>277</v>
      </c>
      <c r="E3" t="s">
        <v>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33"/>
  <sheetViews>
    <sheetView showGridLines="0" showRowColHeaders="0" workbookViewId="0"/>
  </sheetViews>
  <sheetFormatPr baseColWidth="10" defaultColWidth="11.42578125" defaultRowHeight="16" x14ac:dyDescent="0.2"/>
  <cols>
    <col min="1" max="1" width="2.7109375" customWidth="1"/>
    <col min="2" max="2" width="30.42578125" customWidth="1"/>
    <col min="3" max="7" width="45.7109375" customWidth="1"/>
  </cols>
  <sheetData>
    <row r="2" spans="2:4" x14ac:dyDescent="0.2">
      <c r="B2" t="s">
        <v>120</v>
      </c>
      <c r="C2" t="s">
        <v>281</v>
      </c>
      <c r="D2" t="s">
        <v>282</v>
      </c>
    </row>
    <row r="3" spans="2:4" ht="17" x14ac:dyDescent="0.2">
      <c r="B3" t="s">
        <v>121</v>
      </c>
      <c r="C3" s="3" t="str">
        <f>ALBs[[#Headers],[Web-ALB]]</f>
        <v>Web-ALB</v>
      </c>
      <c r="D3" s="3" t="str">
        <f>S3Buckets[[#Headers],[xxxxxxx-example-static-assets-&lt;env&gt;]]</f>
        <v>xxxxxxx-example-static-assets-&lt;env&gt;</v>
      </c>
    </row>
    <row r="4" spans="2:4" ht="17" x14ac:dyDescent="0.2">
      <c r="B4" t="s">
        <v>122</v>
      </c>
      <c r="C4" s="3" t="s">
        <v>25</v>
      </c>
      <c r="D4" s="3" t="s">
        <v>283</v>
      </c>
    </row>
    <row r="5" spans="2:4" ht="17" x14ac:dyDescent="0.2">
      <c r="B5" t="s">
        <v>124</v>
      </c>
      <c r="C5" s="5" t="s">
        <v>25</v>
      </c>
      <c r="D5" s="3" t="s">
        <v>144</v>
      </c>
    </row>
    <row r="6" spans="2:4" ht="17" x14ac:dyDescent="0.2">
      <c r="B6" t="s">
        <v>126</v>
      </c>
      <c r="C6" s="3" t="s">
        <v>278</v>
      </c>
      <c r="D6" s="5" t="s">
        <v>279</v>
      </c>
    </row>
    <row r="7" spans="2:4" ht="17" x14ac:dyDescent="0.2">
      <c r="B7" t="s">
        <v>127</v>
      </c>
      <c r="C7" s="3" t="s">
        <v>280</v>
      </c>
      <c r="D7" s="5" t="s">
        <v>133</v>
      </c>
    </row>
    <row r="8" spans="2:4" ht="17" x14ac:dyDescent="0.2">
      <c r="B8" t="s">
        <v>128</v>
      </c>
      <c r="C8" s="3">
        <v>80</v>
      </c>
      <c r="D8" s="5" t="s">
        <v>25</v>
      </c>
    </row>
    <row r="9" spans="2:4" ht="17" x14ac:dyDescent="0.2">
      <c r="B9" t="s">
        <v>129</v>
      </c>
      <c r="C9" s="3">
        <v>443</v>
      </c>
      <c r="D9" s="5" t="s">
        <v>25</v>
      </c>
    </row>
    <row r="10" spans="2:4" ht="17" x14ac:dyDescent="0.2">
      <c r="B10" t="s">
        <v>130</v>
      </c>
      <c r="C10" s="3" t="s">
        <v>25</v>
      </c>
      <c r="D10" s="5" t="s">
        <v>25</v>
      </c>
    </row>
    <row r="12" spans="2:4" x14ac:dyDescent="0.2">
      <c r="B12" t="s">
        <v>131</v>
      </c>
      <c r="C12" t="s">
        <v>284</v>
      </c>
    </row>
    <row r="13" spans="2:4" ht="17" x14ac:dyDescent="0.2">
      <c r="B13" t="s">
        <v>132</v>
      </c>
      <c r="C13" s="3" t="s">
        <v>133</v>
      </c>
    </row>
    <row r="14" spans="2:4" ht="17" x14ac:dyDescent="0.2">
      <c r="B14" t="s">
        <v>134</v>
      </c>
      <c r="C14" s="3" t="s">
        <v>285</v>
      </c>
    </row>
    <row r="15" spans="2:4" ht="17" x14ac:dyDescent="0.2">
      <c r="B15" t="s">
        <v>135</v>
      </c>
      <c r="C15" s="3" t="s">
        <v>285</v>
      </c>
    </row>
    <row r="16" spans="2:4" ht="17" x14ac:dyDescent="0.2">
      <c r="B16" t="s">
        <v>136</v>
      </c>
      <c r="C16" s="3" t="s">
        <v>25</v>
      </c>
    </row>
    <row r="17" spans="2:3" ht="17" x14ac:dyDescent="0.2">
      <c r="B17" t="s">
        <v>137</v>
      </c>
      <c r="C17" s="3" t="s">
        <v>286</v>
      </c>
    </row>
    <row r="18" spans="2:3" x14ac:dyDescent="0.2">
      <c r="B18" t="s">
        <v>138</v>
      </c>
      <c r="C18" s="3">
        <v>0</v>
      </c>
    </row>
    <row r="19" spans="2:3" x14ac:dyDescent="0.2">
      <c r="B19" t="s">
        <v>139</v>
      </c>
      <c r="C19" s="3">
        <v>31536000</v>
      </c>
    </row>
    <row r="20" spans="2:3" x14ac:dyDescent="0.2">
      <c r="B20" t="s">
        <v>140</v>
      </c>
      <c r="C20" s="3">
        <v>86400</v>
      </c>
    </row>
    <row r="21" spans="2:3" ht="17" x14ac:dyDescent="0.2">
      <c r="B21" t="s">
        <v>141</v>
      </c>
      <c r="C21" s="3" t="s">
        <v>287</v>
      </c>
    </row>
    <row r="22" spans="2:3" ht="17" x14ac:dyDescent="0.2">
      <c r="B22" t="s">
        <v>142</v>
      </c>
      <c r="C22" s="3" t="s">
        <v>287</v>
      </c>
    </row>
    <row r="23" spans="2:3" ht="17" x14ac:dyDescent="0.2">
      <c r="B23" t="s">
        <v>143</v>
      </c>
      <c r="C23" s="3" t="s">
        <v>144</v>
      </c>
    </row>
    <row r="24" spans="2:3" ht="17" x14ac:dyDescent="0.2">
      <c r="B24" t="s">
        <v>145</v>
      </c>
      <c r="C24" s="3" t="s">
        <v>288</v>
      </c>
    </row>
    <row r="25" spans="2:3" ht="17" x14ac:dyDescent="0.2">
      <c r="B25" t="s">
        <v>146</v>
      </c>
      <c r="C25" s="3" t="s">
        <v>25</v>
      </c>
    </row>
    <row r="26" spans="2:3" x14ac:dyDescent="0.2">
      <c r="B26" t="s">
        <v>52</v>
      </c>
      <c r="C26" s="3" t="e">
        <f>#REF!</f>
        <v>#REF!</v>
      </c>
    </row>
    <row r="27" spans="2:3" ht="17" x14ac:dyDescent="0.2">
      <c r="B27" t="s">
        <v>147</v>
      </c>
      <c r="C27" s="3" t="s">
        <v>289</v>
      </c>
    </row>
    <row r="28" spans="2:3" ht="17" x14ac:dyDescent="0.2">
      <c r="B28" t="s">
        <v>148</v>
      </c>
      <c r="C28" s="3" t="s">
        <v>123</v>
      </c>
    </row>
    <row r="29" spans="2:3" ht="17" x14ac:dyDescent="0.2">
      <c r="B29" t="s">
        <v>149</v>
      </c>
      <c r="C29" s="3" t="s">
        <v>150</v>
      </c>
    </row>
    <row r="30" spans="2:3" ht="17" x14ac:dyDescent="0.2">
      <c r="B30" t="s">
        <v>151</v>
      </c>
      <c r="C30" s="3" t="s">
        <v>152</v>
      </c>
    </row>
    <row r="31" spans="2:3" ht="17" x14ac:dyDescent="0.2">
      <c r="B31" t="s">
        <v>153</v>
      </c>
      <c r="C31" s="3" t="s">
        <v>154</v>
      </c>
    </row>
    <row r="32" spans="2:3" ht="17" x14ac:dyDescent="0.2">
      <c r="B32" t="s">
        <v>155</v>
      </c>
      <c r="C32" s="3" t="s">
        <v>125</v>
      </c>
    </row>
    <row r="33" spans="2:3" ht="17" x14ac:dyDescent="0.2">
      <c r="B33" t="s">
        <v>24</v>
      </c>
      <c r="C33" s="5" t="s">
        <v>25</v>
      </c>
    </row>
  </sheetData>
  <customSheetViews>
    <customSheetView guid="{33B30F8C-FD0D-554C-9CDD-938BCE2733BB}" showGridLines="0">
      <selection activeCell="E18" sqref="E18"/>
    </customSheetView>
  </customSheetViews>
  <hyperlinks>
    <hyperlink ref="B24" r:id="rId1" xr:uid="{00000000-0004-0000-0500-000000000000}"/>
  </hyperlinks>
  <pageMargins left="0.7" right="0.7" top="0.75" bottom="0.75" header="0.3" footer="0.3"/>
  <pageSetup paperSize="9" orientation="portrait" horizontalDpi="0" verticalDpi="0"/>
  <legacy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46"/>
  <sheetViews>
    <sheetView showGridLines="0" showRowColHeaders="0" topLeftCell="A130" workbookViewId="0">
      <selection activeCell="D137" sqref="D137"/>
    </sheetView>
  </sheetViews>
  <sheetFormatPr baseColWidth="10" defaultColWidth="10.85546875" defaultRowHeight="16" x14ac:dyDescent="0.2"/>
  <cols>
    <col min="1" max="1" width="2.7109375" customWidth="1"/>
    <col min="2" max="2" width="33.28515625" bestFit="1" customWidth="1"/>
    <col min="3" max="7" width="45.7109375" customWidth="1"/>
  </cols>
  <sheetData>
    <row r="2" spans="2:3" x14ac:dyDescent="0.2">
      <c r="B2" t="s">
        <v>294</v>
      </c>
      <c r="C2" t="s">
        <v>297</v>
      </c>
    </row>
    <row r="3" spans="2:3" ht="17" x14ac:dyDescent="0.2">
      <c r="B3" t="s">
        <v>291</v>
      </c>
      <c r="C3" s="3" t="s">
        <v>25</v>
      </c>
    </row>
    <row r="4" spans="2:3" ht="17" x14ac:dyDescent="0.2">
      <c r="B4" t="s">
        <v>292</v>
      </c>
      <c r="C4" s="3" t="s">
        <v>25</v>
      </c>
    </row>
    <row r="5" spans="2:3" ht="17" x14ac:dyDescent="0.2">
      <c r="B5" t="s">
        <v>24</v>
      </c>
      <c r="C5" s="3" t="s">
        <v>25</v>
      </c>
    </row>
    <row r="7" spans="2:3" x14ac:dyDescent="0.2">
      <c r="B7" t="s">
        <v>293</v>
      </c>
      <c r="C7" t="s">
        <v>304</v>
      </c>
    </row>
    <row r="8" spans="2:3" ht="17" x14ac:dyDescent="0.2">
      <c r="B8" t="s">
        <v>295</v>
      </c>
      <c r="C8" s="3" t="s">
        <v>25</v>
      </c>
    </row>
    <row r="9" spans="2:3" ht="17" x14ac:dyDescent="0.2">
      <c r="B9" t="s">
        <v>290</v>
      </c>
      <c r="C9" s="3" t="str">
        <f>CodeDeployApp[[#Headers],[WebAppProduction]]</f>
        <v>WebAppProduction</v>
      </c>
    </row>
    <row r="10" spans="2:3" ht="17" x14ac:dyDescent="0.2">
      <c r="B10" t="s">
        <v>296</v>
      </c>
      <c r="C10" s="3" t="str">
        <f>ASGs[[#Headers],[Web]]</f>
        <v>Web</v>
      </c>
    </row>
    <row r="11" spans="2:3" ht="34" x14ac:dyDescent="0.2">
      <c r="B11" t="s">
        <v>298</v>
      </c>
      <c r="C11" s="3" t="s">
        <v>299</v>
      </c>
    </row>
    <row r="12" spans="2:3" ht="17" x14ac:dyDescent="0.2">
      <c r="B12" t="s">
        <v>328</v>
      </c>
      <c r="C12" s="3" t="s">
        <v>303</v>
      </c>
    </row>
    <row r="13" spans="2:3" ht="17" x14ac:dyDescent="0.2">
      <c r="B13" t="s">
        <v>300</v>
      </c>
      <c r="C13" s="3" t="str">
        <f>TargetGroups[[#Headers],[Web-EC2-TG]]</f>
        <v>Web-EC2-TG</v>
      </c>
    </row>
    <row r="14" spans="2:3" ht="17" x14ac:dyDescent="0.2">
      <c r="B14" t="s">
        <v>301</v>
      </c>
      <c r="C14" s="3" t="s">
        <v>302</v>
      </c>
    </row>
    <row r="15" spans="2:3" ht="17" x14ac:dyDescent="0.2">
      <c r="B15" t="s">
        <v>24</v>
      </c>
      <c r="C15" s="3" t="s">
        <v>25</v>
      </c>
    </row>
    <row r="17" spans="2:3" x14ac:dyDescent="0.2">
      <c r="B17" t="s">
        <v>181</v>
      </c>
      <c r="C17" t="s">
        <v>182</v>
      </c>
    </row>
    <row r="18" spans="2:3" ht="17" x14ac:dyDescent="0.2">
      <c r="B18" t="s">
        <v>183</v>
      </c>
      <c r="C18" s="3" t="s">
        <v>184</v>
      </c>
    </row>
    <row r="19" spans="2:3" ht="17" x14ac:dyDescent="0.2">
      <c r="B19" t="s">
        <v>27</v>
      </c>
      <c r="C19" s="3" t="s">
        <v>185</v>
      </c>
    </row>
    <row r="20" spans="2:3" x14ac:dyDescent="0.2">
      <c r="B20" t="s">
        <v>108</v>
      </c>
      <c r="C20" s="3">
        <v>7.2</v>
      </c>
    </row>
    <row r="21" spans="2:3" ht="17" x14ac:dyDescent="0.2">
      <c r="B21" t="s">
        <v>186</v>
      </c>
      <c r="C21" s="3" t="s">
        <v>35</v>
      </c>
    </row>
    <row r="22" spans="2:3" ht="17" x14ac:dyDescent="0.2">
      <c r="B22" t="s">
        <v>187</v>
      </c>
      <c r="C22" s="3" t="s">
        <v>188</v>
      </c>
    </row>
    <row r="23" spans="2:3" ht="17" x14ac:dyDescent="0.2">
      <c r="B23" t="s">
        <v>189</v>
      </c>
      <c r="C23" s="3" t="s">
        <v>190</v>
      </c>
    </row>
    <row r="24" spans="2:3" ht="17" x14ac:dyDescent="0.2">
      <c r="B24" t="s">
        <v>191</v>
      </c>
      <c r="C24" s="8" t="s">
        <v>192</v>
      </c>
    </row>
    <row r="25" spans="2:3" ht="17" x14ac:dyDescent="0.2">
      <c r="B25" t="s">
        <v>195</v>
      </c>
      <c r="C25" s="3" t="s">
        <v>305</v>
      </c>
    </row>
    <row r="26" spans="2:3" x14ac:dyDescent="0.2">
      <c r="B26" t="s">
        <v>306</v>
      </c>
      <c r="C26" s="8">
        <v>30</v>
      </c>
    </row>
    <row r="27" spans="2:3" ht="17" x14ac:dyDescent="0.2">
      <c r="B27" t="s">
        <v>74</v>
      </c>
      <c r="C27" s="3" t="s">
        <v>144</v>
      </c>
    </row>
    <row r="28" spans="2:3" ht="17" x14ac:dyDescent="0.2">
      <c r="B28" t="s">
        <v>24</v>
      </c>
      <c r="C28" s="5" t="s">
        <v>25</v>
      </c>
    </row>
    <row r="30" spans="2:3" x14ac:dyDescent="0.2">
      <c r="B30" t="s">
        <v>193</v>
      </c>
      <c r="C30" t="s">
        <v>194</v>
      </c>
    </row>
    <row r="31" spans="2:3" ht="17" x14ac:dyDescent="0.2">
      <c r="B31" t="s">
        <v>307</v>
      </c>
      <c r="C31" s="3" t="str">
        <f>ASGs[[#Headers],[App]]</f>
        <v>App</v>
      </c>
    </row>
    <row r="32" spans="2:3" ht="17" x14ac:dyDescent="0.2">
      <c r="B32" t="s">
        <v>24</v>
      </c>
      <c r="C32" s="5" t="s">
        <v>25</v>
      </c>
    </row>
    <row r="34" spans="2:3" x14ac:dyDescent="0.2">
      <c r="B34" t="s">
        <v>401</v>
      </c>
      <c r="C34" t="s">
        <v>194</v>
      </c>
    </row>
    <row r="35" spans="2:3" x14ac:dyDescent="0.2">
      <c r="B35" t="s">
        <v>307</v>
      </c>
      <c r="C35" t="str">
        <f>ASGs[[#Headers],[App]]</f>
        <v>App</v>
      </c>
    </row>
    <row r="36" spans="2:3" x14ac:dyDescent="0.2">
      <c r="B36" t="s">
        <v>108</v>
      </c>
      <c r="C36">
        <v>1.1299999999999999</v>
      </c>
    </row>
    <row r="37" spans="2:3" ht="68" x14ac:dyDescent="0.2">
      <c r="B37" t="s">
        <v>26</v>
      </c>
      <c r="C37" s="3" t="str">
        <f>AllSubnets</f>
        <v>public-az1
public-az2
private-az1
private-az2</v>
      </c>
    </row>
    <row r="38" spans="2:3" x14ac:dyDescent="0.2">
      <c r="B38" t="s">
        <v>118</v>
      </c>
    </row>
    <row r="39" spans="2:3" x14ac:dyDescent="0.2">
      <c r="B39" t="s">
        <v>24</v>
      </c>
      <c r="C39" t="s">
        <v>25</v>
      </c>
    </row>
    <row r="41" spans="2:3" x14ac:dyDescent="0.2">
      <c r="B41" t="s">
        <v>222</v>
      </c>
      <c r="C41" t="s">
        <v>223</v>
      </c>
    </row>
    <row r="42" spans="2:3" ht="17" x14ac:dyDescent="0.2">
      <c r="B42" t="s">
        <v>24</v>
      </c>
      <c r="C42" s="3" t="s">
        <v>25</v>
      </c>
    </row>
    <row r="43" spans="2:3" x14ac:dyDescent="0.2">
      <c r="C43" s="1"/>
    </row>
    <row r="44" spans="2:3" x14ac:dyDescent="0.2">
      <c r="B44" t="s">
        <v>34</v>
      </c>
      <c r="C44" t="s">
        <v>376</v>
      </c>
    </row>
    <row r="45" spans="2:3" ht="17" x14ac:dyDescent="0.2">
      <c r="B45" t="s">
        <v>197</v>
      </c>
      <c r="C45" s="3" t="s">
        <v>198</v>
      </c>
    </row>
    <row r="46" spans="2:3" ht="17" x14ac:dyDescent="0.2">
      <c r="B46" t="s">
        <v>199</v>
      </c>
      <c r="C46" s="3" t="s">
        <v>200</v>
      </c>
    </row>
    <row r="47" spans="2:3" ht="17" x14ac:dyDescent="0.2">
      <c r="B47" t="s">
        <v>377</v>
      </c>
      <c r="C47" s="3" t="s">
        <v>25</v>
      </c>
    </row>
    <row r="48" spans="2:3" ht="17" x14ac:dyDescent="0.2">
      <c r="B48" t="s">
        <v>201</v>
      </c>
      <c r="C48" s="3" t="s">
        <v>25</v>
      </c>
    </row>
    <row r="49" spans="2:3" ht="17" x14ac:dyDescent="0.2">
      <c r="B49" s="11" t="s">
        <v>403</v>
      </c>
      <c r="C49" s="12" t="s">
        <v>25</v>
      </c>
    </row>
    <row r="50" spans="2:3" ht="17" x14ac:dyDescent="0.2">
      <c r="B50" s="11" t="s">
        <v>378</v>
      </c>
      <c r="C50" s="14" t="s">
        <v>25</v>
      </c>
    </row>
    <row r="51" spans="2:3" x14ac:dyDescent="0.2">
      <c r="B51" s="11" t="s">
        <v>369</v>
      </c>
      <c r="C51" s="12">
        <v>5</v>
      </c>
    </row>
    <row r="52" spans="2:3" x14ac:dyDescent="0.2">
      <c r="B52" s="11" t="s">
        <v>370</v>
      </c>
      <c r="C52" s="12">
        <v>5</v>
      </c>
    </row>
    <row r="53" spans="2:3" ht="17" x14ac:dyDescent="0.2">
      <c r="B53" s="11" t="s">
        <v>371</v>
      </c>
      <c r="C53" s="12" t="s">
        <v>25</v>
      </c>
    </row>
    <row r="54" spans="2:3" ht="17" x14ac:dyDescent="0.2">
      <c r="B54" s="11" t="s">
        <v>372</v>
      </c>
      <c r="C54" s="12" t="s">
        <v>25</v>
      </c>
    </row>
    <row r="55" spans="2:3" ht="17" x14ac:dyDescent="0.2">
      <c r="B55" s="11" t="s">
        <v>373</v>
      </c>
      <c r="C55" s="12" t="s">
        <v>25</v>
      </c>
    </row>
    <row r="56" spans="2:3" ht="17" x14ac:dyDescent="0.2">
      <c r="B56" s="11" t="s">
        <v>374</v>
      </c>
      <c r="C56" s="12" t="s">
        <v>25</v>
      </c>
    </row>
    <row r="57" spans="2:3" ht="17" x14ac:dyDescent="0.2">
      <c r="B57" s="11" t="s">
        <v>375</v>
      </c>
      <c r="C57" s="12" t="s">
        <v>25</v>
      </c>
    </row>
    <row r="58" spans="2:3" ht="17" x14ac:dyDescent="0.2">
      <c r="B58" s="11" t="s">
        <v>402</v>
      </c>
      <c r="C58" s="12" t="s">
        <v>21</v>
      </c>
    </row>
    <row r="59" spans="2:3" ht="17" x14ac:dyDescent="0.2">
      <c r="B59" s="11" t="s">
        <v>404</v>
      </c>
      <c r="C59" s="12" t="s">
        <v>25</v>
      </c>
    </row>
    <row r="60" spans="2:3" ht="17" x14ac:dyDescent="0.2">
      <c r="B60" s="11" t="s">
        <v>405</v>
      </c>
      <c r="C60" s="12" t="s">
        <v>25</v>
      </c>
    </row>
    <row r="61" spans="2:3" ht="17" x14ac:dyDescent="0.2">
      <c r="B61" t="s">
        <v>24</v>
      </c>
      <c r="C61" s="5" t="s">
        <v>25</v>
      </c>
    </row>
    <row r="63" spans="2:3" x14ac:dyDescent="0.2">
      <c r="B63" t="s">
        <v>350</v>
      </c>
      <c r="C63" t="s">
        <v>202</v>
      </c>
    </row>
    <row r="64" spans="2:3" x14ac:dyDescent="0.2">
      <c r="B64" t="s">
        <v>108</v>
      </c>
      <c r="C64" s="3">
        <v>5.0999999999999996</v>
      </c>
    </row>
    <row r="65" spans="2:3" ht="17" x14ac:dyDescent="0.2">
      <c r="B65" t="s">
        <v>308</v>
      </c>
      <c r="C65" s="3" t="s">
        <v>347</v>
      </c>
    </row>
    <row r="66" spans="2:3" x14ac:dyDescent="0.2">
      <c r="B66" t="s">
        <v>196</v>
      </c>
      <c r="C66" s="3">
        <v>3</v>
      </c>
    </row>
    <row r="67" spans="2:3" x14ac:dyDescent="0.2">
      <c r="B67" t="s">
        <v>343</v>
      </c>
      <c r="C67" s="3">
        <v>3</v>
      </c>
    </row>
    <row r="68" spans="2:3" ht="17" x14ac:dyDescent="0.2">
      <c r="B68" t="s">
        <v>309</v>
      </c>
      <c r="C68" s="3" t="s">
        <v>347</v>
      </c>
    </row>
    <row r="69" spans="2:3" ht="17" x14ac:dyDescent="0.2">
      <c r="B69" t="s">
        <v>203</v>
      </c>
      <c r="C69" s="3" t="s">
        <v>21</v>
      </c>
    </row>
    <row r="70" spans="2:3" ht="17" x14ac:dyDescent="0.2">
      <c r="B70" t="s">
        <v>310</v>
      </c>
      <c r="C70" s="3" t="s">
        <v>314</v>
      </c>
    </row>
    <row r="71" spans="2:3" ht="17" x14ac:dyDescent="0.2">
      <c r="B71" t="s">
        <v>311</v>
      </c>
      <c r="C71" s="3" t="s">
        <v>315</v>
      </c>
    </row>
    <row r="72" spans="2:3" x14ac:dyDescent="0.2">
      <c r="B72" t="s">
        <v>312</v>
      </c>
      <c r="C72" s="3">
        <v>100</v>
      </c>
    </row>
    <row r="73" spans="2:3" ht="17" x14ac:dyDescent="0.2">
      <c r="B73" t="s">
        <v>313</v>
      </c>
      <c r="C73" s="3" t="s">
        <v>21</v>
      </c>
    </row>
    <row r="74" spans="2:3" ht="17" x14ac:dyDescent="0.2">
      <c r="B74" t="s">
        <v>58</v>
      </c>
      <c r="C74" s="3" t="s">
        <v>25</v>
      </c>
    </row>
    <row r="75" spans="2:3" ht="17" x14ac:dyDescent="0.2">
      <c r="B75" t="s">
        <v>244</v>
      </c>
      <c r="C75" s="3" t="s">
        <v>25</v>
      </c>
    </row>
    <row r="76" spans="2:3" x14ac:dyDescent="0.2">
      <c r="B76" t="s">
        <v>383</v>
      </c>
      <c r="C76" s="15">
        <v>0</v>
      </c>
    </row>
    <row r="77" spans="2:3" ht="17" x14ac:dyDescent="0.2">
      <c r="B77" t="s">
        <v>329</v>
      </c>
      <c r="C77" s="3" t="s">
        <v>330</v>
      </c>
    </row>
    <row r="78" spans="2:3" ht="17" x14ac:dyDescent="0.2">
      <c r="B78" t="s">
        <v>24</v>
      </c>
      <c r="C78" s="5" t="s">
        <v>25</v>
      </c>
    </row>
    <row r="80" spans="2:3" x14ac:dyDescent="0.2">
      <c r="B80" t="s">
        <v>351</v>
      </c>
      <c r="C80" t="s">
        <v>204</v>
      </c>
    </row>
    <row r="81" spans="2:3" ht="17" x14ac:dyDescent="0.2">
      <c r="B81" t="s">
        <v>316</v>
      </c>
      <c r="C81" s="3" t="s">
        <v>317</v>
      </c>
    </row>
    <row r="82" spans="2:3" ht="17" x14ac:dyDescent="0.2">
      <c r="B82" t="s">
        <v>205</v>
      </c>
      <c r="C82" s="3" t="s">
        <v>318</v>
      </c>
    </row>
    <row r="83" spans="2:3" ht="17" x14ac:dyDescent="0.2">
      <c r="B83" t="s">
        <v>206</v>
      </c>
      <c r="C83" s="3" t="s">
        <v>207</v>
      </c>
    </row>
    <row r="84" spans="2:3" x14ac:dyDescent="0.2">
      <c r="B84" t="s">
        <v>416</v>
      </c>
      <c r="C84" s="3">
        <v>1</v>
      </c>
    </row>
    <row r="85" spans="2:3" ht="17" x14ac:dyDescent="0.2">
      <c r="B85" t="s">
        <v>331</v>
      </c>
      <c r="C85" s="3" t="str">
        <f>VPC[[#Headers],[CARLO-DEV-VPC]]</f>
        <v>CARLO-DEV-VPC</v>
      </c>
    </row>
    <row r="86" spans="2:3" ht="17" x14ac:dyDescent="0.2">
      <c r="B86" t="s">
        <v>419</v>
      </c>
      <c r="C86" s="3" t="s">
        <v>21</v>
      </c>
    </row>
    <row r="87" spans="2:3" ht="17" x14ac:dyDescent="0.2">
      <c r="B87" t="s">
        <v>244</v>
      </c>
      <c r="C87" s="3" t="s">
        <v>25</v>
      </c>
    </row>
    <row r="88" spans="2:3" ht="17" x14ac:dyDescent="0.2">
      <c r="B88" t="s">
        <v>88</v>
      </c>
      <c r="C88" s="3" t="s">
        <v>21</v>
      </c>
    </row>
    <row r="89" spans="2:3" ht="17" x14ac:dyDescent="0.2">
      <c r="B89" t="s">
        <v>208</v>
      </c>
      <c r="C89" s="3" t="s">
        <v>209</v>
      </c>
    </row>
    <row r="90" spans="2:3" ht="17" x14ac:dyDescent="0.2">
      <c r="B90" t="s">
        <v>210</v>
      </c>
      <c r="C90" s="3" t="s">
        <v>144</v>
      </c>
    </row>
    <row r="91" spans="2:3" x14ac:dyDescent="0.2">
      <c r="B91" t="s">
        <v>319</v>
      </c>
      <c r="C91" s="3">
        <v>7</v>
      </c>
    </row>
    <row r="92" spans="2:3" ht="17" x14ac:dyDescent="0.2">
      <c r="B92" t="s">
        <v>24</v>
      </c>
      <c r="C92" s="5" t="s">
        <v>25</v>
      </c>
    </row>
    <row r="94" spans="2:3" x14ac:dyDescent="0.2">
      <c r="B94" t="s">
        <v>211</v>
      </c>
      <c r="C94" t="s">
        <v>212</v>
      </c>
    </row>
    <row r="95" spans="2:3" x14ac:dyDescent="0.2">
      <c r="B95" t="s">
        <v>213</v>
      </c>
      <c r="C95" s="3"/>
    </row>
    <row r="96" spans="2:3" x14ac:dyDescent="0.2">
      <c r="B96" t="s">
        <v>214</v>
      </c>
      <c r="C96" s="3"/>
    </row>
    <row r="97" spans="2:3" x14ac:dyDescent="0.2">
      <c r="B97" t="s">
        <v>215</v>
      </c>
      <c r="C97" s="3"/>
    </row>
    <row r="98" spans="2:3" x14ac:dyDescent="0.2">
      <c r="B98" t="s">
        <v>332</v>
      </c>
      <c r="C98" s="3"/>
    </row>
    <row r="99" spans="2:3" x14ac:dyDescent="0.2">
      <c r="B99" t="s">
        <v>321</v>
      </c>
      <c r="C99" s="3"/>
    </row>
    <row r="100" spans="2:3" x14ac:dyDescent="0.2">
      <c r="B100" t="s">
        <v>216</v>
      </c>
      <c r="C100" s="3"/>
    </row>
    <row r="101" spans="2:3" x14ac:dyDescent="0.2">
      <c r="B101" t="s">
        <v>320</v>
      </c>
      <c r="C101" s="3"/>
    </row>
    <row r="102" spans="2:3" x14ac:dyDescent="0.2">
      <c r="B102" t="s">
        <v>24</v>
      </c>
      <c r="C102" s="3"/>
    </row>
    <row r="104" spans="2:3" x14ac:dyDescent="0.2">
      <c r="B104" t="s">
        <v>157</v>
      </c>
      <c r="C104" t="s">
        <v>158</v>
      </c>
    </row>
    <row r="105" spans="2:3" ht="17" x14ac:dyDescent="0.2">
      <c r="B105" t="s">
        <v>322</v>
      </c>
      <c r="C105" s="3" t="s">
        <v>21</v>
      </c>
    </row>
    <row r="106" spans="2:3" ht="17" x14ac:dyDescent="0.2">
      <c r="B106" t="s">
        <v>323</v>
      </c>
      <c r="C106" s="3" t="s">
        <v>21</v>
      </c>
    </row>
    <row r="107" spans="2:3" ht="17" x14ac:dyDescent="0.2">
      <c r="B107" t="s">
        <v>324</v>
      </c>
      <c r="C107" s="3" t="s">
        <v>144</v>
      </c>
    </row>
    <row r="108" spans="2:3" ht="17" x14ac:dyDescent="0.2">
      <c r="B108" t="s">
        <v>24</v>
      </c>
      <c r="C108" s="3" t="s">
        <v>25</v>
      </c>
    </row>
    <row r="110" spans="2:3" x14ac:dyDescent="0.2">
      <c r="B110" t="s">
        <v>159</v>
      </c>
      <c r="C110" t="s">
        <v>160</v>
      </c>
    </row>
    <row r="111" spans="2:3" x14ac:dyDescent="0.2">
      <c r="B111" t="s">
        <v>325</v>
      </c>
      <c r="C111" s="3"/>
    </row>
    <row r="112" spans="2:3" x14ac:dyDescent="0.2">
      <c r="B112" t="s">
        <v>24</v>
      </c>
      <c r="C112" s="3"/>
    </row>
    <row r="114" spans="2:3" x14ac:dyDescent="0.2">
      <c r="B114" t="s">
        <v>162</v>
      </c>
      <c r="C114" t="s">
        <v>163</v>
      </c>
    </row>
    <row r="115" spans="2:3" x14ac:dyDescent="0.2">
      <c r="B115" t="s">
        <v>164</v>
      </c>
      <c r="C115" s="3"/>
    </row>
    <row r="116" spans="2:3" x14ac:dyDescent="0.2">
      <c r="B116" t="s">
        <v>24</v>
      </c>
      <c r="C116" s="3"/>
    </row>
    <row r="118" spans="2:3" x14ac:dyDescent="0.2">
      <c r="B118" t="s">
        <v>354</v>
      </c>
      <c r="C118" t="s">
        <v>355</v>
      </c>
    </row>
    <row r="119" spans="2:3" x14ac:dyDescent="0.2">
      <c r="B119" t="s">
        <v>356</v>
      </c>
      <c r="C119" t="s">
        <v>357</v>
      </c>
    </row>
    <row r="120" spans="2:3" x14ac:dyDescent="0.2">
      <c r="B120" t="s">
        <v>24</v>
      </c>
      <c r="C120" t="s">
        <v>25</v>
      </c>
    </row>
    <row r="122" spans="2:3" x14ac:dyDescent="0.2">
      <c r="B122" t="s">
        <v>358</v>
      </c>
      <c r="C122" t="s">
        <v>359</v>
      </c>
    </row>
    <row r="123" spans="2:3" x14ac:dyDescent="0.2">
      <c r="B123" t="s">
        <v>354</v>
      </c>
      <c r="C123" t="str">
        <f>BackupVaults[[#Headers],[Environment-Vault]]</f>
        <v>Environment-Vault</v>
      </c>
    </row>
    <row r="124" spans="2:3" x14ac:dyDescent="0.2">
      <c r="B124" t="s">
        <v>421</v>
      </c>
      <c r="C124" t="s">
        <v>422</v>
      </c>
    </row>
    <row r="125" spans="2:3" x14ac:dyDescent="0.2">
      <c r="B125" t="s">
        <v>382</v>
      </c>
      <c r="C125" s="17" t="s">
        <v>363</v>
      </c>
    </row>
    <row r="126" spans="2:3" x14ac:dyDescent="0.2">
      <c r="B126" t="s">
        <v>360</v>
      </c>
      <c r="C126">
        <v>60</v>
      </c>
    </row>
    <row r="127" spans="2:3" x14ac:dyDescent="0.2">
      <c r="B127" t="s">
        <v>361</v>
      </c>
      <c r="C127">
        <v>300</v>
      </c>
    </row>
    <row r="128" spans="2:3" x14ac:dyDescent="0.2">
      <c r="B128" t="s">
        <v>362</v>
      </c>
      <c r="C128">
        <v>7</v>
      </c>
    </row>
    <row r="129" spans="2:4" x14ac:dyDescent="0.2">
      <c r="B129" t="s">
        <v>24</v>
      </c>
      <c r="C129" t="s">
        <v>25</v>
      </c>
    </row>
    <row r="131" spans="2:4" x14ac:dyDescent="0.2">
      <c r="B131" t="s">
        <v>364</v>
      </c>
      <c r="C131" t="s">
        <v>365</v>
      </c>
    </row>
    <row r="132" spans="2:4" x14ac:dyDescent="0.2">
      <c r="B132" t="s">
        <v>358</v>
      </c>
      <c r="C132" t="str">
        <f>BackupPlans[[#Headers],[Environment-Plan]]</f>
        <v>Environment-Plan</v>
      </c>
    </row>
    <row r="133" spans="2:4" x14ac:dyDescent="0.2">
      <c r="B133" t="s">
        <v>328</v>
      </c>
      <c r="C133" t="s">
        <v>368</v>
      </c>
    </row>
    <row r="134" spans="2:4" x14ac:dyDescent="0.2">
      <c r="B134" t="s">
        <v>366</v>
      </c>
      <c r="C134" t="s">
        <v>25</v>
      </c>
    </row>
    <row r="135" spans="2:4" ht="51" x14ac:dyDescent="0.2">
      <c r="B135" t="s">
        <v>367</v>
      </c>
      <c r="C135" s="3" t="str">
        <f>"type: STRINGEQUALS" &amp; CHAR(10) &amp; "key: BackupPlan" &amp; CHAR(10) &amp; "value: " &amp; BackupPlans[[#Headers],[Environment-Plan]]</f>
        <v>type: STRINGEQUALS
key: BackupPlan
value: Environment-Plan</v>
      </c>
    </row>
    <row r="136" spans="2:4" x14ac:dyDescent="0.2">
      <c r="B136" t="s">
        <v>24</v>
      </c>
      <c r="C136" t="s">
        <v>25</v>
      </c>
    </row>
    <row r="138" spans="2:4" x14ac:dyDescent="0.2">
      <c r="B138" t="s">
        <v>406</v>
      </c>
      <c r="C138" t="s">
        <v>420</v>
      </c>
      <c r="D138" t="s">
        <v>407</v>
      </c>
    </row>
    <row r="139" spans="2:4" x14ac:dyDescent="0.2">
      <c r="B139" t="s">
        <v>27</v>
      </c>
      <c r="C139" t="s">
        <v>411</v>
      </c>
      <c r="D139" t="s">
        <v>412</v>
      </c>
    </row>
    <row r="140" spans="2:4" x14ac:dyDescent="0.2">
      <c r="B140" t="s">
        <v>408</v>
      </c>
      <c r="C140" t="s">
        <v>409</v>
      </c>
      <c r="D140" t="s">
        <v>410</v>
      </c>
    </row>
    <row r="141" spans="2:4" x14ac:dyDescent="0.2">
      <c r="B141" t="s">
        <v>413</v>
      </c>
      <c r="C141" t="str">
        <f>C138</f>
        <v>simplead.local</v>
      </c>
      <c r="D141" t="str">
        <f>D138</f>
        <v>managedad.local</v>
      </c>
    </row>
    <row r="142" spans="2:4" x14ac:dyDescent="0.2">
      <c r="B142" t="s">
        <v>414</v>
      </c>
      <c r="C142" t="s">
        <v>25</v>
      </c>
      <c r="D142" t="s">
        <v>25</v>
      </c>
    </row>
    <row r="143" spans="2:4" x14ac:dyDescent="0.2">
      <c r="B143" t="s">
        <v>112</v>
      </c>
      <c r="C143" t="s">
        <v>25</v>
      </c>
      <c r="D143" t="s">
        <v>25</v>
      </c>
    </row>
    <row r="144" spans="2:4" x14ac:dyDescent="0.2">
      <c r="B144" t="s">
        <v>331</v>
      </c>
      <c r="C144" t="str">
        <f>VPC[[#Headers],[CARLO-DEV-VPC]]</f>
        <v>CARLO-DEV-VPC</v>
      </c>
      <c r="D144" t="str">
        <f>VPC[[#Headers],[CARLO-DEV-VPC]]</f>
        <v>CARLO-DEV-VPC</v>
      </c>
    </row>
    <row r="145" spans="2:4" ht="34" x14ac:dyDescent="0.2">
      <c r="B145" t="s">
        <v>26</v>
      </c>
      <c r="C145" s="3" t="str">
        <f>PrivateSubnets</f>
        <v>private-az1
private-az2</v>
      </c>
      <c r="D145" s="3" t="str">
        <f>PrivateSubnets</f>
        <v>private-az1
private-az2</v>
      </c>
    </row>
    <row r="146" spans="2:4" x14ac:dyDescent="0.2">
      <c r="B146" t="s">
        <v>24</v>
      </c>
      <c r="C146" t="s">
        <v>25</v>
      </c>
      <c r="D146" t="s">
        <v>25</v>
      </c>
    </row>
  </sheetData>
  <customSheetViews>
    <customSheetView guid="{33B30F8C-FD0D-554C-9CDD-938BCE2733BB}" showGridLines="0" showRowCol="0" topLeftCell="A83">
      <selection activeCell="B122" sqref="B122"/>
    </customSheetView>
  </customSheetViews>
  <hyperlinks>
    <hyperlink ref="B22" r:id="rId1" xr:uid="{00000000-0004-0000-0600-000000000000}"/>
  </hyperlinks>
  <pageMargins left="0.7" right="0.7" top="0.75" bottom="0.75" header="0.3" footer="0.3"/>
  <pageSetup paperSize="9" orientation="portrait" r:id="rId2"/>
  <tableParts count="1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0D059B30BB9B489D9C0650B42F00CE" ma:contentTypeVersion="12" ma:contentTypeDescription="Create a new document." ma:contentTypeScope="" ma:versionID="c26e46e4eeef685948c313d21891aad3">
  <xsd:schema xmlns:xsd="http://www.w3.org/2001/XMLSchema" xmlns:xs="http://www.w3.org/2001/XMLSchema" xmlns:p="http://schemas.microsoft.com/office/2006/metadata/properties" xmlns:ns2="ec7c2dd5-f528-48fd-9d4b-85d38a09eb8e" xmlns:ns3="97520d32-598a-48f3-b37c-108cfe111962" targetNamespace="http://schemas.microsoft.com/office/2006/metadata/properties" ma:root="true" ma:fieldsID="f4b0415cc4bbc6681381a1a6069fccb9" ns2:_="" ns3:_="">
    <xsd:import namespace="ec7c2dd5-f528-48fd-9d4b-85d38a09eb8e"/>
    <xsd:import namespace="97520d32-598a-48f3-b37c-108cfe1119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c2dd5-f528-48fd-9d4b-85d38a09eb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520d32-598a-48f3-b37c-108cfe111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FBEE8F-C278-44E2-AAC4-E0F2E05597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B1892E-3E6C-4CE1-BBE1-31A16A61250C}">
  <ds:schemaRefs>
    <ds:schemaRef ds:uri="http://schemas.microsoft.com/office/infopath/2007/PartnerControls"/>
    <ds:schemaRef ds:uri="http://www.w3.org/XML/1998/namespace"/>
    <ds:schemaRef ds:uri="http://purl.org/dc/elements/1.1/"/>
    <ds:schemaRef ds:uri="http://purl.org/dc/terms/"/>
    <ds:schemaRef ds:uri="ec7c2dd5-f528-48fd-9d4b-85d38a09eb8e"/>
    <ds:schemaRef ds:uri="http://schemas.microsoft.com/office/2006/metadata/properties"/>
    <ds:schemaRef ds:uri="http://schemas.microsoft.com/office/2006/documentManagement/types"/>
    <ds:schemaRef ds:uri="97520d32-598a-48f3-b37c-108cfe111962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46BEA15-38F1-486B-AD01-0F4F802299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7c2dd5-f528-48fd-9d4b-85d38a09eb8e"/>
    <ds:schemaRef ds:uri="97520d32-598a-48f3-b37c-108cfe111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Summary</vt:lpstr>
      <vt:lpstr>Networking Services</vt:lpstr>
      <vt:lpstr>Storage &amp; Compute Services</vt:lpstr>
      <vt:lpstr>Database</vt:lpstr>
      <vt:lpstr>Security Groups</vt:lpstr>
      <vt:lpstr>IAM</vt:lpstr>
      <vt:lpstr>CloudFront</vt:lpstr>
      <vt:lpstr>Additional Services</vt:lpstr>
      <vt:lpstr>CIDR</vt:lpstr>
      <vt:lpstr>CodeDeployApplications</vt:lpstr>
      <vt:lpstr>DDI</vt:lpstr>
      <vt:lpstr>Environment</vt:lpstr>
      <vt:lpstr>Region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Rackspace Implementation Document</dc:title>
  <dc:subject/>
  <dc:creator>Microsoft Office User</dc:creator>
  <cp:keywords/>
  <dc:description/>
  <cp:lastModifiedBy>Carlo Taguinod</cp:lastModifiedBy>
  <cp:revision/>
  <dcterms:created xsi:type="dcterms:W3CDTF">2017-02-07T11:27:25Z</dcterms:created>
  <dcterms:modified xsi:type="dcterms:W3CDTF">2020-04-23T01:44:37Z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0x010100CF0D059B30BB9B489D9C0650B42F00CE</vt:lpwstr>
  </property>
  <property fmtid="{D5CDD505-2E9C-101B-9397-08002B2CF9AE}" pid="3" name="AuthorIds_UIVersion_17920">
    <vt:lpwstr>156</vt:lpwstr>
  </property>
</Properties>
</file>