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000389\Documents\"/>
    </mc:Choice>
  </mc:AlternateContent>
  <xr:revisionPtr revIDLastSave="0" documentId="8_{5C25C96B-95ED-4052-AE28-AEB1CE02E577}" xr6:coauthVersionLast="47" xr6:coauthVersionMax="47" xr10:uidLastSave="{00000000-0000-0000-0000-000000000000}"/>
  <bookViews>
    <workbookView xWindow="-110" yWindow="-110" windowWidth="19420" windowHeight="10420" activeTab="2" xr2:uid="{D24C4E38-E94E-4976-9C0D-B35C1FA12ED5}"/>
  </bookViews>
  <sheets>
    <sheet name="Hoja3" sheetId="3" r:id="rId1"/>
    <sheet name="Ej 4 - Práctica 3" sheetId="1" r:id="rId2"/>
    <sheet name="Ej 1 - Cuestionario 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G15" i="2" s="1"/>
  <c r="H11" i="2" s="1"/>
  <c r="G6" i="2"/>
  <c r="E18" i="2" s="1"/>
  <c r="D4" i="2"/>
  <c r="O15" i="1"/>
  <c r="N14" i="1"/>
  <c r="N13" i="1"/>
  <c r="M11" i="1"/>
  <c r="K15" i="1"/>
  <c r="K14" i="1"/>
  <c r="K13" i="1"/>
  <c r="K12" i="1"/>
  <c r="K11" i="1"/>
  <c r="K10" i="1"/>
  <c r="H11" i="3"/>
  <c r="H10" i="3"/>
  <c r="H9" i="3"/>
  <c r="F15" i="3"/>
  <c r="F13" i="3"/>
  <c r="F11" i="3"/>
  <c r="F10" i="3"/>
  <c r="F9" i="3"/>
  <c r="D11" i="3"/>
  <c r="C11" i="3"/>
  <c r="B11" i="3"/>
  <c r="D10" i="3"/>
  <c r="C10" i="3"/>
  <c r="C9" i="3"/>
  <c r="D9" i="3" s="1"/>
  <c r="B10" i="3" s="1"/>
</calcChain>
</file>

<file path=xl/sharedStrings.xml><?xml version="1.0" encoding="utf-8"?>
<sst xmlns="http://schemas.openxmlformats.org/spreadsheetml/2006/main" count="46" uniqueCount="46">
  <si>
    <t>Una fábrica de cartuchos de tinta para impresora comercializa su producción en cajas que contienen 12 unidades. En base a información histórica de la empresa, se sabe que el 7% resultan defectuosos y que la ganancia obtenida por cada caja se encuentra en función de la cantidad de unidades defectuosas según el siguiente esquema, 
- Si la caja no contiene ningún cartucho defectuoso, la ganancia es de $2,50. 
- Si la caja contiene uno o dos cartuchos defectuosos, la ganancia es de $1,80. 
- Si la caja contiene tres o cuatro cartuchos defectuosos, la ganancia es de $1,20. 
 - Si la caja contiene más de 4 cartuchos defectuosos es devuelta y origina una pérdida de $2,40. 
a) Calcular la ganancia que se espera obtener por la venta de 200 cajas. 
b) ¿Cuál es la probabilidad de que una caja produzca como mínimo $1,50 de ganancia? 
c) Se vendieron 4 cajas, ¿Cuál es la probabilidad de obtener una ganancia total de $10 por dicha venta?</t>
  </si>
  <si>
    <t>5 o más</t>
  </si>
  <si>
    <t>Al arribar a emergencias en un hospital, se categorizan los pacientes de acuerdo a su situación en críticos, serios o estables. En el último año:</t>
  </si>
  <si>
    <t>10% fueron críticos</t>
  </si>
  <si>
    <t>30% fueron serios</t>
  </si>
  <si>
    <t>El resto fue estable</t>
  </si>
  <si>
    <t>40% de los críticos murieron</t>
  </si>
  <si>
    <t>10% de los serios murieron</t>
  </si>
  <si>
    <t>1% de los estables murieron</t>
  </si>
  <si>
    <t>Dado que un paciente sobrevivió, cuál es la probabilidad de que se lo haya catalogado como serio al llegar.</t>
  </si>
  <si>
    <t>P(Estable)</t>
  </si>
  <si>
    <t>P(No morir)</t>
  </si>
  <si>
    <t>Año 2017: Rendimiento Anual 35%</t>
  </si>
  <si>
    <t>Año 2018: Rendimiento Anual -15%</t>
  </si>
  <si>
    <t>¿Cuál es el rendimiento promedio anual equivalente?</t>
  </si>
  <si>
    <t>a. 20.67% b. 17.67% c. 27.21%</t>
  </si>
  <si>
    <t>Años 2016: Rendimiento Anual 42%</t>
  </si>
  <si>
    <t>Rendimientos</t>
  </si>
  <si>
    <t>Capital a fin de año</t>
  </si>
  <si>
    <t>Inicio de año</t>
  </si>
  <si>
    <t>Una inversora está analizando invertir en una acción que tuvo el siguiente desempeño histórico:</t>
  </si>
  <si>
    <t>Tasa de defectos</t>
  </si>
  <si>
    <t>n</t>
  </si>
  <si>
    <t>x:Cant de cartuchos defectuosos</t>
  </si>
  <si>
    <t>Ganancia</t>
  </si>
  <si>
    <t>P(X)</t>
  </si>
  <si>
    <t>Ganancia Esperada</t>
  </si>
  <si>
    <t>2,5 * P(X=0) + 1,8* [P(X=1)+P(X=2)]+1,2*[P(X=3) + P(X=4)] -2,4 * P(X&gt;=5)</t>
  </si>
  <si>
    <t>A)</t>
  </si>
  <si>
    <t>B)</t>
  </si>
  <si>
    <t>C)</t>
  </si>
  <si>
    <t>P(G = $10)</t>
  </si>
  <si>
    <t>P(Crítico)</t>
  </si>
  <si>
    <t>P(Serio)</t>
  </si>
  <si>
    <t>P(Morir / Crítico)</t>
  </si>
  <si>
    <t>P(Morir / Serio)</t>
  </si>
  <si>
    <t>P(Morir / Estable)</t>
  </si>
  <si>
    <t>P(Serio / No morir)</t>
  </si>
  <si>
    <t>P(No morir/Crítico)</t>
  </si>
  <si>
    <t>P(No morir/Serio)</t>
  </si>
  <si>
    <t>P(No morir/Estable)</t>
  </si>
  <si>
    <t>P(Serio y No morir)</t>
  </si>
  <si>
    <t>P(No Morir)</t>
  </si>
  <si>
    <t>P(Serio y no morir)</t>
  </si>
  <si>
    <t>P(No morir / serio) * P(serio)</t>
  </si>
  <si>
    <t>P(Critico y no morir) + P(Serio y no morir) + P(Estable y no morir)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</si>
</sst>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555555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0" fontId="0" fillId="0" borderId="0" xfId="1" applyNumberFormat="1" applyFont="1"/>
    <xf numFmtId="10" fontId="0" fillId="0" borderId="0" xfId="0" applyNumberFormat="1"/>
    <xf numFmtId="0" fontId="2" fillId="0" borderId="0" xfId="0" applyFont="1" applyAlignment="1">
      <alignment horizontal="left" vertical="center" wrapText="1"/>
    </xf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0A88-2E89-46C2-90DE-0C096C85C716}">
  <dimension ref="A1:H15"/>
  <sheetViews>
    <sheetView workbookViewId="0">
      <selection activeCell="C12" sqref="C12"/>
    </sheetView>
  </sheetViews>
  <sheetFormatPr baseColWidth="10" defaultRowHeight="14.5" x14ac:dyDescent="0.35"/>
  <cols>
    <col min="3" max="3" width="12.26953125" bestFit="1" customWidth="1"/>
  </cols>
  <sheetData>
    <row r="1" spans="1:8" x14ac:dyDescent="0.35">
      <c r="A1" t="s">
        <v>20</v>
      </c>
    </row>
    <row r="2" spans="1:8" x14ac:dyDescent="0.35">
      <c r="A2" t="s">
        <v>16</v>
      </c>
    </row>
    <row r="3" spans="1:8" x14ac:dyDescent="0.35">
      <c r="A3" t="s">
        <v>12</v>
      </c>
    </row>
    <row r="4" spans="1:8" x14ac:dyDescent="0.35">
      <c r="A4" t="s">
        <v>13</v>
      </c>
    </row>
    <row r="5" spans="1:8" x14ac:dyDescent="0.35">
      <c r="A5" t="s">
        <v>14</v>
      </c>
    </row>
    <row r="6" spans="1:8" x14ac:dyDescent="0.35">
      <c r="A6" t="s">
        <v>15</v>
      </c>
    </row>
    <row r="7" spans="1:8" x14ac:dyDescent="0.35">
      <c r="B7" t="s">
        <v>19</v>
      </c>
      <c r="C7" t="s">
        <v>17</v>
      </c>
      <c r="D7" t="s">
        <v>18</v>
      </c>
    </row>
    <row r="9" spans="1:8" x14ac:dyDescent="0.35">
      <c r="A9">
        <v>2016</v>
      </c>
      <c r="B9">
        <v>1000</v>
      </c>
      <c r="C9">
        <f>+B9*0.42</f>
        <v>420</v>
      </c>
      <c r="D9">
        <f>+B9+C9</f>
        <v>1420</v>
      </c>
      <c r="F9">
        <f>+B9*1.42</f>
        <v>1420</v>
      </c>
      <c r="H9">
        <f>+B9*(1+F15)</f>
        <v>1176.7395390011734</v>
      </c>
    </row>
    <row r="10" spans="1:8" x14ac:dyDescent="0.35">
      <c r="A10">
        <v>2017</v>
      </c>
      <c r="B10">
        <f>+D9</f>
        <v>1420</v>
      </c>
      <c r="C10">
        <f>+B10*0.35</f>
        <v>496.99999999999994</v>
      </c>
      <c r="D10">
        <f>+B10+C10</f>
        <v>1917</v>
      </c>
      <c r="F10">
        <f>+F9*1.35</f>
        <v>1917.0000000000002</v>
      </c>
      <c r="H10">
        <f>+H9*(1+F15)</f>
        <v>1384.7159426486942</v>
      </c>
    </row>
    <row r="11" spans="1:8" x14ac:dyDescent="0.35">
      <c r="A11">
        <v>2018</v>
      </c>
      <c r="B11">
        <f>+D10</f>
        <v>1917</v>
      </c>
      <c r="C11">
        <f>+B11*-0.15</f>
        <v>-287.55</v>
      </c>
      <c r="D11">
        <f>+B11+C11</f>
        <v>1629.45</v>
      </c>
      <c r="F11">
        <f>+F10*0.85</f>
        <v>1629.45</v>
      </c>
      <c r="H11">
        <f>+H10*(1+F15)</f>
        <v>1629.4499999999998</v>
      </c>
    </row>
    <row r="13" spans="1:8" x14ac:dyDescent="0.35">
      <c r="F13">
        <f>+F11/B9</f>
        <v>1.6294500000000001</v>
      </c>
    </row>
    <row r="15" spans="1:8" x14ac:dyDescent="0.35">
      <c r="F15" s="2">
        <f>POWER(F13,1/3)-1</f>
        <v>0.17673953900117345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E389-9810-40E7-AA28-879CAE26FF83}">
  <dimension ref="A1:O22"/>
  <sheetViews>
    <sheetView topLeftCell="B1" workbookViewId="0">
      <selection activeCell="I13" sqref="I13"/>
    </sheetView>
  </sheetViews>
  <sheetFormatPr baseColWidth="10" defaultRowHeight="14.5" x14ac:dyDescent="0.35"/>
  <cols>
    <col min="9" max="9" width="26.54296875" bestFit="1" customWidth="1"/>
  </cols>
  <sheetData>
    <row r="1" spans="1:15" x14ac:dyDescent="0.35">
      <c r="A1" s="1" t="s">
        <v>0</v>
      </c>
      <c r="B1" s="1"/>
      <c r="C1" s="1"/>
      <c r="D1" s="1"/>
      <c r="E1" s="1"/>
      <c r="F1" s="1"/>
      <c r="G1" s="1"/>
    </row>
    <row r="2" spans="1:15" x14ac:dyDescent="0.35">
      <c r="A2" s="1"/>
      <c r="B2" s="1"/>
      <c r="C2" s="1"/>
      <c r="D2" s="1"/>
      <c r="E2" s="1"/>
      <c r="F2" s="1"/>
      <c r="G2" s="1"/>
    </row>
    <row r="3" spans="1:15" x14ac:dyDescent="0.35">
      <c r="A3" s="1"/>
      <c r="B3" s="1"/>
      <c r="C3" s="1"/>
      <c r="D3" s="1"/>
      <c r="E3" s="1"/>
      <c r="F3" s="1"/>
      <c r="G3" s="1"/>
      <c r="I3" t="s">
        <v>22</v>
      </c>
      <c r="J3">
        <v>12</v>
      </c>
    </row>
    <row r="4" spans="1:15" x14ac:dyDescent="0.35">
      <c r="A4" s="1"/>
      <c r="B4" s="1"/>
      <c r="C4" s="1"/>
      <c r="D4" s="1"/>
      <c r="E4" s="1"/>
      <c r="F4" s="1"/>
      <c r="G4" s="1"/>
      <c r="I4" t="s">
        <v>21</v>
      </c>
      <c r="J4">
        <v>7.0000000000000007E-2</v>
      </c>
    </row>
    <row r="5" spans="1:15" x14ac:dyDescent="0.35">
      <c r="A5" s="1"/>
      <c r="B5" s="1"/>
      <c r="C5" s="1"/>
      <c r="D5" s="1"/>
      <c r="E5" s="1"/>
      <c r="F5" s="1"/>
      <c r="G5" s="1"/>
    </row>
    <row r="6" spans="1:15" x14ac:dyDescent="0.35">
      <c r="A6" s="1"/>
      <c r="B6" s="1"/>
      <c r="C6" s="1"/>
      <c r="D6" s="1"/>
      <c r="E6" s="1"/>
      <c r="F6" s="1"/>
      <c r="G6" s="1"/>
    </row>
    <row r="7" spans="1:15" x14ac:dyDescent="0.35">
      <c r="A7" s="1"/>
      <c r="B7" s="1"/>
      <c r="C7" s="1"/>
      <c r="D7" s="1"/>
      <c r="E7" s="1"/>
      <c r="F7" s="1"/>
      <c r="G7" s="1"/>
    </row>
    <row r="8" spans="1:15" x14ac:dyDescent="0.35">
      <c r="A8" s="1"/>
      <c r="B8" s="1"/>
      <c r="C8" s="1"/>
      <c r="D8" s="1"/>
      <c r="E8" s="1"/>
      <c r="F8" s="1"/>
      <c r="G8" s="1"/>
    </row>
    <row r="9" spans="1:15" x14ac:dyDescent="0.35">
      <c r="A9" s="1"/>
      <c r="B9" s="1"/>
      <c r="C9" s="1"/>
      <c r="D9" s="1"/>
      <c r="E9" s="1"/>
      <c r="F9" s="1"/>
      <c r="G9" s="1"/>
      <c r="I9" t="s">
        <v>23</v>
      </c>
      <c r="J9" t="s">
        <v>24</v>
      </c>
      <c r="K9" t="s">
        <v>25</v>
      </c>
      <c r="M9" t="s">
        <v>26</v>
      </c>
    </row>
    <row r="10" spans="1:15" x14ac:dyDescent="0.35">
      <c r="A10" s="1"/>
      <c r="B10" s="1"/>
      <c r="C10" s="1"/>
      <c r="D10" s="1"/>
      <c r="E10" s="1"/>
      <c r="F10" s="1"/>
      <c r="G10" s="1"/>
      <c r="I10">
        <v>0</v>
      </c>
      <c r="J10">
        <v>2.5</v>
      </c>
      <c r="K10">
        <f>_xlfn.BINOM.DIST(I10,$J$3,$J$4,FALSE)</f>
        <v>0.4185962974793706</v>
      </c>
      <c r="M10" t="s">
        <v>27</v>
      </c>
    </row>
    <row r="11" spans="1:15" x14ac:dyDescent="0.35">
      <c r="A11" s="1"/>
      <c r="B11" s="1"/>
      <c r="C11" s="1"/>
      <c r="D11" s="1"/>
      <c r="E11" s="1"/>
      <c r="F11" s="1"/>
      <c r="G11" s="1"/>
      <c r="I11">
        <v>1</v>
      </c>
      <c r="J11">
        <v>1.8</v>
      </c>
      <c r="K11">
        <f t="shared" ref="K11:K14" si="0">_xlfn.BINOM.DIST(I11,$J$3,$J$4,FALSE)</f>
        <v>0.37808697836846383</v>
      </c>
      <c r="M11">
        <f>SUMPRODUCT(J10:J15,K10:K15)</f>
        <v>2.0617856147358777</v>
      </c>
    </row>
    <row r="12" spans="1:15" x14ac:dyDescent="0.35">
      <c r="A12" s="1"/>
      <c r="B12" s="1"/>
      <c r="C12" s="1"/>
      <c r="D12" s="1"/>
      <c r="E12" s="1"/>
      <c r="F12" s="1"/>
      <c r="G12" s="1"/>
      <c r="I12">
        <v>2</v>
      </c>
      <c r="J12">
        <v>1.8</v>
      </c>
      <c r="K12">
        <f t="shared" si="0"/>
        <v>0.15651987814178339</v>
      </c>
    </row>
    <row r="13" spans="1:15" ht="35.5" customHeight="1" x14ac:dyDescent="0.35">
      <c r="A13" s="1"/>
      <c r="B13" s="1"/>
      <c r="C13" s="1"/>
      <c r="D13" s="1"/>
      <c r="E13" s="1"/>
      <c r="F13" s="1"/>
      <c r="G13" s="1"/>
      <c r="I13">
        <v>3</v>
      </c>
      <c r="J13">
        <v>1.2</v>
      </c>
      <c r="K13">
        <f t="shared" si="0"/>
        <v>3.9270220322311263E-2</v>
      </c>
      <c r="M13" t="s">
        <v>28</v>
      </c>
      <c r="N13">
        <f>200*M11</f>
        <v>412.35712294717553</v>
      </c>
    </row>
    <row r="14" spans="1:15" x14ac:dyDescent="0.35">
      <c r="I14">
        <v>4</v>
      </c>
      <c r="J14">
        <v>1.2</v>
      </c>
      <c r="K14">
        <f t="shared" si="0"/>
        <v>6.6506018287785231E-3</v>
      </c>
      <c r="M14" t="s">
        <v>29</v>
      </c>
      <c r="N14">
        <f>+K10+K11+K12</f>
        <v>0.95320315398961775</v>
      </c>
    </row>
    <row r="15" spans="1:15" x14ac:dyDescent="0.35">
      <c r="I15" t="s">
        <v>1</v>
      </c>
      <c r="J15">
        <v>-2.4</v>
      </c>
      <c r="K15">
        <f>1-SUM(K10:K14)</f>
        <v>8.7602385929241855E-4</v>
      </c>
      <c r="M15" t="s">
        <v>30</v>
      </c>
      <c r="N15" t="s">
        <v>31</v>
      </c>
      <c r="O15">
        <f>+K10^4</f>
        <v>3.0703050758900223E-2</v>
      </c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  <row r="22" spans="2:2" x14ac:dyDescent="0.35">
      <c r="B22" s="3"/>
    </row>
  </sheetData>
  <mergeCells count="1">
    <mergeCell ref="A1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7D1C-E659-4687-831D-4299BCBCEF0F}">
  <dimension ref="A1:H18"/>
  <sheetViews>
    <sheetView tabSelected="1" workbookViewId="0">
      <selection activeCell="A2" sqref="A2"/>
    </sheetView>
  </sheetViews>
  <sheetFormatPr baseColWidth="10" defaultRowHeight="14.5" x14ac:dyDescent="0.35"/>
  <cols>
    <col min="1" max="1" width="69.7265625" customWidth="1"/>
    <col min="3" max="3" width="15.54296875" bestFit="1" customWidth="1"/>
    <col min="6" max="6" width="17.453125" bestFit="1" customWidth="1"/>
  </cols>
  <sheetData>
    <row r="1" spans="1:8" ht="105" x14ac:dyDescent="0.35">
      <c r="A1" s="4" t="s">
        <v>2</v>
      </c>
    </row>
    <row r="2" spans="1:8" ht="21" x14ac:dyDescent="0.35">
      <c r="A2" s="4" t="s">
        <v>3</v>
      </c>
      <c r="C2" t="s">
        <v>32</v>
      </c>
      <c r="D2">
        <v>0.1</v>
      </c>
    </row>
    <row r="3" spans="1:8" ht="21" x14ac:dyDescent="0.35">
      <c r="A3" s="4" t="s">
        <v>4</v>
      </c>
      <c r="C3" t="s">
        <v>33</v>
      </c>
      <c r="D3">
        <v>0.3</v>
      </c>
    </row>
    <row r="4" spans="1:8" x14ac:dyDescent="0.35">
      <c r="A4" s="4" t="s">
        <v>5</v>
      </c>
      <c r="C4" t="s">
        <v>10</v>
      </c>
      <c r="D4">
        <f>1-D3-D2</f>
        <v>0.6</v>
      </c>
    </row>
    <row r="5" spans="1:8" x14ac:dyDescent="0.35">
      <c r="A5" s="4" t="s">
        <v>6</v>
      </c>
      <c r="C5" t="s">
        <v>34</v>
      </c>
      <c r="D5">
        <v>0.4</v>
      </c>
      <c r="F5" t="s">
        <v>38</v>
      </c>
    </row>
    <row r="6" spans="1:8" x14ac:dyDescent="0.35">
      <c r="A6" s="4" t="s">
        <v>7</v>
      </c>
      <c r="C6" t="s">
        <v>35</v>
      </c>
      <c r="D6">
        <v>0.1</v>
      </c>
      <c r="F6" t="s">
        <v>39</v>
      </c>
      <c r="G6">
        <f>1-D5</f>
        <v>0.6</v>
      </c>
    </row>
    <row r="7" spans="1:8" x14ac:dyDescent="0.35">
      <c r="A7" s="4" t="s">
        <v>8</v>
      </c>
      <c r="C7" t="s">
        <v>36</v>
      </c>
      <c r="D7">
        <v>0.01</v>
      </c>
      <c r="F7" t="s">
        <v>40</v>
      </c>
      <c r="G7">
        <f>1-D6</f>
        <v>0.9</v>
      </c>
    </row>
    <row r="8" spans="1:8" x14ac:dyDescent="0.35">
      <c r="A8" s="5" t="s">
        <v>9</v>
      </c>
      <c r="G8">
        <f>1-D7</f>
        <v>0.99</v>
      </c>
    </row>
    <row r="11" spans="1:8" x14ac:dyDescent="0.35">
      <c r="C11" t="s">
        <v>37</v>
      </c>
      <c r="E11" t="s">
        <v>41</v>
      </c>
      <c r="H11" s="2">
        <f>+G15/E18</f>
        <v>0.29220779220779225</v>
      </c>
    </row>
    <row r="12" spans="1:8" x14ac:dyDescent="0.35">
      <c r="E12" t="s">
        <v>42</v>
      </c>
    </row>
    <row r="15" spans="1:8" x14ac:dyDescent="0.35">
      <c r="C15" t="s">
        <v>43</v>
      </c>
      <c r="E15" t="s">
        <v>44</v>
      </c>
      <c r="G15">
        <f>+G7*D3</f>
        <v>0.27</v>
      </c>
    </row>
    <row r="17" spans="3:5" x14ac:dyDescent="0.35">
      <c r="C17" t="s">
        <v>11</v>
      </c>
      <c r="E17" t="s">
        <v>45</v>
      </c>
    </row>
    <row r="18" spans="3:5" x14ac:dyDescent="0.35">
      <c r="E18">
        <f>+G6*D2+G7*D3+G8*D4</f>
        <v>0.92399999999999993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Ej 4 - Práctica 3</vt:lpstr>
      <vt:lpstr>Ej 1 - Cuestionario 2</vt:lpstr>
    </vt:vector>
  </TitlesOfParts>
  <Company>Banco Galicia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Ezequiel Levinis</dc:creator>
  <cp:lastModifiedBy>Gustavo Ezequiel Levinis</cp:lastModifiedBy>
  <dcterms:created xsi:type="dcterms:W3CDTF">2023-08-31T20:25:17Z</dcterms:created>
  <dcterms:modified xsi:type="dcterms:W3CDTF">2023-08-31T21:55:28Z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af87d-ad1c-46d8-9efe-d658b1e3c1c4_Enabled">
    <vt:lpwstr>true</vt:lpwstr>
  </property>
  <property fmtid="{D5CDD505-2E9C-101B-9397-08002B2CF9AE}" pid="3" name="MSIP_Label_d90af87d-ad1c-46d8-9efe-d658b1e3c1c4_SetDate">
    <vt:lpwstr>2023-08-31T21:55:12Z</vt:lpwstr>
  </property>
  <property fmtid="{D5CDD505-2E9C-101B-9397-08002B2CF9AE}" pid="4" name="MSIP_Label_d90af87d-ad1c-46d8-9efe-d658b1e3c1c4_Method">
    <vt:lpwstr>Standard</vt:lpwstr>
  </property>
  <property fmtid="{D5CDD505-2E9C-101B-9397-08002B2CF9AE}" pid="5" name="MSIP_Label_d90af87d-ad1c-46d8-9efe-d658b1e3c1c4_Name">
    <vt:lpwstr>General</vt:lpwstr>
  </property>
  <property fmtid="{D5CDD505-2E9C-101B-9397-08002B2CF9AE}" pid="6" name="MSIP_Label_d90af87d-ad1c-46d8-9efe-d658b1e3c1c4_SiteId">
    <vt:lpwstr>934de3fe-416c-4e4c-b035-32df9344eac4</vt:lpwstr>
  </property>
  <property fmtid="{D5CDD505-2E9C-101B-9397-08002B2CF9AE}" pid="7" name="MSIP_Label_d90af87d-ad1c-46d8-9efe-d658b1e3c1c4_ActionId">
    <vt:lpwstr>404ccc60-e4f5-44b6-b184-226940a3ea48</vt:lpwstr>
  </property>
  <property fmtid="{D5CDD505-2E9C-101B-9397-08002B2CF9AE}" pid="8" name="MSIP_Label_d90af87d-ad1c-46d8-9efe-d658b1e3c1c4_ContentBits">
    <vt:lpwstr>0</vt:lpwstr>
  </property>
</Properties>
</file>