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retriever/"/>
    </mc:Choice>
  </mc:AlternateContent>
  <xr:revisionPtr revIDLastSave="0" documentId="13_ncr:1_{E41AD3C1-355D-6A44-8D12-837E4C7D7196}" xr6:coauthVersionLast="45" xr6:coauthVersionMax="45" xr10:uidLastSave="{00000000-0000-0000-0000-000000000000}"/>
  <bookViews>
    <workbookView xWindow="12800" yWindow="460" windowWidth="12800" windowHeight="14840" xr2:uid="{516412A6-7196-4648-9F28-0B1A58CCC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2" i="1"/>
  <c r="W3" i="1"/>
  <c r="W4" i="1"/>
  <c r="W5" i="1"/>
  <c r="W2" i="1"/>
  <c r="V3" i="1"/>
  <c r="V4" i="1"/>
  <c r="V5" i="1"/>
  <c r="V2" i="1"/>
  <c r="T3" i="1"/>
  <c r="T4" i="1"/>
  <c r="T5" i="1"/>
  <c r="T2" i="1"/>
  <c r="O4" i="1"/>
  <c r="O3" i="1"/>
  <c r="Q2" i="1"/>
  <c r="P2" i="1"/>
  <c r="U2" i="1" s="1"/>
  <c r="O2" i="1"/>
  <c r="N2" i="1"/>
  <c r="S2" i="1"/>
  <c r="I2" i="1"/>
  <c r="F2" i="1"/>
  <c r="H2" i="1" s="1"/>
  <c r="A27" i="1"/>
  <c r="A25" i="1"/>
  <c r="U3" i="1"/>
  <c r="U4" i="1"/>
  <c r="U5" i="1"/>
  <c r="S3" i="1"/>
  <c r="S4" i="1"/>
  <c r="S5" i="1"/>
  <c r="L3" i="1"/>
  <c r="L4" i="1"/>
  <c r="L5" i="1"/>
  <c r="L2" i="1"/>
  <c r="H3" i="1"/>
  <c r="H4" i="1"/>
  <c r="H5" i="1"/>
  <c r="D3" i="1"/>
  <c r="D4" i="1"/>
  <c r="D5" i="1"/>
  <c r="D2" i="1"/>
</calcChain>
</file>

<file path=xl/sharedStrings.xml><?xml version="1.0" encoding="utf-8"?>
<sst xmlns="http://schemas.openxmlformats.org/spreadsheetml/2006/main" count="53" uniqueCount="52">
  <si>
    <t>Hosptial</t>
  </si>
  <si>
    <t>Branch 1</t>
  </si>
  <si>
    <t>Branch 2</t>
  </si>
  <si>
    <t>Branch 3</t>
  </si>
  <si>
    <t>Vets (Full Time)</t>
  </si>
  <si>
    <t>Vets (Half Time)</t>
  </si>
  <si>
    <t>Max Vets</t>
  </si>
  <si>
    <t>Nurses (Full Time)</t>
  </si>
  <si>
    <t>Nurses (Part Time)</t>
  </si>
  <si>
    <t>Max Nurses</t>
  </si>
  <si>
    <t>Admin (Full Time)</t>
  </si>
  <si>
    <t>Admin (Half Time)</t>
  </si>
  <si>
    <t>Max Admin</t>
  </si>
  <si>
    <t>Consults per day</t>
  </si>
  <si>
    <t>Procedures per day</t>
  </si>
  <si>
    <t>Max consults per day</t>
  </si>
  <si>
    <t>Max procedures per day</t>
  </si>
  <si>
    <t>Average age</t>
  </si>
  <si>
    <t>Average economic</t>
  </si>
  <si>
    <t>Average transport score</t>
  </si>
  <si>
    <t>Average pet ownership</t>
  </si>
  <si>
    <t>Total Vets</t>
  </si>
  <si>
    <t>Total Nurses</t>
  </si>
  <si>
    <t>Total Admin</t>
  </si>
  <si>
    <t>Caseload reduction (%)</t>
  </si>
  <si>
    <t xml:space="preserve">N vets per procedure </t>
  </si>
  <si>
    <t xml:space="preserve">N vets for consulting </t>
  </si>
  <si>
    <t>New consults</t>
  </si>
  <si>
    <t>New procedures</t>
  </si>
  <si>
    <t xml:space="preserve">If statement to stop breaking </t>
  </si>
  <si>
    <t>If statement warning</t>
  </si>
  <si>
    <t>Link with proportional increase in consults/ procedures up to max limits (which would be defined by rooms)</t>
  </si>
  <si>
    <t>1.5 nurses per vet</t>
  </si>
  <si>
    <t>5 procedures per vet</t>
  </si>
  <si>
    <t>3 vets on procdures</t>
  </si>
  <si>
    <t>Barrow Hill</t>
  </si>
  <si>
    <t>Total procedures 15</t>
  </si>
  <si>
    <t>Max 20 (space being the limiting factor)</t>
  </si>
  <si>
    <t>Consults</t>
  </si>
  <si>
    <t>10 hour day in most cases</t>
  </si>
  <si>
    <t>5 hour part time day</t>
  </si>
  <si>
    <t xml:space="preserve">2 hours in breaks </t>
  </si>
  <si>
    <t>4 vets on consults</t>
  </si>
  <si>
    <t>Maximum consults 160 per day</t>
  </si>
  <si>
    <t>Usually 4 consult rooms</t>
  </si>
  <si>
    <t>Possibility for 5 if you factor in admin and breaks</t>
  </si>
  <si>
    <t>Could be bumped up to 4 maximum</t>
  </si>
  <si>
    <t>&amp; a hosptial vet</t>
  </si>
  <si>
    <t>Vet requirement</t>
  </si>
  <si>
    <t>Total vets</t>
  </si>
  <si>
    <t>Rounded</t>
  </si>
  <si>
    <t xml:space="preserve">Risk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</si>
</sst>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1DD2-5AF1-E848-A536-09838D686397}">
  <dimension ref="A1:AB32"/>
  <sheetViews>
    <sheetView tabSelected="1" workbookViewId="0">
      <selection activeCell="G7" sqref="G7"/>
    </sheetView>
  </sheetViews>
  <sheetFormatPr baseColWidth="10" defaultRowHeight="16" x14ac:dyDescent="0.2"/>
  <sheetData>
    <row r="1" spans="1:28" x14ac:dyDescent="0.2">
      <c r="B1" t="s">
        <v>4</v>
      </c>
      <c r="C1" t="s">
        <v>5</v>
      </c>
      <c r="D1" t="s">
        <v>21</v>
      </c>
      <c r="E1" t="s">
        <v>6</v>
      </c>
      <c r="F1" t="s">
        <v>7</v>
      </c>
      <c r="G1" t="s">
        <v>8</v>
      </c>
      <c r="H1" t="s">
        <v>22</v>
      </c>
      <c r="I1" t="s">
        <v>9</v>
      </c>
      <c r="J1" t="s">
        <v>10</v>
      </c>
      <c r="K1" t="s">
        <v>11</v>
      </c>
      <c r="L1" t="s">
        <v>23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24</v>
      </c>
      <c r="S1" t="s">
        <v>27</v>
      </c>
      <c r="T1" t="s">
        <v>48</v>
      </c>
      <c r="U1" t="s">
        <v>28</v>
      </c>
      <c r="V1" t="s">
        <v>48</v>
      </c>
      <c r="W1" t="s">
        <v>49</v>
      </c>
      <c r="X1" t="s">
        <v>50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">
      <c r="A2" t="s">
        <v>0</v>
      </c>
      <c r="B2">
        <v>8</v>
      </c>
      <c r="D2">
        <f>B2+(C2/2)</f>
        <v>8</v>
      </c>
      <c r="E2">
        <v>10</v>
      </c>
      <c r="F2">
        <f>B2*1.5</f>
        <v>12</v>
      </c>
      <c r="H2">
        <f>F2+(G2/2)</f>
        <v>12</v>
      </c>
      <c r="I2">
        <f>1.5*E2</f>
        <v>15</v>
      </c>
      <c r="J2">
        <v>3</v>
      </c>
      <c r="K2">
        <v>6</v>
      </c>
      <c r="L2">
        <f>J2+(K2/2)</f>
        <v>6</v>
      </c>
      <c r="M2">
        <v>8</v>
      </c>
      <c r="N2">
        <f>32*4</f>
        <v>128</v>
      </c>
      <c r="O2">
        <f>32*5</f>
        <v>160</v>
      </c>
      <c r="P2">
        <f>5*3</f>
        <v>15</v>
      </c>
      <c r="Q2">
        <f>5*4</f>
        <v>20</v>
      </c>
      <c r="R2">
        <v>50</v>
      </c>
      <c r="S2">
        <f>N2*(R2/100)</f>
        <v>64</v>
      </c>
      <c r="T2">
        <f>S2/32</f>
        <v>2</v>
      </c>
      <c r="U2">
        <f>P2*(R2/100)</f>
        <v>7.5</v>
      </c>
      <c r="V2">
        <f>U2/5</f>
        <v>1.5</v>
      </c>
      <c r="W2">
        <f>T2+V2</f>
        <v>3.5</v>
      </c>
      <c r="X2">
        <f>ROUNDUP(W2,0)</f>
        <v>4</v>
      </c>
      <c r="Y2">
        <v>45</v>
      </c>
    </row>
    <row r="3" spans="1:28" x14ac:dyDescent="0.2">
      <c r="A3" t="s">
        <v>1</v>
      </c>
      <c r="B3">
        <v>2</v>
      </c>
      <c r="C3">
        <v>0</v>
      </c>
      <c r="D3">
        <f t="shared" ref="D3:D5" si="0">B3+(C3/2)</f>
        <v>2</v>
      </c>
      <c r="E3">
        <v>3</v>
      </c>
      <c r="F3">
        <v>3</v>
      </c>
      <c r="G3">
        <v>0</v>
      </c>
      <c r="H3">
        <f t="shared" ref="H3:H5" si="1">F3+(G3/2)</f>
        <v>3</v>
      </c>
      <c r="I3">
        <v>3</v>
      </c>
      <c r="J3">
        <v>1</v>
      </c>
      <c r="K3">
        <v>1</v>
      </c>
      <c r="L3">
        <f t="shared" ref="L3:L5" si="2">J3+(K3/2)</f>
        <v>1.5</v>
      </c>
      <c r="M3">
        <v>3</v>
      </c>
      <c r="N3">
        <v>32</v>
      </c>
      <c r="O3">
        <f>32*2</f>
        <v>64</v>
      </c>
      <c r="P3">
        <v>5</v>
      </c>
      <c r="Q3">
        <v>5</v>
      </c>
      <c r="R3">
        <v>50</v>
      </c>
      <c r="S3">
        <f t="shared" ref="S3:S5" si="3">N3*(R3/100)</f>
        <v>16</v>
      </c>
      <c r="T3">
        <f t="shared" ref="T3:T5" si="4">S3/32</f>
        <v>0.5</v>
      </c>
      <c r="U3">
        <f t="shared" ref="U3:U5" si="5">P3*(R3/100)</f>
        <v>2.5</v>
      </c>
      <c r="V3">
        <f t="shared" ref="V3:V5" si="6">U3/5</f>
        <v>0.5</v>
      </c>
      <c r="W3">
        <f t="shared" ref="W3:W5" si="7">T3+V3</f>
        <v>1</v>
      </c>
      <c r="X3">
        <f t="shared" ref="X3:X5" si="8">ROUNDUP(W3,0)</f>
        <v>1</v>
      </c>
      <c r="Y3">
        <v>45</v>
      </c>
    </row>
    <row r="4" spans="1:28" x14ac:dyDescent="0.2">
      <c r="A4" t="s">
        <v>2</v>
      </c>
      <c r="B4">
        <v>2</v>
      </c>
      <c r="C4">
        <v>0</v>
      </c>
      <c r="D4">
        <f t="shared" si="0"/>
        <v>2</v>
      </c>
      <c r="E4">
        <v>3</v>
      </c>
      <c r="F4">
        <v>3</v>
      </c>
      <c r="G4">
        <v>0</v>
      </c>
      <c r="H4">
        <f t="shared" si="1"/>
        <v>3</v>
      </c>
      <c r="I4">
        <v>3</v>
      </c>
      <c r="J4">
        <v>1</v>
      </c>
      <c r="K4">
        <v>0</v>
      </c>
      <c r="L4">
        <f t="shared" si="2"/>
        <v>1</v>
      </c>
      <c r="M4">
        <v>3</v>
      </c>
      <c r="N4">
        <v>32</v>
      </c>
      <c r="O4">
        <f>32*2</f>
        <v>64</v>
      </c>
      <c r="P4">
        <v>5</v>
      </c>
      <c r="Q4">
        <v>5</v>
      </c>
      <c r="R4">
        <v>50</v>
      </c>
      <c r="S4">
        <f t="shared" si="3"/>
        <v>16</v>
      </c>
      <c r="T4">
        <f t="shared" si="4"/>
        <v>0.5</v>
      </c>
      <c r="U4">
        <f t="shared" si="5"/>
        <v>2.5</v>
      </c>
      <c r="V4">
        <f t="shared" si="6"/>
        <v>0.5</v>
      </c>
      <c r="W4">
        <f t="shared" si="7"/>
        <v>1</v>
      </c>
      <c r="X4">
        <f t="shared" si="8"/>
        <v>1</v>
      </c>
      <c r="Y4">
        <v>31</v>
      </c>
    </row>
    <row r="5" spans="1:28" x14ac:dyDescent="0.2">
      <c r="A5" t="s">
        <v>3</v>
      </c>
      <c r="B5">
        <v>1</v>
      </c>
      <c r="C5">
        <v>0</v>
      </c>
      <c r="D5">
        <f t="shared" si="0"/>
        <v>1</v>
      </c>
      <c r="E5">
        <v>2</v>
      </c>
      <c r="F5">
        <v>0</v>
      </c>
      <c r="G5">
        <v>0</v>
      </c>
      <c r="H5">
        <f t="shared" si="1"/>
        <v>0</v>
      </c>
      <c r="I5">
        <v>1</v>
      </c>
      <c r="J5">
        <v>1</v>
      </c>
      <c r="K5">
        <v>0</v>
      </c>
      <c r="L5">
        <f t="shared" si="2"/>
        <v>1</v>
      </c>
      <c r="M5">
        <v>3</v>
      </c>
      <c r="N5">
        <v>32</v>
      </c>
      <c r="O5">
        <v>32</v>
      </c>
      <c r="P5">
        <v>0</v>
      </c>
      <c r="Q5">
        <v>0</v>
      </c>
      <c r="R5">
        <v>50</v>
      </c>
      <c r="S5">
        <f t="shared" si="3"/>
        <v>16</v>
      </c>
      <c r="T5">
        <f t="shared" si="4"/>
        <v>0.5</v>
      </c>
      <c r="U5">
        <f t="shared" si="5"/>
        <v>0</v>
      </c>
      <c r="V5">
        <f t="shared" si="6"/>
        <v>0</v>
      </c>
      <c r="W5">
        <f t="shared" si="7"/>
        <v>0.5</v>
      </c>
      <c r="X5">
        <f t="shared" si="8"/>
        <v>1</v>
      </c>
      <c r="Y5">
        <v>60</v>
      </c>
    </row>
    <row r="7" spans="1:28" x14ac:dyDescent="0.2">
      <c r="B7" s="1" t="s">
        <v>25</v>
      </c>
      <c r="U7" s="1" t="s">
        <v>29</v>
      </c>
      <c r="V7" s="1"/>
      <c r="W7" s="1"/>
      <c r="X7" s="1"/>
      <c r="Y7" s="1" t="s">
        <v>30</v>
      </c>
    </row>
    <row r="8" spans="1:28" x14ac:dyDescent="0.2">
      <c r="B8" s="1" t="s">
        <v>26</v>
      </c>
      <c r="Y8" s="1" t="s">
        <v>51</v>
      </c>
    </row>
    <row r="9" spans="1:28" x14ac:dyDescent="0.2">
      <c r="B9" s="1" t="s">
        <v>31</v>
      </c>
    </row>
    <row r="12" spans="1:28" x14ac:dyDescent="0.2">
      <c r="A12" t="s">
        <v>32</v>
      </c>
    </row>
    <row r="14" spans="1:28" x14ac:dyDescent="0.2">
      <c r="A14" s="1" t="s">
        <v>35</v>
      </c>
    </row>
    <row r="15" spans="1:28" x14ac:dyDescent="0.2">
      <c r="A15" t="s">
        <v>33</v>
      </c>
    </row>
    <row r="16" spans="1:28" x14ac:dyDescent="0.2">
      <c r="A16" t="s">
        <v>34</v>
      </c>
    </row>
    <row r="17" spans="1:1" x14ac:dyDescent="0.2">
      <c r="A17" t="s">
        <v>46</v>
      </c>
    </row>
    <row r="18" spans="1:1" x14ac:dyDescent="0.2">
      <c r="A18" s="1" t="s">
        <v>36</v>
      </c>
    </row>
    <row r="19" spans="1:1" x14ac:dyDescent="0.2">
      <c r="A19" s="1" t="s">
        <v>37</v>
      </c>
    </row>
    <row r="21" spans="1:1" x14ac:dyDescent="0.2">
      <c r="A21" s="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>
        <f>8*4</f>
        <v>32</v>
      </c>
    </row>
    <row r="26" spans="1:1" x14ac:dyDescent="0.2">
      <c r="A26" t="s">
        <v>42</v>
      </c>
    </row>
    <row r="27" spans="1:1" x14ac:dyDescent="0.2">
      <c r="A27" s="1">
        <f>32*4</f>
        <v>128</v>
      </c>
    </row>
    <row r="28" spans="1:1" x14ac:dyDescent="0.2">
      <c r="A28" s="1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2" spans="1:1" x14ac:dyDescent="0.2">
      <c r="A3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Wilshaw</dc:creator>
  <cp:lastModifiedBy>Jenny Wilshaw</cp:lastModifiedBy>
  <dcterms:created xsi:type="dcterms:W3CDTF">2020-07-14T17:40:44Z</dcterms:created>
  <dcterms:modified xsi:type="dcterms:W3CDTF">2020-07-15T08:19:21Z</dcterms:modified>
</cp:coreProperties>
</file>