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odle\Documents\Excel practice\practice_problem-main\"/>
    </mc:Choice>
  </mc:AlternateContent>
  <xr:revisionPtr revIDLastSave="0" documentId="13_ncr:1_{4A64F31B-C288-4445-AF8C-328761CD4854}" xr6:coauthVersionLast="47" xr6:coauthVersionMax="47" xr10:uidLastSave="{00000000-0000-0000-0000-000000000000}"/>
  <bookViews>
    <workbookView xWindow="-10440" yWindow="2175" windowWidth="21600" windowHeight="10200" firstSheet="5" activeTab="6" xr2:uid="{D937C136-8876-4C6C-BF96-299A305C7073}"/>
  </bookViews>
  <sheets>
    <sheet name="Simple Interest" sheetId="3" r:id="rId1"/>
    <sheet name="Cat or Dog" sheetId="1" r:id="rId2"/>
    <sheet name="School Shopping" sheetId="2" r:id="rId3"/>
    <sheet name="Three vacations" sheetId="4" r:id="rId4"/>
    <sheet name="Clear up the printer confusion" sheetId="5" r:id="rId5"/>
    <sheet name="Untangle the Cell Phone Bill" sheetId="6" r:id="rId6"/>
    <sheet name="Choose from Three Car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D15" i="7"/>
  <c r="B15" i="7"/>
  <c r="D14" i="7"/>
  <c r="C14" i="7"/>
  <c r="B14" i="7"/>
  <c r="D2" i="7"/>
  <c r="C11" i="7"/>
  <c r="D11" i="7"/>
  <c r="B11" i="7"/>
  <c r="D15" i="6"/>
  <c r="C15" i="6"/>
  <c r="B15" i="6"/>
  <c r="C14" i="6"/>
  <c r="D14" i="6"/>
  <c r="B14" i="6"/>
  <c r="C12" i="6"/>
  <c r="D12" i="6"/>
  <c r="B12" i="6"/>
  <c r="C13" i="6"/>
  <c r="D13" i="6"/>
  <c r="B13" i="6"/>
  <c r="D4" i="5"/>
  <c r="F4" i="5" s="1"/>
  <c r="D3" i="5"/>
  <c r="F3" i="5" s="1"/>
  <c r="E3" i="5" l="1"/>
  <c r="G3" i="5"/>
  <c r="E4" i="5"/>
  <c r="G4" i="5"/>
  <c r="F21" i="4"/>
  <c r="D21" i="4"/>
  <c r="D18" i="4"/>
  <c r="F7" i="4"/>
  <c r="F20" i="4" s="1"/>
  <c r="F22" i="4" s="1"/>
  <c r="I9" i="4" s="1"/>
  <c r="D7" i="4"/>
  <c r="D20" i="4" s="1"/>
  <c r="D22" i="4" s="1"/>
  <c r="I8" i="4" s="1"/>
  <c r="B7" i="4"/>
  <c r="B9" i="4" s="1"/>
  <c r="I7" i="4" s="1"/>
  <c r="E2" i="3"/>
  <c r="F2" i="3" s="1"/>
  <c r="G2" i="3" s="1"/>
  <c r="E3" i="3"/>
  <c r="F3" i="3"/>
  <c r="G3" i="3" s="1"/>
  <c r="E4" i="3"/>
  <c r="F4" i="3"/>
  <c r="G4" i="3"/>
  <c r="E5" i="3"/>
  <c r="F5" i="3"/>
  <c r="G5" i="3"/>
  <c r="G3" i="2"/>
  <c r="H3" i="2" s="1"/>
  <c r="L3" i="2"/>
  <c r="M3" i="2"/>
  <c r="N3" i="2"/>
  <c r="G4" i="2"/>
  <c r="H4" i="2" s="1"/>
  <c r="I4" i="2" s="1"/>
  <c r="L4" i="2"/>
  <c r="M4" i="2"/>
  <c r="N4" i="2"/>
  <c r="G5" i="2"/>
  <c r="H5" i="2"/>
  <c r="I5" i="2" s="1"/>
  <c r="L5" i="2"/>
  <c r="M5" i="2"/>
  <c r="N5" i="2"/>
  <c r="G6" i="2"/>
  <c r="H6" i="2" s="1"/>
  <c r="I6" i="2" s="1"/>
  <c r="L6" i="2"/>
  <c r="M6" i="2"/>
  <c r="N6" i="2"/>
  <c r="G7" i="2"/>
  <c r="H7" i="2"/>
  <c r="I7" i="2" s="1"/>
  <c r="L7" i="2"/>
  <c r="M7" i="2"/>
  <c r="N7" i="2"/>
  <c r="G8" i="2"/>
  <c r="H8" i="2" s="1"/>
  <c r="I8" i="2" s="1"/>
  <c r="L8" i="2"/>
  <c r="M8" i="2"/>
  <c r="N8" i="2"/>
  <c r="G9" i="2"/>
  <c r="H9" i="2"/>
  <c r="I9" i="2" s="1"/>
  <c r="L9" i="2"/>
  <c r="M9" i="2"/>
  <c r="N9" i="2"/>
  <c r="G10" i="2"/>
  <c r="H10" i="2" s="1"/>
  <c r="I10" i="2" s="1"/>
  <c r="L10" i="2"/>
  <c r="M10" i="2"/>
  <c r="N10" i="2"/>
  <c r="G11" i="2"/>
  <c r="H11" i="2"/>
  <c r="I11" i="2" s="1"/>
  <c r="L11" i="2"/>
  <c r="M11" i="2"/>
  <c r="N11" i="2"/>
  <c r="G12" i="2"/>
  <c r="H12" i="2" s="1"/>
  <c r="I12" i="2" s="1"/>
  <c r="L12" i="2"/>
  <c r="M12" i="2"/>
  <c r="N12" i="2"/>
  <c r="G13" i="2"/>
  <c r="H13" i="2" s="1"/>
  <c r="I13" i="2" s="1"/>
  <c r="L13" i="2"/>
  <c r="M13" i="2"/>
  <c r="N13" i="2"/>
  <c r="G14" i="2"/>
  <c r="H14" i="2" s="1"/>
  <c r="I14" i="2" s="1"/>
  <c r="L14" i="2"/>
  <c r="M14" i="2"/>
  <c r="N14" i="2"/>
  <c r="G15" i="2"/>
  <c r="H15" i="2" s="1"/>
  <c r="I15" i="2" s="1"/>
  <c r="L15" i="2"/>
  <c r="M15" i="2"/>
  <c r="N15" i="2"/>
  <c r="G16" i="2"/>
  <c r="G19" i="2" s="1"/>
  <c r="L16" i="2"/>
  <c r="M16" i="2"/>
  <c r="N16" i="2"/>
  <c r="G17" i="2"/>
  <c r="H17" i="2" s="1"/>
  <c r="I17" i="2" s="1"/>
  <c r="L17" i="2"/>
  <c r="M17" i="2"/>
  <c r="N17" i="2"/>
  <c r="L19" i="2"/>
  <c r="M19" i="2"/>
  <c r="N19" i="2"/>
  <c r="C18" i="1"/>
  <c r="B18" i="1"/>
  <c r="C16" i="1"/>
  <c r="C15" i="1"/>
  <c r="B16" i="1"/>
  <c r="B15" i="1"/>
  <c r="C9" i="1"/>
  <c r="B9" i="1"/>
  <c r="I3" i="2" l="1"/>
  <c r="H19" i="2"/>
  <c r="H16" i="2"/>
  <c r="I16" i="2" s="1"/>
  <c r="I19" i="2" l="1"/>
</calcChain>
</file>

<file path=xl/sharedStrings.xml><?xml version="1.0" encoding="utf-8"?>
<sst xmlns="http://schemas.openxmlformats.org/spreadsheetml/2006/main" count="169" uniqueCount="127">
  <si>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</si>
  <si>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</si>
  <si>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</si>
  <si>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</si>
  <si>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</si>
  <si>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</si>
  <si>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</si>
  <si>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</si>
  <si>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</si>
  <si>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</si>
  <si>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</si>
  <si>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</si>
  <si>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</si>
  <si>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</si>
  <si>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</si>
  <si>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</si>
  <si>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Total</t>
  </si>
  <si>
    <t>Office Repo</t>
  </si>
  <si>
    <t>Dollar Trap</t>
  </si>
  <si>
    <t>WaltMart</t>
  </si>
  <si>
    <t>Liquid Paper</t>
  </si>
  <si>
    <t>Compass</t>
  </si>
  <si>
    <t>Protractor</t>
  </si>
  <si>
    <t>Planner Book</t>
  </si>
  <si>
    <t>Stapler</t>
  </si>
  <si>
    <t>8 Color Markers</t>
  </si>
  <si>
    <t>USB Stick 5gb</t>
  </si>
  <si>
    <t>2 inch binder</t>
  </si>
  <si>
    <t>10 No.2 Pencils</t>
  </si>
  <si>
    <t>Eraser</t>
  </si>
  <si>
    <t>Clear Tape</t>
  </si>
  <si>
    <t>8 oz Glue</t>
  </si>
  <si>
    <t>100 page notebook</t>
  </si>
  <si>
    <t>Ti-35 Calculator</t>
  </si>
  <si>
    <t>Ball Point Pen</t>
  </si>
  <si>
    <t>Susan</t>
  </si>
  <si>
    <t>Tim</t>
  </si>
  <si>
    <t>Loan D</t>
  </si>
  <si>
    <t>Loan C</t>
  </si>
  <si>
    <t>Loan B</t>
  </si>
  <si>
    <t>Loan A</t>
  </si>
  <si>
    <t>Monthly Payment</t>
  </si>
  <si>
    <t>Total Loan</t>
  </si>
  <si>
    <t>Interest Paid</t>
  </si>
  <si>
    <t>Months</t>
  </si>
  <si>
    <t>Interest Rate</t>
  </si>
  <si>
    <t>Principle</t>
  </si>
  <si>
    <t>minimize cost</t>
  </si>
  <si>
    <t>fly</t>
  </si>
  <si>
    <t>stay 5 nights 4 days</t>
  </si>
  <si>
    <t>carribean cruise</t>
  </si>
  <si>
    <t>initial</t>
  </si>
  <si>
    <t>air fare</t>
  </si>
  <si>
    <t>ticket</t>
  </si>
  <si>
    <t>air fare rates</t>
  </si>
  <si>
    <t>miami</t>
  </si>
  <si>
    <t>orlando</t>
  </si>
  <si>
    <t>chicago</t>
  </si>
  <si>
    <t>chicago museum tour</t>
  </si>
  <si>
    <t>Natural History</t>
  </si>
  <si>
    <t>Chicago Museum of Art</t>
  </si>
  <si>
    <t>Science Museum</t>
  </si>
  <si>
    <t>Museum of Broadcast History</t>
  </si>
  <si>
    <t>once per day</t>
  </si>
  <si>
    <t>every day</t>
  </si>
  <si>
    <t>car rental</t>
  </si>
  <si>
    <t>hotel</t>
  </si>
  <si>
    <t>food</t>
  </si>
  <si>
    <t>orlando theme parks</t>
  </si>
  <si>
    <t>intial</t>
  </si>
  <si>
    <t>Disneyland</t>
  </si>
  <si>
    <t>Universal Studios</t>
  </si>
  <si>
    <t>Sea World</t>
  </si>
  <si>
    <t>Busch Gardens</t>
  </si>
  <si>
    <t>mom+ 2 children + dad</t>
  </si>
  <si>
    <t>People Count</t>
  </si>
  <si>
    <t>individual cost</t>
  </si>
  <si>
    <t>group cost</t>
  </si>
  <si>
    <t>comparison</t>
  </si>
  <si>
    <t>location</t>
  </si>
  <si>
    <t>cost</t>
  </si>
  <si>
    <t>Carribean</t>
  </si>
  <si>
    <t>Chicago</t>
  </si>
  <si>
    <t>Orlando</t>
  </si>
  <si>
    <t>lowest cost of 3 printers</t>
  </si>
  <si>
    <t>Epsilon</t>
  </si>
  <si>
    <t>Pages per cartridge</t>
  </si>
  <si>
    <t>Printers</t>
  </si>
  <si>
    <t>Zero</t>
  </si>
  <si>
    <t>Heavy Package</t>
  </si>
  <si>
    <t>Printer Cost</t>
  </si>
  <si>
    <t>Supply Cost</t>
  </si>
  <si>
    <t>500 page each day, 5 days a week, 1 year. Last 2 years</t>
  </si>
  <si>
    <t>Description</t>
  </si>
  <si>
    <t>Total Pages</t>
  </si>
  <si>
    <t>15 pages each day, 5 days a week, 1 year. Last 2 years</t>
  </si>
  <si>
    <t>Find least expensive phone plan</t>
  </si>
  <si>
    <t>2 years, contract ok, 1gb data monthly</t>
  </si>
  <si>
    <t>2 years, contract ok, 3gb data monthly</t>
  </si>
  <si>
    <t>X-Mobile</t>
  </si>
  <si>
    <t>Veritium</t>
  </si>
  <si>
    <t>ABC</t>
  </si>
  <si>
    <t>Taxes and fees</t>
  </si>
  <si>
    <t>Cellphone rental</t>
  </si>
  <si>
    <t>Voice + Text+Starting Data</t>
  </si>
  <si>
    <t>Phone Purchase</t>
  </si>
  <si>
    <t>Data cost per gb after finish starting amount</t>
  </si>
  <si>
    <t>Total per Month</t>
  </si>
  <si>
    <t>Susan's estimated total</t>
  </si>
  <si>
    <t>Tim's estimated total</t>
  </si>
  <si>
    <t>Total cost of ownership for lifetime of each car</t>
  </si>
  <si>
    <t>250,000 miles lifetime, 30,000 miles every year, no loan</t>
  </si>
  <si>
    <t>250,000 miles lifetime, 30,000 miles every year, 40% extra to total due to loans</t>
  </si>
  <si>
    <t>Car Price</t>
  </si>
  <si>
    <t>Chevy Spark</t>
  </si>
  <si>
    <t>Ford Mustang</t>
  </si>
  <si>
    <t>Cadillac Escalade</t>
  </si>
  <si>
    <t>Gas</t>
  </si>
  <si>
    <t>Insurance</t>
  </si>
  <si>
    <t>Sales Tax</t>
  </si>
  <si>
    <t>License</t>
  </si>
  <si>
    <t>mpg</t>
  </si>
  <si>
    <t>Yearly</t>
  </si>
  <si>
    <t>gas cost at time</t>
  </si>
  <si>
    <t>Susan's total</t>
  </si>
  <si>
    <t>Tim's total</t>
  </si>
  <si>
    <t>approx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</si>
</sst>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2" fillId="0" borderId="7" applyNumberFormat="0" applyFill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44" fontId="0" fillId="0" borderId="0" xfId="1" applyFont="1"/>
    <xf numFmtId="0" fontId="2" fillId="3" borderId="1" xfId="0" applyFont="1" applyFill="1" applyBorder="1"/>
    <xf numFmtId="0" fontId="2" fillId="4" borderId="1" xfId="0" applyFont="1" applyFill="1" applyBorder="1"/>
    <xf numFmtId="44" fontId="2" fillId="0" borderId="0" xfId="1" applyFont="1"/>
    <xf numFmtId="44" fontId="0" fillId="3" borderId="1" xfId="1" applyFont="1" applyFill="1" applyBorder="1"/>
    <xf numFmtId="44" fontId="0" fillId="4" borderId="1" xfId="1" applyFont="1" applyFill="1" applyBorder="1"/>
    <xf numFmtId="44" fontId="0" fillId="2" borderId="0" xfId="1" applyFont="1" applyFill="1"/>
    <xf numFmtId="0" fontId="0" fillId="0" borderId="0" xfId="1" applyNumberFormat="1" applyFont="1"/>
    <xf numFmtId="44" fontId="0" fillId="0" borderId="0" xfId="0" applyNumberFormat="1"/>
    <xf numFmtId="9" fontId="0" fillId="0" borderId="0" xfId="0" applyNumberFormat="1"/>
    <xf numFmtId="0" fontId="5" fillId="5" borderId="10" xfId="3" applyFill="1" applyBorder="1"/>
    <xf numFmtId="44" fontId="5" fillId="5" borderId="11" xfId="3" applyNumberFormat="1" applyFill="1" applyBorder="1"/>
    <xf numFmtId="0" fontId="0" fillId="5" borderId="12" xfId="0" applyFill="1" applyBorder="1"/>
    <xf numFmtId="44" fontId="0" fillId="5" borderId="13" xfId="1" applyFont="1" applyFill="1" applyBorder="1"/>
    <xf numFmtId="0" fontId="0" fillId="0" borderId="12" xfId="0" applyBorder="1"/>
    <xf numFmtId="44" fontId="0" fillId="0" borderId="13" xfId="1" applyFont="1" applyBorder="1"/>
    <xf numFmtId="0" fontId="5" fillId="6" borderId="10" xfId="3" applyFill="1" applyBorder="1"/>
    <xf numFmtId="44" fontId="5" fillId="6" borderId="11" xfId="3" applyNumberFormat="1" applyFill="1" applyBorder="1"/>
    <xf numFmtId="0" fontId="0" fillId="6" borderId="12" xfId="0" applyFill="1" applyBorder="1"/>
    <xf numFmtId="44" fontId="0" fillId="6" borderId="13" xfId="1" applyFont="1" applyFill="1" applyBorder="1"/>
    <xf numFmtId="0" fontId="5" fillId="3" borderId="10" xfId="3" applyFill="1" applyBorder="1"/>
    <xf numFmtId="44" fontId="5" fillId="3" borderId="11" xfId="3" applyNumberFormat="1" applyFill="1" applyBorder="1"/>
    <xf numFmtId="0" fontId="0" fillId="3" borderId="12" xfId="0" applyFill="1" applyBorder="1"/>
    <xf numFmtId="44" fontId="0" fillId="3" borderId="13" xfId="1" applyFont="1" applyFill="1" applyBorder="1"/>
    <xf numFmtId="0" fontId="2" fillId="0" borderId="14" xfId="4" applyBorder="1"/>
    <xf numFmtId="44" fontId="2" fillId="0" borderId="15" xfId="1" applyFont="1" applyBorder="1"/>
    <xf numFmtId="44" fontId="2" fillId="0" borderId="15" xfId="4" applyNumberFormat="1" applyBorder="1"/>
    <xf numFmtId="44" fontId="5" fillId="5" borderId="11" xfId="1" applyFont="1" applyFill="1" applyBorder="1"/>
    <xf numFmtId="44" fontId="5" fillId="6" borderId="11" xfId="1" applyFont="1" applyFill="1" applyBorder="1"/>
    <xf numFmtId="0" fontId="2" fillId="7" borderId="14" xfId="4" applyFill="1" applyBorder="1"/>
    <xf numFmtId="0" fontId="0" fillId="7" borderId="12" xfId="0" applyFill="1" applyBorder="1"/>
    <xf numFmtId="0" fontId="5" fillId="5" borderId="6" xfId="3" applyFill="1" applyBorder="1"/>
    <xf numFmtId="0" fontId="0" fillId="5" borderId="0" xfId="0" applyFill="1" applyBorder="1"/>
    <xf numFmtId="0" fontId="0" fillId="0" borderId="0" xfId="0" applyBorder="1"/>
    <xf numFmtId="0" fontId="5" fillId="6" borderId="6" xfId="3" applyFill="1" applyBorder="1"/>
    <xf numFmtId="44" fontId="0" fillId="0" borderId="13" xfId="0" applyNumberFormat="1" applyBorder="1"/>
    <xf numFmtId="44" fontId="0" fillId="7" borderId="13" xfId="1" applyFont="1" applyFill="1" applyBorder="1"/>
    <xf numFmtId="0" fontId="0" fillId="0" borderId="13" xfId="0" applyBorder="1"/>
    <xf numFmtId="0" fontId="5" fillId="5" borderId="17" xfId="3" applyFont="1" applyFill="1" applyBorder="1"/>
    <xf numFmtId="44" fontId="5" fillId="5" borderId="18" xfId="3" applyNumberFormat="1" applyFont="1" applyFill="1" applyBorder="1"/>
    <xf numFmtId="0" fontId="0" fillId="5" borderId="19" xfId="0" applyFont="1" applyFill="1" applyBorder="1"/>
    <xf numFmtId="44" fontId="0" fillId="5" borderId="20" xfId="1" applyNumberFormat="1" applyFont="1" applyFill="1" applyBorder="1"/>
    <xf numFmtId="0" fontId="0" fillId="5" borderId="21" xfId="0" applyFont="1" applyFill="1" applyBorder="1"/>
    <xf numFmtId="44" fontId="0" fillId="5" borderId="22" xfId="1" applyNumberFormat="1" applyFont="1" applyFill="1" applyBorder="1"/>
    <xf numFmtId="0" fontId="2" fillId="0" borderId="14" xfId="4" applyFont="1" applyBorder="1"/>
    <xf numFmtId="44" fontId="2" fillId="0" borderId="15" xfId="4" applyNumberFormat="1" applyFont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8" borderId="8" xfId="2" applyFill="1" applyBorder="1" applyAlignment="1">
      <alignment horizontal="center"/>
    </xf>
    <xf numFmtId="0" fontId="4" fillId="8" borderId="9" xfId="2" applyFill="1" applyBorder="1" applyAlignment="1">
      <alignment horizontal="center"/>
    </xf>
    <xf numFmtId="0" fontId="4" fillId="0" borderId="16" xfId="2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8" xfId="2" applyBorder="1" applyAlignment="1">
      <alignment horizontal="center"/>
    </xf>
    <xf numFmtId="165" fontId="0" fillId="0" borderId="0" xfId="5" applyNumberFormat="1" applyFont="1"/>
    <xf numFmtId="0" fontId="2" fillId="0" borderId="0" xfId="0" applyFont="1"/>
    <xf numFmtId="0" fontId="0" fillId="0" borderId="0" xfId="0" applyFont="1"/>
    <xf numFmtId="0" fontId="2" fillId="0" borderId="7" xfId="4"/>
    <xf numFmtId="44" fontId="2" fillId="0" borderId="7" xfId="4" applyNumberFormat="1"/>
  </cellXfs>
  <cellStyles count="6">
    <cellStyle name="Comma" xfId="5" builtinId="3"/>
    <cellStyle name="Currency" xfId="1" builtinId="4"/>
    <cellStyle name="Heading 1" xfId="2" builtinId="16"/>
    <cellStyle name="Heading 2" xfId="3" builtinId="17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$10K Loan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'Simple Interest'!$C$2:$C$5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'Simple Interest'!$G$2:$G$5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D-4E3B-AA8E-46DBFA5B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91983"/>
        <c:axId val="929017007"/>
      </c:barChart>
      <c:catAx>
        <c:axId val="93579198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007"/>
        <c:crosses val="autoZero"/>
        <c:auto val="1"/>
        <c:lblAlgn val="ctr"/>
        <c:lblOffset val="100"/>
        <c:noMultiLvlLbl val="0"/>
      </c:catAx>
      <c:valAx>
        <c:axId val="9290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Car</a:t>
            </a:r>
            <a:r>
              <a:rPr lang="en-US" baseline="0"/>
              <a:t> Comparison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'Choose from Three Cars'!$B$5:$D$5</c:f>
              <c:strCache>
                <c:ptCount val="3"/>
                <c:pt idx="0">
                  <c:v> Chevy Spark </c:v>
                </c:pt>
                <c:pt idx="1">
                  <c:v> Ford Mustang </c:v>
                </c:pt>
                <c:pt idx="2">
                  <c:v> Cadillac Escalade </c:v>
                </c:pt>
              </c:strCache>
            </c:strRef>
          </c:cat>
          <c:val>
            <c:numRef>
              <c:f>'Choose from Three Cars'!$B$14:$D$14</c:f>
              <c:numCache>
                <c:formatCode>_("$"* #,##0.00_);_("$"* \(#,##0.00\);_("$"* "-"??_);_(@_)</c:formatCode>
                <c:ptCount val="3"/>
                <c:pt idx="0">
                  <c:v>58628.571428571428</c:v>
                </c:pt>
                <c:pt idx="1">
                  <c:v>109801.75438596492</c:v>
                </c:pt>
                <c:pt idx="2">
                  <c:v>167312.74509803922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C-4F85-B077-5408D1F7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80952"/>
        <c:axId val="469784888"/>
      </c:barChart>
      <c:catAx>
        <c:axId val="46978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4888"/>
        <c:crosses val="autoZero"/>
        <c:auto val="1"/>
        <c:lblAlgn val="ctr"/>
        <c:lblOffset val="100"/>
        <c:noMultiLvlLbl val="0"/>
      </c:catAx>
      <c:valAx>
        <c:axId val="4697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Car Comparison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'Choose from Three Cars'!$B$5:$D$5</c:f>
              <c:strCache>
                <c:ptCount val="3"/>
                <c:pt idx="0">
                  <c:v> Chevy Spark </c:v>
                </c:pt>
                <c:pt idx="1">
                  <c:v> Ford Mustang </c:v>
                </c:pt>
                <c:pt idx="2">
                  <c:v> Cadillac Escalade </c:v>
                </c:pt>
              </c:strCache>
            </c:strRef>
          </c:cat>
          <c:val>
            <c:numRef>
              <c:f>'Choose from Three Cars'!$B$15:$D$15</c:f>
              <c:numCache>
                <c:formatCode>_("$"* #,##0.00_);_("$"* \(#,##0.00\);_("$"* "-"??_);_(@_)</c:formatCode>
                <c:ptCount val="3"/>
                <c:pt idx="0">
                  <c:v>82080</c:v>
                </c:pt>
                <c:pt idx="1">
                  <c:v>153722.45614035087</c:v>
                </c:pt>
                <c:pt idx="2">
                  <c:v>234237.84313725488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C-4D1A-ABEA-C4BC886A9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81936"/>
        <c:axId val="469778656"/>
      </c:barChart>
      <c:catAx>
        <c:axId val="4697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78656"/>
        <c:crosses val="autoZero"/>
        <c:auto val="1"/>
        <c:lblAlgn val="ctr"/>
        <c:lblOffset val="100"/>
        <c:noMultiLvlLbl val="0"/>
      </c:catAx>
      <c:valAx>
        <c:axId val="469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Dog'!$B$17:$C$17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'Cat or Dog'!$B$18:$C$18</c:f>
              <c:numCache>
                <c:formatCode>_("$"* #,##0.00_);_("$"* \(#,##0.00\);_("$"* "-"??_);_(@_)</c:formatCode>
                <c:ptCount val="2"/>
                <c:pt idx="0">
                  <c:v>116</c:v>
                </c:pt>
                <c:pt idx="1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C-42BE-B25C-58D4F803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796591"/>
        <c:axId val="1195275871"/>
      </c:barChart>
      <c:catAx>
        <c:axId val="11297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75871"/>
        <c:crosses val="autoZero"/>
        <c:auto val="1"/>
        <c:lblAlgn val="ctr"/>
        <c:lblOffset val="100"/>
        <c:noMultiLvlLbl val="0"/>
      </c:catAx>
      <c:valAx>
        <c:axId val="1195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7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Shopping</a:t>
            </a:r>
            <a:r>
              <a:rPr lang="en-US" baseline="0"/>
              <a:t> List Total Price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B-40E6-9398-EBD113EE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027967"/>
        <c:axId val="1123240207"/>
      </c:barChart>
      <c:catAx>
        <c:axId val="112402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0207"/>
        <c:crosses val="autoZero"/>
        <c:auto val="1"/>
        <c:lblAlgn val="ctr"/>
        <c:lblOffset val="100"/>
        <c:noMultiLvlLbl val="0"/>
      </c:catAx>
      <c:valAx>
        <c:axId val="11232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Shooping List Total Cost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Shopping'!$F$19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Shopping'!$G$18:$I$18</c:f>
              <c:strCache>
                <c:ptCount val="3"/>
                <c:pt idx="0">
                  <c:v> WaltMart 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5E1-835D-7266697A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40879"/>
        <c:axId val="1195280191"/>
      </c:barChart>
      <c:catAx>
        <c:axId val="11296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80191"/>
        <c:crosses val="autoZero"/>
        <c:auto val="1"/>
        <c:lblAlgn val="ctr"/>
        <c:lblOffset val="100"/>
        <c:noMultiLvlLbl val="0"/>
      </c:catAx>
      <c:valAx>
        <c:axId val="11952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Vacation</a:t>
            </a:r>
            <a:r>
              <a:rPr lang="en-US" u="sng" baseline="0"/>
              <a:t>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'Three vacations'!$I$6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'Three vacations'!$H$7:$H$9</c:f>
              <c:strCache>
                <c:ptCount val="3"/>
                <c:pt idx="0">
                  <c:v>Carribean</c:v>
                </c:pt>
                <c:pt idx="1">
                  <c:v>Chicago</c:v>
                </c:pt>
                <c:pt idx="2">
                  <c:v>Orlando</c:v>
                </c:pt>
              </c:strCache>
            </c:strRef>
          </c:cat>
          <c:val>
            <c:numRef>
              <c:f>'Three vacations'!$I$7:$I$9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1619</c:v>
                </c:pt>
                <c:pt idx="2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B-4737-8CEB-57C67A7F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48872"/>
        <c:axId val="364651824"/>
      </c:barChart>
      <c:catAx>
        <c:axId val="36464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1824"/>
        <c:crosses val="autoZero"/>
        <c:auto val="1"/>
        <c:lblAlgn val="ctr"/>
        <c:lblOffset val="100"/>
        <c:noMultiLvlLbl val="0"/>
      </c:catAx>
      <c:valAx>
        <c:axId val="364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Cost</a:t>
                </a:r>
                <a:r>
                  <a:rPr lang="en-US" b="1" baseline="0"/>
                  <a:t> of Vacation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Printer Comparison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up the printer confusion'!$E$2:$G$2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'Clear up the printer confusion'!$E$3:$G$3</c:f>
              <c:numCache>
                <c:formatCode>_("$"* #,##0.00_);_("$"* \(#,##0.00\);_("$"* "-"??_);_(@_)</c:formatCode>
                <c:ptCount val="3"/>
                <c:pt idx="0">
                  <c:v>829</c:v>
                </c:pt>
                <c:pt idx="1">
                  <c:v>919</c:v>
                </c:pt>
                <c:pt idx="2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0-4790-8C43-04068B4B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38104"/>
        <c:axId val="458638760"/>
      </c:barChart>
      <c:catAx>
        <c:axId val="4586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8760"/>
        <c:crosses val="autoZero"/>
        <c:auto val="1"/>
        <c:lblAlgn val="ctr"/>
        <c:lblOffset val="100"/>
        <c:noMultiLvlLbl val="0"/>
      </c:catAx>
      <c:valAx>
        <c:axId val="4586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Printer Comparison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up the printer confusion'!$E$2:$G$2</c:f>
              <c:strCache>
                <c:ptCount val="3"/>
                <c:pt idx="0">
                  <c:v>Epsilon</c:v>
                </c:pt>
                <c:pt idx="1">
                  <c:v>Zero</c:v>
                </c:pt>
                <c:pt idx="2">
                  <c:v>Heavy Package</c:v>
                </c:pt>
              </c:strCache>
            </c:strRef>
          </c:cat>
          <c:val>
            <c:numRef>
              <c:f>'Clear up the printer confusion'!$E$4:$G$4</c:f>
              <c:numCache>
                <c:formatCode>_("$"* #,##0.00_);_("$"* \(#,##0.00\);_("$"* "-"??_);_(@_)</c:formatCode>
                <c:ptCount val="3"/>
                <c:pt idx="0">
                  <c:v>26029</c:v>
                </c:pt>
                <c:pt idx="1">
                  <c:v>4989</c:v>
                </c:pt>
                <c:pt idx="2">
                  <c:v>11849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8-44AE-814E-32F41631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66096"/>
        <c:axId val="459772984"/>
      </c:barChart>
      <c:catAx>
        <c:axId val="4597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72984"/>
        <c:crosses val="autoZero"/>
        <c:auto val="1"/>
        <c:lblAlgn val="ctr"/>
        <c:lblOffset val="100"/>
        <c:noMultiLvlLbl val="0"/>
      </c:catAx>
      <c:valAx>
        <c:axId val="45977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Cellphone</a:t>
            </a:r>
            <a:r>
              <a:rPr lang="en-US" baseline="0"/>
              <a:t> Plan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'Untangle the Cell Phone Bill'!$B$4:$D$4</c:f>
              <c:strCache>
                <c:ptCount val="3"/>
                <c:pt idx="0">
                  <c:v> X-Mobile </c:v>
                </c:pt>
                <c:pt idx="1">
                  <c:v> Veritium </c:v>
                </c:pt>
                <c:pt idx="2">
                  <c:v> ABC </c:v>
                </c:pt>
              </c:strCache>
            </c:strRef>
          </c:cat>
          <c:val>
            <c:numRef>
              <c:f>'Untangle the Cell Phone Bill'!$B$14:$D$14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7-4553-9E3F-19118AB9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555784"/>
        <c:axId val="470527576"/>
      </c:barChart>
      <c:catAx>
        <c:axId val="4705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27576"/>
        <c:crosses val="autoZero"/>
        <c:auto val="1"/>
        <c:lblAlgn val="ctr"/>
        <c:lblOffset val="100"/>
        <c:noMultiLvlLbl val="0"/>
      </c:catAx>
      <c:valAx>
        <c:axId val="4705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Tim's Cellphone Plan Costs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'Untangle the Cell Phone Bill'!$B$4:$D$4</c:f>
              <c:strCache>
                <c:ptCount val="3"/>
                <c:pt idx="0">
                  <c:v> X-Mobile </c:v>
                </c:pt>
                <c:pt idx="1">
                  <c:v> Veritium </c:v>
                </c:pt>
                <c:pt idx="2">
                  <c:v> ABC </c:v>
                </c:pt>
              </c:strCache>
            </c:strRef>
          </c:cat>
          <c:val>
            <c:numRef>
              <c:f>'Untangle the Cell Phone Bill'!$B$15:$D$15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537-9826-47C767DF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790136"/>
        <c:axId val="469789480"/>
      </c:barChart>
      <c:catAx>
        <c:axId val="46979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89480"/>
        <c:crosses val="autoZero"/>
        <c:auto val="1"/>
        <c:lblAlgn val="ctr"/>
        <c:lblOffset val="100"/>
        <c:noMultiLvlLbl val="0"/>
      </c:catAx>
      <c:valAx>
        <c:axId val="46978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5</xdr:row>
      <xdr:rowOff>152400</xdr:rowOff>
    </xdr:from>
    <xdr:to>
      <xdr:col>6</xdr:col>
      <xdr:colOff>252412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E443-396D-4B46-8D6D-843B9F77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185737</xdr:rowOff>
    </xdr:from>
    <xdr:to>
      <xdr:col>11</xdr:col>
      <xdr:colOff>9525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73D45-D46F-AFB5-F9E3-780E47D06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19</xdr:row>
      <xdr:rowOff>171450</xdr:rowOff>
    </xdr:from>
    <xdr:to>
      <xdr:col>16</xdr:col>
      <xdr:colOff>538162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DA391-ACBF-490C-9D47-9903F3104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</xdr:colOff>
      <xdr:row>20</xdr:row>
      <xdr:rowOff>14287</xdr:rowOff>
    </xdr:from>
    <xdr:to>
      <xdr:col>9</xdr:col>
      <xdr:colOff>214312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AB4BC-EE38-4371-958C-22BECD91D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26</xdr:row>
      <xdr:rowOff>28575</xdr:rowOff>
    </xdr:from>
    <xdr:to>
      <xdr:col>4</xdr:col>
      <xdr:colOff>828675</xdr:colOff>
      <xdr:row>40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61151-AD49-4CC8-B716-5384D5DF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133350</xdr:rowOff>
    </xdr:from>
    <xdr:to>
      <xdr:col>4</xdr:col>
      <xdr:colOff>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FD6D40-CA1E-490A-ABA1-204F9CE64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11</xdr:row>
      <xdr:rowOff>133350</xdr:rowOff>
    </xdr:from>
    <xdr:to>
      <xdr:col>10</xdr:col>
      <xdr:colOff>247650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636F11-9576-4C87-B55B-B8D8E96C2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15</xdr:row>
      <xdr:rowOff>57150</xdr:rowOff>
    </xdr:from>
    <xdr:to>
      <xdr:col>12</xdr:col>
      <xdr:colOff>257175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F5A30-F7DE-48B1-BCBB-D2BE9C75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0</xdr:row>
      <xdr:rowOff>85725</xdr:rowOff>
    </xdr:from>
    <xdr:to>
      <xdr:col>12</xdr:col>
      <xdr:colOff>247650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0EFEA-28BE-4EF8-9E16-CE51CBFC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15</xdr:row>
      <xdr:rowOff>171450</xdr:rowOff>
    </xdr:from>
    <xdr:to>
      <xdr:col>5</xdr:col>
      <xdr:colOff>238125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C4B71-A0DF-4062-B396-DE35CA82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15</xdr:row>
      <xdr:rowOff>180975</xdr:rowOff>
    </xdr:from>
    <xdr:to>
      <xdr:col>13</xdr:col>
      <xdr:colOff>271462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7F256-783F-4622-ACF0-32CABBF7A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1C48-3555-490D-B0CA-D50056E34D22}">
  <dimension ref="A1:G5"/>
  <sheetViews>
    <sheetView topLeftCell="B1" workbookViewId="0">
      <selection activeCell="G2" sqref="G2:G5"/>
    </sheetView>
  </sheetViews>
  <sheetFormatPr defaultRowHeight="15" x14ac:dyDescent="0.25"/>
  <cols>
    <col min="2" max="2" width="11.5703125" style="2" bestFit="1" customWidth="1"/>
    <col min="3" max="3" width="12.42578125" bestFit="1" customWidth="1"/>
    <col min="5" max="5" width="12.28515625" bestFit="1" customWidth="1"/>
    <col min="6" max="6" width="11.5703125" bestFit="1" customWidth="1"/>
    <col min="7" max="7" width="16.85546875" bestFit="1" customWidth="1"/>
  </cols>
  <sheetData>
    <row r="1" spans="1:7" x14ac:dyDescent="0.25">
      <c r="B1" s="2" t="s">
        <v>46</v>
      </c>
      <c r="C1" t="s">
        <v>45</v>
      </c>
      <c r="D1" t="s">
        <v>44</v>
      </c>
      <c r="E1" t="s">
        <v>43</v>
      </c>
      <c r="F1" t="s">
        <v>42</v>
      </c>
      <c r="G1" t="s">
        <v>41</v>
      </c>
    </row>
    <row r="2" spans="1:7" x14ac:dyDescent="0.25">
      <c r="A2" t="s">
        <v>40</v>
      </c>
      <c r="B2" s="2">
        <v>10000</v>
      </c>
      <c r="C2" s="11">
        <v>0.09</v>
      </c>
      <c r="D2">
        <v>12</v>
      </c>
      <c r="E2" s="10">
        <f>B2*C2</f>
        <v>900</v>
      </c>
      <c r="F2" s="10">
        <f>B2+E2</f>
        <v>10900</v>
      </c>
      <c r="G2" s="10">
        <f>F2/D2</f>
        <v>908.33333333333337</v>
      </c>
    </row>
    <row r="3" spans="1:7" x14ac:dyDescent="0.25">
      <c r="A3" t="s">
        <v>39</v>
      </c>
      <c r="B3" s="2">
        <v>10000</v>
      </c>
      <c r="C3" s="11">
        <v>0.08</v>
      </c>
      <c r="D3">
        <v>12</v>
      </c>
      <c r="E3" s="10">
        <f>B3*C3</f>
        <v>800</v>
      </c>
      <c r="F3" s="10">
        <f>B3+E3</f>
        <v>10800</v>
      </c>
      <c r="G3" s="10">
        <f>F3/D3</f>
        <v>900</v>
      </c>
    </row>
    <row r="4" spans="1:7" x14ac:dyDescent="0.25">
      <c r="A4" t="s">
        <v>38</v>
      </c>
      <c r="B4" s="2">
        <v>10000</v>
      </c>
      <c r="C4" s="11">
        <v>7.0000000000000007E-2</v>
      </c>
      <c r="D4">
        <v>12</v>
      </c>
      <c r="E4" s="10">
        <f>B4*C4</f>
        <v>700.00000000000011</v>
      </c>
      <c r="F4" s="10">
        <f>B4+E4</f>
        <v>10700</v>
      </c>
      <c r="G4" s="10">
        <f>F4/D4</f>
        <v>891.66666666666663</v>
      </c>
    </row>
    <row r="5" spans="1:7" x14ac:dyDescent="0.25">
      <c r="A5" t="s">
        <v>37</v>
      </c>
      <c r="B5" s="2">
        <v>10000</v>
      </c>
      <c r="C5" s="11">
        <v>0.06</v>
      </c>
      <c r="D5">
        <v>12</v>
      </c>
      <c r="E5" s="10">
        <f>B5*C5</f>
        <v>600</v>
      </c>
      <c r="F5" s="10">
        <f>B5+E5</f>
        <v>10600</v>
      </c>
      <c r="G5" s="10">
        <f>F5/D5</f>
        <v>883.33333333333337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5F80-8523-4ACE-B919-3F9F2FB7D2AB}">
  <dimension ref="A2:C18"/>
  <sheetViews>
    <sheetView workbookViewId="0">
      <selection activeCell="E22" sqref="E22"/>
    </sheetView>
  </sheetViews>
  <sheetFormatPr defaultRowHeight="15" x14ac:dyDescent="0.25"/>
  <cols>
    <col min="1" max="1" width="14.28515625" bestFit="1" customWidth="1"/>
    <col min="2" max="3" width="9.140625" style="2"/>
  </cols>
  <sheetData>
    <row r="2" spans="1:3" x14ac:dyDescent="0.25">
      <c r="B2" s="5" t="s">
        <v>0</v>
      </c>
      <c r="C2" s="5" t="s">
        <v>1</v>
      </c>
    </row>
    <row r="3" spans="1:3" x14ac:dyDescent="0.25">
      <c r="A3" s="48" t="s">
        <v>2</v>
      </c>
      <c r="B3" s="49"/>
      <c r="C3" s="50"/>
    </row>
    <row r="4" spans="1:3" x14ac:dyDescent="0.25">
      <c r="A4" s="3" t="s">
        <v>3</v>
      </c>
      <c r="B4" s="6">
        <v>50</v>
      </c>
      <c r="C4" s="6">
        <v>90</v>
      </c>
    </row>
    <row r="5" spans="1:3" x14ac:dyDescent="0.25">
      <c r="A5" s="3" t="s">
        <v>4</v>
      </c>
      <c r="B5" s="6">
        <v>2.5</v>
      </c>
      <c r="C5" s="6">
        <v>2</v>
      </c>
    </row>
    <row r="6" spans="1:3" x14ac:dyDescent="0.25">
      <c r="A6" s="3" t="s">
        <v>5</v>
      </c>
      <c r="B6" s="6">
        <v>5.5</v>
      </c>
      <c r="C6" s="6">
        <v>4.5</v>
      </c>
    </row>
    <row r="7" spans="1:3" x14ac:dyDescent="0.25">
      <c r="A7" s="3" t="s">
        <v>6</v>
      </c>
      <c r="B7" s="6">
        <v>7</v>
      </c>
      <c r="C7" s="6">
        <v>7</v>
      </c>
    </row>
    <row r="8" spans="1:3" x14ac:dyDescent="0.25">
      <c r="A8" s="3" t="s">
        <v>7</v>
      </c>
      <c r="B8" s="6">
        <v>3</v>
      </c>
      <c r="C8" s="6"/>
    </row>
    <row r="9" spans="1:3" x14ac:dyDescent="0.25">
      <c r="A9" s="3" t="s">
        <v>8</v>
      </c>
      <c r="B9" s="6">
        <f>SUM(B4:B8)</f>
        <v>68</v>
      </c>
      <c r="C9" s="6">
        <f>SUM(C4:C8)</f>
        <v>103.5</v>
      </c>
    </row>
    <row r="11" spans="1:3" x14ac:dyDescent="0.25">
      <c r="A11" s="51" t="s">
        <v>9</v>
      </c>
      <c r="B11" s="52"/>
      <c r="C11" s="53"/>
    </row>
    <row r="12" spans="1:3" x14ac:dyDescent="0.25">
      <c r="A12" s="4" t="s">
        <v>10</v>
      </c>
      <c r="B12" s="7">
        <v>21</v>
      </c>
      <c r="C12" s="7">
        <v>11</v>
      </c>
    </row>
    <row r="13" spans="1:3" x14ac:dyDescent="0.25">
      <c r="A13" s="4" t="s">
        <v>11</v>
      </c>
      <c r="B13" s="7"/>
      <c r="C13" s="7">
        <v>8</v>
      </c>
    </row>
    <row r="14" spans="1:3" x14ac:dyDescent="0.25">
      <c r="A14" s="4" t="s">
        <v>12</v>
      </c>
      <c r="B14" s="7">
        <v>3</v>
      </c>
      <c r="C14" s="7"/>
    </row>
    <row r="15" spans="1:3" x14ac:dyDescent="0.25">
      <c r="A15" s="4" t="s">
        <v>13</v>
      </c>
      <c r="B15" s="7">
        <f>SUM(B12:B14)</f>
        <v>24</v>
      </c>
      <c r="C15" s="7">
        <f>SUM(C12:C14)</f>
        <v>19</v>
      </c>
    </row>
    <row r="16" spans="1:3" x14ac:dyDescent="0.25">
      <c r="A16" s="4" t="s">
        <v>14</v>
      </c>
      <c r="B16" s="7">
        <f>2*B15</f>
        <v>48</v>
      </c>
      <c r="C16" s="7">
        <f>2*C15</f>
        <v>38</v>
      </c>
    </row>
    <row r="17" spans="1:3" x14ac:dyDescent="0.25">
      <c r="B17" s="5" t="s">
        <v>0</v>
      </c>
      <c r="C17" s="5" t="s">
        <v>1</v>
      </c>
    </row>
    <row r="18" spans="1:3" x14ac:dyDescent="0.25">
      <c r="A18" s="1" t="s">
        <v>15</v>
      </c>
      <c r="B18" s="8">
        <f>B9+B16</f>
        <v>116</v>
      </c>
      <c r="C18" s="8">
        <f>C9+C16</f>
        <v>141.5</v>
      </c>
    </row>
  </sheetData>
  <mergeCells count="2">
    <mergeCell ref="A3:C3"/>
    <mergeCell ref="A11:C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A39-B01E-419B-AC2E-705C4CEB91DB}">
  <dimension ref="A2:N19"/>
  <sheetViews>
    <sheetView workbookViewId="0">
      <selection activeCell="K40" sqref="K40"/>
    </sheetView>
  </sheetViews>
  <sheetFormatPr defaultRowHeight="15" x14ac:dyDescent="0.25"/>
  <cols>
    <col min="1" max="1" width="18" bestFit="1" customWidth="1"/>
    <col min="2" max="2" width="10.7109375" style="2" bestFit="1" customWidth="1"/>
    <col min="3" max="3" width="12" style="2" bestFit="1" customWidth="1"/>
    <col min="4" max="4" width="12.85546875" style="2" bestFit="1" customWidth="1"/>
    <col min="6" max="6" width="9.140625" style="9"/>
    <col min="7" max="7" width="10.7109375" style="2" bestFit="1" customWidth="1"/>
    <col min="8" max="8" width="12" bestFit="1" customWidth="1"/>
    <col min="9" max="9" width="12.85546875" bestFit="1" customWidth="1"/>
    <col min="11" max="11" width="6.140625" bestFit="1" customWidth="1"/>
    <col min="12" max="12" width="10.7109375" bestFit="1" customWidth="1"/>
    <col min="13" max="13" width="12" bestFit="1" customWidth="1"/>
    <col min="14" max="14" width="12.85546875" bestFit="1" customWidth="1"/>
  </cols>
  <sheetData>
    <row r="2" spans="1:14" x14ac:dyDescent="0.25">
      <c r="B2" s="2" t="s">
        <v>19</v>
      </c>
      <c r="C2" s="2" t="s">
        <v>18</v>
      </c>
      <c r="D2" s="2" t="s">
        <v>17</v>
      </c>
      <c r="F2" s="9" t="s">
        <v>36</v>
      </c>
      <c r="G2" s="2" t="s">
        <v>19</v>
      </c>
      <c r="H2" s="2" t="s">
        <v>18</v>
      </c>
      <c r="I2" s="2" t="s">
        <v>17</v>
      </c>
      <c r="K2" s="9" t="s">
        <v>35</v>
      </c>
      <c r="L2" s="2" t="s">
        <v>19</v>
      </c>
      <c r="M2" s="2" t="s">
        <v>18</v>
      </c>
      <c r="N2" s="2" t="s">
        <v>17</v>
      </c>
    </row>
    <row r="3" spans="1:14" x14ac:dyDescent="0.25">
      <c r="A3" t="s">
        <v>34</v>
      </c>
      <c r="B3" s="2">
        <v>0.5</v>
      </c>
      <c r="C3" s="2">
        <v>0.4</v>
      </c>
      <c r="D3" s="2">
        <v>1.4</v>
      </c>
      <c r="F3" s="9">
        <v>5</v>
      </c>
      <c r="G3" s="2">
        <f t="shared" ref="G3:G17" si="0">IF(F3&gt;0, $F3*B3, 0)</f>
        <v>2.5</v>
      </c>
      <c r="H3" s="2">
        <f t="shared" ref="H3:H17" si="1">IF(G3&gt;0, $F3*C3, 0)</f>
        <v>2</v>
      </c>
      <c r="I3" s="2">
        <f t="shared" ref="I3:I17" si="2">IF(H3&gt;0, $F3*D3, 0)</f>
        <v>7</v>
      </c>
      <c r="K3" s="9">
        <v>3</v>
      </c>
      <c r="L3" s="10">
        <f t="shared" ref="L3:L17" si="3">$K3*B3</f>
        <v>1.5</v>
      </c>
      <c r="M3" s="10">
        <f t="shared" ref="M3:M17" si="4">$K3*C3</f>
        <v>1.2000000000000002</v>
      </c>
      <c r="N3" s="10">
        <f t="shared" ref="N3:N17" si="5">$K3*D3</f>
        <v>4.1999999999999993</v>
      </c>
    </row>
    <row r="4" spans="1:14" x14ac:dyDescent="0.25">
      <c r="A4" t="s">
        <v>33</v>
      </c>
      <c r="B4" s="2">
        <v>28</v>
      </c>
      <c r="C4" s="2">
        <v>33</v>
      </c>
      <c r="D4" s="2">
        <v>31</v>
      </c>
      <c r="F4" s="9">
        <v>1</v>
      </c>
      <c r="G4" s="2">
        <f t="shared" si="0"/>
        <v>28</v>
      </c>
      <c r="H4" s="2">
        <f t="shared" si="1"/>
        <v>33</v>
      </c>
      <c r="I4" s="2">
        <f t="shared" si="2"/>
        <v>31</v>
      </c>
      <c r="K4" s="9">
        <v>1</v>
      </c>
      <c r="L4" s="10">
        <f t="shared" si="3"/>
        <v>28</v>
      </c>
      <c r="M4" s="10">
        <f t="shared" si="4"/>
        <v>33</v>
      </c>
      <c r="N4" s="10">
        <f t="shared" si="5"/>
        <v>31</v>
      </c>
    </row>
    <row r="5" spans="1:14" x14ac:dyDescent="0.25">
      <c r="A5" t="s">
        <v>32</v>
      </c>
      <c r="B5" s="2">
        <v>1.8</v>
      </c>
      <c r="C5" s="2">
        <v>1</v>
      </c>
      <c r="D5" s="2">
        <v>2</v>
      </c>
      <c r="F5" s="9">
        <v>4</v>
      </c>
      <c r="G5" s="2">
        <f t="shared" si="0"/>
        <v>7.2</v>
      </c>
      <c r="H5" s="2">
        <f t="shared" si="1"/>
        <v>4</v>
      </c>
      <c r="I5" s="2">
        <f t="shared" si="2"/>
        <v>8</v>
      </c>
      <c r="K5" s="9">
        <v>7</v>
      </c>
      <c r="L5" s="10">
        <f t="shared" si="3"/>
        <v>12.6</v>
      </c>
      <c r="M5" s="10">
        <f t="shared" si="4"/>
        <v>7</v>
      </c>
      <c r="N5" s="10">
        <f t="shared" si="5"/>
        <v>14</v>
      </c>
    </row>
    <row r="6" spans="1:14" x14ac:dyDescent="0.25">
      <c r="A6" t="s">
        <v>31</v>
      </c>
      <c r="B6" s="2">
        <v>1.2</v>
      </c>
      <c r="C6" s="2">
        <v>0.8</v>
      </c>
      <c r="D6" s="2">
        <v>1.5</v>
      </c>
      <c r="F6" s="9">
        <v>2</v>
      </c>
      <c r="G6" s="2">
        <f t="shared" si="0"/>
        <v>2.4</v>
      </c>
      <c r="H6" s="2">
        <f t="shared" si="1"/>
        <v>1.6</v>
      </c>
      <c r="I6" s="2">
        <f t="shared" si="2"/>
        <v>3</v>
      </c>
      <c r="K6" s="9">
        <v>1</v>
      </c>
      <c r="L6" s="10">
        <f t="shared" si="3"/>
        <v>1.2</v>
      </c>
      <c r="M6" s="10">
        <f t="shared" si="4"/>
        <v>0.8</v>
      </c>
      <c r="N6" s="10">
        <f t="shared" si="5"/>
        <v>1.5</v>
      </c>
    </row>
    <row r="7" spans="1:14" x14ac:dyDescent="0.25">
      <c r="A7" t="s">
        <v>30</v>
      </c>
      <c r="B7" s="2">
        <v>2.4</v>
      </c>
      <c r="C7" s="2">
        <v>1.4</v>
      </c>
      <c r="D7" s="2">
        <v>2.4</v>
      </c>
      <c r="F7" s="9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9">
        <v>2</v>
      </c>
      <c r="L7" s="10">
        <f t="shared" si="3"/>
        <v>4.8</v>
      </c>
      <c r="M7" s="10">
        <f t="shared" si="4"/>
        <v>2.8</v>
      </c>
      <c r="N7" s="10">
        <f t="shared" si="5"/>
        <v>4.8</v>
      </c>
    </row>
    <row r="8" spans="1:14" x14ac:dyDescent="0.25">
      <c r="A8" t="s">
        <v>29</v>
      </c>
      <c r="B8" s="2">
        <v>0.9</v>
      </c>
      <c r="C8" s="2">
        <v>0.2</v>
      </c>
      <c r="D8" s="2">
        <v>0.8</v>
      </c>
      <c r="F8" s="9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9">
        <v>2</v>
      </c>
      <c r="L8" s="10">
        <f t="shared" si="3"/>
        <v>1.8</v>
      </c>
      <c r="M8" s="10">
        <f t="shared" si="4"/>
        <v>0.4</v>
      </c>
      <c r="N8" s="10">
        <f t="shared" si="5"/>
        <v>1.6</v>
      </c>
    </row>
    <row r="9" spans="1:14" x14ac:dyDescent="0.25">
      <c r="A9" t="s">
        <v>28</v>
      </c>
      <c r="B9" s="2">
        <v>0.99</v>
      </c>
      <c r="C9" s="2">
        <v>0.59</v>
      </c>
      <c r="D9" s="2">
        <v>2.59</v>
      </c>
      <c r="F9" s="9">
        <v>10</v>
      </c>
      <c r="G9" s="2">
        <f t="shared" si="0"/>
        <v>9.9</v>
      </c>
      <c r="H9" s="2">
        <f t="shared" si="1"/>
        <v>5.8999999999999995</v>
      </c>
      <c r="I9" s="2">
        <f t="shared" si="2"/>
        <v>25.9</v>
      </c>
      <c r="K9" s="9">
        <v>1</v>
      </c>
      <c r="L9" s="10">
        <f t="shared" si="3"/>
        <v>0.99</v>
      </c>
      <c r="M9" s="10">
        <f t="shared" si="4"/>
        <v>0.59</v>
      </c>
      <c r="N9" s="10">
        <f t="shared" si="5"/>
        <v>2.59</v>
      </c>
    </row>
    <row r="10" spans="1:14" x14ac:dyDescent="0.25">
      <c r="A10" t="s">
        <v>27</v>
      </c>
      <c r="B10" s="2">
        <v>1.25</v>
      </c>
      <c r="C10" s="2">
        <v>3.25</v>
      </c>
      <c r="D10" s="2">
        <v>2.15</v>
      </c>
      <c r="F10" s="9">
        <v>1</v>
      </c>
      <c r="G10" s="2">
        <f t="shared" si="0"/>
        <v>1.25</v>
      </c>
      <c r="H10" s="2">
        <f t="shared" si="1"/>
        <v>3.25</v>
      </c>
      <c r="I10" s="2">
        <f t="shared" si="2"/>
        <v>2.15</v>
      </c>
      <c r="K10" s="9">
        <v>4</v>
      </c>
      <c r="L10" s="10">
        <f t="shared" si="3"/>
        <v>5</v>
      </c>
      <c r="M10" s="10">
        <f t="shared" si="4"/>
        <v>13</v>
      </c>
      <c r="N10" s="10">
        <f t="shared" si="5"/>
        <v>8.6</v>
      </c>
    </row>
    <row r="11" spans="1:14" x14ac:dyDescent="0.25">
      <c r="A11" t="s">
        <v>26</v>
      </c>
      <c r="B11" s="2">
        <v>9.5</v>
      </c>
      <c r="C11" s="2">
        <v>14</v>
      </c>
      <c r="D11" s="2">
        <v>13</v>
      </c>
      <c r="F11" s="9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9">
        <v>1</v>
      </c>
      <c r="L11" s="10">
        <f t="shared" si="3"/>
        <v>9.5</v>
      </c>
      <c r="M11" s="10">
        <f t="shared" si="4"/>
        <v>14</v>
      </c>
      <c r="N11" s="10">
        <f t="shared" si="5"/>
        <v>13</v>
      </c>
    </row>
    <row r="12" spans="1:14" x14ac:dyDescent="0.25">
      <c r="A12" t="s">
        <v>25</v>
      </c>
      <c r="B12" s="2">
        <v>4.55</v>
      </c>
      <c r="C12" s="2">
        <v>2.5499999999999998</v>
      </c>
      <c r="D12" s="2">
        <v>6</v>
      </c>
      <c r="F12" s="9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9">
        <v>1</v>
      </c>
      <c r="L12" s="10">
        <f t="shared" si="3"/>
        <v>4.55</v>
      </c>
      <c r="M12" s="10">
        <f t="shared" si="4"/>
        <v>2.5499999999999998</v>
      </c>
      <c r="N12" s="10">
        <f t="shared" si="5"/>
        <v>6</v>
      </c>
    </row>
    <row r="13" spans="1:14" x14ac:dyDescent="0.25">
      <c r="A13" t="s">
        <v>24</v>
      </c>
      <c r="B13" s="2">
        <v>4.2</v>
      </c>
      <c r="C13" s="2">
        <v>2.2000000000000002</v>
      </c>
      <c r="D13" s="2">
        <v>3</v>
      </c>
      <c r="G13" s="2">
        <f t="shared" si="0"/>
        <v>0</v>
      </c>
      <c r="H13" s="2">
        <f t="shared" si="1"/>
        <v>0</v>
      </c>
      <c r="I13" s="2">
        <f t="shared" si="2"/>
        <v>0</v>
      </c>
      <c r="K13" s="9">
        <v>1</v>
      </c>
      <c r="L13" s="10">
        <f t="shared" si="3"/>
        <v>4.2</v>
      </c>
      <c r="M13" s="10">
        <f t="shared" si="4"/>
        <v>2.2000000000000002</v>
      </c>
      <c r="N13" s="10">
        <f t="shared" si="5"/>
        <v>3</v>
      </c>
    </row>
    <row r="14" spans="1:14" x14ac:dyDescent="0.25">
      <c r="A14" t="s">
        <v>23</v>
      </c>
      <c r="B14" s="2">
        <v>3.9</v>
      </c>
      <c r="C14" s="2">
        <v>5</v>
      </c>
      <c r="D14" s="2">
        <v>8</v>
      </c>
      <c r="G14" s="2">
        <f t="shared" si="0"/>
        <v>0</v>
      </c>
      <c r="H14" s="2">
        <f t="shared" si="1"/>
        <v>0</v>
      </c>
      <c r="I14" s="2">
        <f t="shared" si="2"/>
        <v>0</v>
      </c>
      <c r="K14" s="9">
        <v>1</v>
      </c>
      <c r="L14" s="10">
        <f t="shared" si="3"/>
        <v>3.9</v>
      </c>
      <c r="M14" s="10">
        <f t="shared" si="4"/>
        <v>5</v>
      </c>
      <c r="N14" s="10">
        <f t="shared" si="5"/>
        <v>8</v>
      </c>
    </row>
    <row r="15" spans="1:14" x14ac:dyDescent="0.25">
      <c r="A15" t="s">
        <v>22</v>
      </c>
      <c r="B15" s="2">
        <v>1</v>
      </c>
      <c r="C15" s="2">
        <v>2</v>
      </c>
      <c r="D15" s="2">
        <v>1</v>
      </c>
      <c r="G15" s="2">
        <f t="shared" si="0"/>
        <v>0</v>
      </c>
      <c r="H15" s="2">
        <f t="shared" si="1"/>
        <v>0</v>
      </c>
      <c r="I15" s="2">
        <f t="shared" si="2"/>
        <v>0</v>
      </c>
      <c r="K15" s="9">
        <v>1</v>
      </c>
      <c r="L15" s="10">
        <f t="shared" si="3"/>
        <v>1</v>
      </c>
      <c r="M15" s="10">
        <f t="shared" si="4"/>
        <v>2</v>
      </c>
      <c r="N15" s="10">
        <f t="shared" si="5"/>
        <v>1</v>
      </c>
    </row>
    <row r="16" spans="1:14" x14ac:dyDescent="0.25">
      <c r="A16" t="s">
        <v>21</v>
      </c>
      <c r="B16" s="2">
        <v>1.75</v>
      </c>
      <c r="C16" s="2">
        <v>2</v>
      </c>
      <c r="D16" s="2">
        <v>1</v>
      </c>
      <c r="G16" s="2">
        <f t="shared" si="0"/>
        <v>0</v>
      </c>
      <c r="H16" s="2">
        <f t="shared" si="1"/>
        <v>0</v>
      </c>
      <c r="I16" s="2">
        <f t="shared" si="2"/>
        <v>0</v>
      </c>
      <c r="K16" s="9">
        <v>1</v>
      </c>
      <c r="L16" s="10">
        <f t="shared" si="3"/>
        <v>1.75</v>
      </c>
      <c r="M16" s="10">
        <f t="shared" si="4"/>
        <v>2</v>
      </c>
      <c r="N16" s="10">
        <f t="shared" si="5"/>
        <v>1</v>
      </c>
    </row>
    <row r="17" spans="1:14" x14ac:dyDescent="0.25">
      <c r="A17" t="s">
        <v>20</v>
      </c>
      <c r="B17" s="2">
        <v>2</v>
      </c>
      <c r="C17" s="2">
        <v>1</v>
      </c>
      <c r="D17" s="2">
        <v>3</v>
      </c>
      <c r="F17" s="9">
        <v>2</v>
      </c>
      <c r="G17" s="2">
        <f t="shared" si="0"/>
        <v>4</v>
      </c>
      <c r="H17" s="2">
        <f t="shared" si="1"/>
        <v>2</v>
      </c>
      <c r="I17" s="2">
        <f t="shared" si="2"/>
        <v>6</v>
      </c>
      <c r="K17" s="9">
        <v>1</v>
      </c>
      <c r="L17" s="10">
        <f t="shared" si="3"/>
        <v>2</v>
      </c>
      <c r="M17" s="10">
        <f t="shared" si="4"/>
        <v>1</v>
      </c>
      <c r="N17" s="10">
        <f t="shared" si="5"/>
        <v>3</v>
      </c>
    </row>
    <row r="18" spans="1:14" x14ac:dyDescent="0.25">
      <c r="G18" s="2" t="s">
        <v>19</v>
      </c>
      <c r="H18" t="s">
        <v>18</v>
      </c>
      <c r="I18" t="s">
        <v>17</v>
      </c>
      <c r="K18" s="9"/>
      <c r="L18" t="s">
        <v>19</v>
      </c>
      <c r="M18" t="s">
        <v>18</v>
      </c>
      <c r="N18" t="s">
        <v>17</v>
      </c>
    </row>
    <row r="19" spans="1:14" x14ac:dyDescent="0.25">
      <c r="F19" s="9" t="s">
        <v>16</v>
      </c>
      <c r="G19" s="2">
        <f>SUM(G3:G17)</f>
        <v>75.899999999999991</v>
      </c>
      <c r="H19" s="2">
        <f>SUM(H3:H17)</f>
        <v>71.499999999999986</v>
      </c>
      <c r="I19" s="2">
        <f>SUM(I3:I17)</f>
        <v>108.45</v>
      </c>
      <c r="K19" s="9" t="s">
        <v>16</v>
      </c>
      <c r="L19" s="10">
        <f>SUM(L3:L17)</f>
        <v>82.79</v>
      </c>
      <c r="M19" s="10">
        <f>SUM(M3:M17)</f>
        <v>87.539999999999992</v>
      </c>
      <c r="N19" s="10">
        <f>SUM(N3:N17)</f>
        <v>103.28999999999999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2E4F-DC70-4902-8A8F-33C65FECDDB6}">
  <dimension ref="A1:I26"/>
  <sheetViews>
    <sheetView workbookViewId="0">
      <selection activeCell="A13" sqref="A13"/>
    </sheetView>
  </sheetViews>
  <sheetFormatPr defaultRowHeight="15" x14ac:dyDescent="0.25"/>
  <cols>
    <col min="1" max="1" width="22.140625" customWidth="1"/>
    <col min="2" max="2" width="13.85546875" style="2" customWidth="1"/>
    <col min="3" max="3" width="27.28515625" bestFit="1" customWidth="1"/>
    <col min="4" max="4" width="10.5703125" style="2" bestFit="1" customWidth="1"/>
    <col min="5" max="5" width="19.5703125" customWidth="1"/>
    <col min="6" max="6" width="10.5703125" style="2" bestFit="1" customWidth="1"/>
    <col min="9" max="9" width="10.5703125" bestFit="1" customWidth="1"/>
  </cols>
  <sheetData>
    <row r="1" spans="1:9" x14ac:dyDescent="0.25">
      <c r="A1" t="s">
        <v>47</v>
      </c>
    </row>
    <row r="2" spans="1:9" x14ac:dyDescent="0.25">
      <c r="A2" t="s">
        <v>48</v>
      </c>
    </row>
    <row r="3" spans="1:9" x14ac:dyDescent="0.25">
      <c r="A3" t="s">
        <v>49</v>
      </c>
      <c r="C3" t="s">
        <v>75</v>
      </c>
    </row>
    <row r="4" spans="1:9" x14ac:dyDescent="0.25">
      <c r="A4" t="s">
        <v>74</v>
      </c>
      <c r="C4">
        <v>4</v>
      </c>
    </row>
    <row r="5" spans="1:9" ht="20.25" thickBot="1" x14ac:dyDescent="0.35">
      <c r="A5" s="54" t="s">
        <v>50</v>
      </c>
      <c r="B5" s="55"/>
      <c r="C5" s="56" t="s">
        <v>58</v>
      </c>
      <c r="D5" s="57"/>
      <c r="E5" s="58" t="s">
        <v>68</v>
      </c>
      <c r="F5" s="57"/>
      <c r="H5" t="s">
        <v>78</v>
      </c>
    </row>
    <row r="6" spans="1:9" ht="18.75" thickTop="1" thickBot="1" x14ac:dyDescent="0.35">
      <c r="A6" s="40" t="s">
        <v>51</v>
      </c>
      <c r="B6" s="41"/>
      <c r="C6" s="33" t="s">
        <v>51</v>
      </c>
      <c r="D6" s="13"/>
      <c r="E6" s="12" t="s">
        <v>69</v>
      </c>
      <c r="F6" s="29"/>
      <c r="H6" t="s">
        <v>79</v>
      </c>
      <c r="I6" t="s">
        <v>80</v>
      </c>
    </row>
    <row r="7" spans="1:9" ht="15.75" thickTop="1" x14ac:dyDescent="0.25">
      <c r="A7" s="42" t="s">
        <v>52</v>
      </c>
      <c r="B7" s="43">
        <f>VLOOKUP("miami", $A24:$B26,2)</f>
        <v>350</v>
      </c>
      <c r="C7" s="34" t="s">
        <v>52</v>
      </c>
      <c r="D7" s="15">
        <f>VLOOKUP("chicago", $A24:$B26,2)</f>
        <v>280</v>
      </c>
      <c r="E7" s="14" t="s">
        <v>52</v>
      </c>
      <c r="F7" s="15">
        <f>VLOOKUP("orlando", $A24:$B26,2)</f>
        <v>100</v>
      </c>
      <c r="H7" t="s">
        <v>81</v>
      </c>
      <c r="I7" s="10">
        <f>B9</f>
        <v>3620</v>
      </c>
    </row>
    <row r="8" spans="1:9" x14ac:dyDescent="0.25">
      <c r="A8" s="44" t="s">
        <v>53</v>
      </c>
      <c r="B8" s="45">
        <v>555</v>
      </c>
      <c r="C8" s="35"/>
      <c r="D8" s="17"/>
      <c r="E8" s="16"/>
      <c r="F8" s="17"/>
      <c r="H8" t="s">
        <v>82</v>
      </c>
      <c r="I8" s="10">
        <f>D22</f>
        <v>1619</v>
      </c>
    </row>
    <row r="9" spans="1:9" ht="18" thickBot="1" x14ac:dyDescent="0.35">
      <c r="A9" s="46" t="s">
        <v>16</v>
      </c>
      <c r="B9" s="47">
        <f>C4*(SUM(B7:B8))</f>
        <v>3620</v>
      </c>
      <c r="C9" s="36" t="s">
        <v>63</v>
      </c>
      <c r="D9" s="19"/>
      <c r="E9" s="18" t="s">
        <v>63</v>
      </c>
      <c r="F9" s="30"/>
      <c r="H9" t="s">
        <v>83</v>
      </c>
      <c r="I9" s="10">
        <f>F22</f>
        <v>1069</v>
      </c>
    </row>
    <row r="10" spans="1:9" ht="15.75" thickTop="1" x14ac:dyDescent="0.25">
      <c r="C10" s="20" t="s">
        <v>59</v>
      </c>
      <c r="D10" s="21">
        <v>18</v>
      </c>
      <c r="E10" s="20" t="s">
        <v>70</v>
      </c>
      <c r="F10" s="21">
        <v>99</v>
      </c>
    </row>
    <row r="11" spans="1:9" x14ac:dyDescent="0.25">
      <c r="C11" s="20" t="s">
        <v>60</v>
      </c>
      <c r="D11" s="21">
        <v>25</v>
      </c>
      <c r="E11" s="20" t="s">
        <v>71</v>
      </c>
      <c r="F11" s="21">
        <v>95</v>
      </c>
    </row>
    <row r="12" spans="1:9" x14ac:dyDescent="0.25">
      <c r="C12" s="20" t="s">
        <v>61</v>
      </c>
      <c r="D12" s="21">
        <v>15</v>
      </c>
      <c r="E12" s="20" t="s">
        <v>72</v>
      </c>
      <c r="F12" s="21">
        <v>85</v>
      </c>
    </row>
    <row r="13" spans="1:9" x14ac:dyDescent="0.25">
      <c r="C13" s="20" t="s">
        <v>62</v>
      </c>
      <c r="D13" s="21">
        <v>9</v>
      </c>
      <c r="E13" s="20" t="s">
        <v>73</v>
      </c>
      <c r="F13" s="21">
        <v>85</v>
      </c>
    </row>
    <row r="14" spans="1:9" x14ac:dyDescent="0.25">
      <c r="C14" s="16"/>
      <c r="D14" s="17"/>
      <c r="E14" s="16"/>
      <c r="F14" s="17"/>
    </row>
    <row r="15" spans="1:9" ht="18" thickBot="1" x14ac:dyDescent="0.35">
      <c r="C15" s="22" t="s">
        <v>64</v>
      </c>
      <c r="D15" s="23"/>
      <c r="E15" s="22" t="s">
        <v>64</v>
      </c>
      <c r="F15" s="23"/>
    </row>
    <row r="16" spans="1:9" ht="15.75" thickTop="1" x14ac:dyDescent="0.25">
      <c r="C16" s="24" t="s">
        <v>65</v>
      </c>
      <c r="D16" s="25">
        <v>40</v>
      </c>
      <c r="E16" s="24" t="s">
        <v>66</v>
      </c>
      <c r="F16" s="25">
        <v>105</v>
      </c>
    </row>
    <row r="17" spans="1:6" x14ac:dyDescent="0.25">
      <c r="C17" s="24" t="s">
        <v>66</v>
      </c>
      <c r="D17" s="25">
        <v>120</v>
      </c>
      <c r="E17" s="24" t="s">
        <v>67</v>
      </c>
      <c r="F17" s="25">
        <v>50</v>
      </c>
    </row>
    <row r="18" spans="1:6" x14ac:dyDescent="0.25">
      <c r="C18" s="24" t="s">
        <v>67</v>
      </c>
      <c r="D18" s="25">
        <f>50</f>
        <v>50</v>
      </c>
      <c r="E18" s="16"/>
      <c r="F18" s="17"/>
    </row>
    <row r="19" spans="1:6" x14ac:dyDescent="0.25">
      <c r="C19" s="16"/>
      <c r="D19" s="39"/>
      <c r="E19" s="16"/>
      <c r="F19" s="17"/>
    </row>
    <row r="20" spans="1:6" x14ac:dyDescent="0.25">
      <c r="C20" s="32" t="s">
        <v>76</v>
      </c>
      <c r="D20" s="37">
        <f>D7+D10+D18</f>
        <v>348</v>
      </c>
      <c r="E20" s="16" t="s">
        <v>76</v>
      </c>
      <c r="F20" s="17">
        <f>SUM(F17,F7)</f>
        <v>150</v>
      </c>
    </row>
    <row r="21" spans="1:6" x14ac:dyDescent="0.25">
      <c r="C21" s="32" t="s">
        <v>77</v>
      </c>
      <c r="D21" s="38">
        <f>SUM(D10:D13,D16,D17)</f>
        <v>227</v>
      </c>
      <c r="E21" s="16" t="s">
        <v>77</v>
      </c>
      <c r="F21" s="17">
        <f>SUM(F10:F13,F16)</f>
        <v>469</v>
      </c>
    </row>
    <row r="22" spans="1:6" x14ac:dyDescent="0.25">
      <c r="C22" s="26" t="s">
        <v>16</v>
      </c>
      <c r="D22" s="27">
        <f>C4*D20+D21</f>
        <v>1619</v>
      </c>
      <c r="E22" s="31" t="s">
        <v>16</v>
      </c>
      <c r="F22" s="28">
        <f>C4*F20+F21</f>
        <v>1069</v>
      </c>
    </row>
    <row r="23" spans="1:6" x14ac:dyDescent="0.25">
      <c r="A23" t="s">
        <v>54</v>
      </c>
    </row>
    <row r="24" spans="1:6" x14ac:dyDescent="0.25">
      <c r="A24" t="s">
        <v>57</v>
      </c>
      <c r="B24" s="2">
        <v>280</v>
      </c>
    </row>
    <row r="25" spans="1:6" x14ac:dyDescent="0.25">
      <c r="A25" t="s">
        <v>55</v>
      </c>
      <c r="B25" s="2">
        <v>350</v>
      </c>
    </row>
    <row r="26" spans="1:6" x14ac:dyDescent="0.25">
      <c r="A26" t="s">
        <v>56</v>
      </c>
      <c r="B26" s="2">
        <v>100</v>
      </c>
    </row>
  </sheetData>
  <sortState xmlns:xlrd2="http://schemas.microsoft.com/office/spreadsheetml/2017/richdata2" ref="A24:B26">
    <sortCondition ref="A24:A26"/>
  </sortState>
  <mergeCells count="3">
    <mergeCell ref="A5:B5"/>
    <mergeCell ref="C5:D5"/>
    <mergeCell ref="E5:F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182A-F8D4-40FE-B515-386767D177C8}">
  <dimension ref="A1:H11"/>
  <sheetViews>
    <sheetView topLeftCell="B1" workbookViewId="0">
      <selection activeCell="E28" sqref="E28"/>
    </sheetView>
  </sheetViews>
  <sheetFormatPr defaultRowHeight="15" x14ac:dyDescent="0.25"/>
  <cols>
    <col min="1" max="1" width="20" customWidth="1"/>
    <col min="2" max="2" width="48.5703125" style="59" bestFit="1" customWidth="1"/>
    <col min="3" max="3" width="9.7109375" style="59" customWidth="1"/>
    <col min="4" max="4" width="12.42578125" style="59" bestFit="1" customWidth="1"/>
    <col min="5" max="5" width="14.140625" bestFit="1" customWidth="1"/>
    <col min="6" max="6" width="10.5703125" bestFit="1" customWidth="1"/>
    <col min="7" max="7" width="14.140625" bestFit="1" customWidth="1"/>
  </cols>
  <sheetData>
    <row r="1" spans="1:8" x14ac:dyDescent="0.25">
      <c r="A1" t="s">
        <v>84</v>
      </c>
    </row>
    <row r="2" spans="1:8" x14ac:dyDescent="0.25">
      <c r="B2" s="59" t="s">
        <v>93</v>
      </c>
      <c r="D2" s="59" t="s">
        <v>94</v>
      </c>
      <c r="E2" t="s">
        <v>85</v>
      </c>
      <c r="F2" t="s">
        <v>88</v>
      </c>
      <c r="G2" t="s">
        <v>89</v>
      </c>
    </row>
    <row r="3" spans="1:8" x14ac:dyDescent="0.25">
      <c r="A3" t="s">
        <v>35</v>
      </c>
      <c r="B3" t="s">
        <v>95</v>
      </c>
      <c r="C3"/>
      <c r="D3">
        <f>15*5*52</f>
        <v>3900</v>
      </c>
      <c r="E3" s="10">
        <f>B10+(ROUNDUP($D3/B9,0)*B11)</f>
        <v>829</v>
      </c>
      <c r="F3" s="10">
        <f>D10+(ROUNDUP($D3/D9,0)*D11)</f>
        <v>919</v>
      </c>
      <c r="G3" s="10">
        <f>E10+(ROUNDUP($D3/E9,0)*E11)</f>
        <v>509</v>
      </c>
      <c r="H3" t="s">
        <v>35</v>
      </c>
    </row>
    <row r="4" spans="1:8" x14ac:dyDescent="0.25">
      <c r="A4" t="s">
        <v>36</v>
      </c>
      <c r="B4" t="s">
        <v>92</v>
      </c>
      <c r="C4"/>
      <c r="D4">
        <f>500*5*52</f>
        <v>130000</v>
      </c>
      <c r="E4" s="10">
        <f>B10+(ROUNDUP($D4/B9,0)*B11)</f>
        <v>26029</v>
      </c>
      <c r="F4" s="10">
        <f t="shared" ref="F4:G4" si="0">D10+(ROUNDUP($D4/D9,0)*D11)</f>
        <v>4989</v>
      </c>
      <c r="G4" s="10">
        <f t="shared" si="0"/>
        <v>11849</v>
      </c>
      <c r="H4" t="s">
        <v>36</v>
      </c>
    </row>
    <row r="5" spans="1:8" x14ac:dyDescent="0.25">
      <c r="F5" s="10"/>
    </row>
    <row r="7" spans="1:8" x14ac:dyDescent="0.25">
      <c r="B7" s="59" t="s">
        <v>87</v>
      </c>
    </row>
    <row r="8" spans="1:8" x14ac:dyDescent="0.25">
      <c r="B8" s="59" t="s">
        <v>85</v>
      </c>
      <c r="D8" s="59" t="s">
        <v>88</v>
      </c>
      <c r="E8" t="s">
        <v>89</v>
      </c>
    </row>
    <row r="9" spans="1:8" x14ac:dyDescent="0.25">
      <c r="A9" t="s">
        <v>86</v>
      </c>
      <c r="B9" s="59">
        <v>200</v>
      </c>
      <c r="D9" s="59">
        <v>11000</v>
      </c>
      <c r="E9" s="59">
        <v>1000</v>
      </c>
    </row>
    <row r="10" spans="1:8" x14ac:dyDescent="0.25">
      <c r="A10" t="s">
        <v>90</v>
      </c>
      <c r="B10" s="2">
        <v>29</v>
      </c>
      <c r="C10" s="2"/>
      <c r="D10" s="2">
        <v>549</v>
      </c>
      <c r="E10" s="2">
        <v>149</v>
      </c>
    </row>
    <row r="11" spans="1:8" x14ac:dyDescent="0.25">
      <c r="A11" t="s">
        <v>91</v>
      </c>
      <c r="B11" s="2">
        <v>40</v>
      </c>
      <c r="C11" s="2"/>
      <c r="D11" s="2">
        <v>370</v>
      </c>
      <c r="E11" s="2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F790-4B7C-48AB-819C-23C9878C3B3D}">
  <dimension ref="A1:D16"/>
  <sheetViews>
    <sheetView workbookViewId="0">
      <selection activeCell="O13" sqref="O13"/>
    </sheetView>
  </sheetViews>
  <sheetFormatPr defaultRowHeight="15" x14ac:dyDescent="0.25"/>
  <cols>
    <col min="1" max="1" width="30.28515625" bestFit="1" customWidth="1"/>
    <col min="2" max="4" width="10.5703125" style="2" bestFit="1" customWidth="1"/>
  </cols>
  <sheetData>
    <row r="1" spans="1:4" x14ac:dyDescent="0.25">
      <c r="A1" t="s">
        <v>96</v>
      </c>
    </row>
    <row r="2" spans="1:4" x14ac:dyDescent="0.25">
      <c r="A2" t="s">
        <v>35</v>
      </c>
      <c r="B2" s="2" t="s">
        <v>98</v>
      </c>
    </row>
    <row r="3" spans="1:4" x14ac:dyDescent="0.25">
      <c r="A3" t="s">
        <v>36</v>
      </c>
      <c r="B3" s="2" t="s">
        <v>97</v>
      </c>
    </row>
    <row r="4" spans="1:4" x14ac:dyDescent="0.25">
      <c r="B4" s="5" t="s">
        <v>99</v>
      </c>
      <c r="C4" s="5" t="s">
        <v>100</v>
      </c>
      <c r="D4" s="5" t="s">
        <v>101</v>
      </c>
    </row>
    <row r="5" spans="1:4" x14ac:dyDescent="0.25">
      <c r="A5" s="60" t="s">
        <v>2</v>
      </c>
    </row>
    <row r="6" spans="1:4" x14ac:dyDescent="0.25">
      <c r="A6" t="s">
        <v>105</v>
      </c>
      <c r="B6" s="2">
        <v>0</v>
      </c>
      <c r="C6" s="2">
        <v>500</v>
      </c>
      <c r="D6" s="2">
        <v>0</v>
      </c>
    </row>
    <row r="7" spans="1:4" x14ac:dyDescent="0.25">
      <c r="A7" s="60" t="s">
        <v>9</v>
      </c>
    </row>
    <row r="8" spans="1:4" x14ac:dyDescent="0.25">
      <c r="A8" t="s">
        <v>104</v>
      </c>
      <c r="B8" s="2">
        <v>19</v>
      </c>
      <c r="C8" s="2">
        <v>35</v>
      </c>
      <c r="D8" s="2">
        <v>55</v>
      </c>
    </row>
    <row r="9" spans="1:4" x14ac:dyDescent="0.25">
      <c r="A9" s="61" t="s">
        <v>106</v>
      </c>
      <c r="B9" s="2">
        <v>20</v>
      </c>
      <c r="C9" s="2">
        <v>15</v>
      </c>
      <c r="D9" s="2">
        <v>5</v>
      </c>
    </row>
    <row r="10" spans="1:4" x14ac:dyDescent="0.25">
      <c r="A10" s="61" t="s">
        <v>102</v>
      </c>
      <c r="B10" s="2">
        <v>9.5</v>
      </c>
      <c r="C10" s="2">
        <v>0</v>
      </c>
      <c r="D10" s="2">
        <v>0</v>
      </c>
    </row>
    <row r="11" spans="1:4" x14ac:dyDescent="0.25">
      <c r="A11" s="61" t="s">
        <v>103</v>
      </c>
      <c r="B11" s="2">
        <v>30</v>
      </c>
      <c r="C11" s="2">
        <v>0</v>
      </c>
      <c r="D11" s="2">
        <v>0</v>
      </c>
    </row>
    <row r="12" spans="1:4" ht="15.75" thickBot="1" x14ac:dyDescent="0.3">
      <c r="A12" s="62" t="s">
        <v>107</v>
      </c>
      <c r="B12" s="63">
        <f>SUM(B8:B11)-B9</f>
        <v>58.5</v>
      </c>
      <c r="C12" s="63">
        <f t="shared" ref="C12:D12" si="0">SUM(C8:C11)-C9</f>
        <v>35</v>
      </c>
      <c r="D12" s="63">
        <f t="shared" si="0"/>
        <v>55</v>
      </c>
    </row>
    <row r="13" spans="1:4" ht="16.5" thickTop="1" thickBot="1" x14ac:dyDescent="0.3">
      <c r="A13" s="62" t="s">
        <v>16</v>
      </c>
      <c r="B13" s="63">
        <f>B6+(24*B12)</f>
        <v>1404</v>
      </c>
      <c r="C13" s="63">
        <f t="shared" ref="C13:D13" si="1">C6+(24*C12)</f>
        <v>1340</v>
      </c>
      <c r="D13" s="63">
        <f t="shared" si="1"/>
        <v>1320</v>
      </c>
    </row>
    <row r="14" spans="1:4" ht="16.5" thickTop="1" thickBot="1" x14ac:dyDescent="0.3">
      <c r="A14" s="62" t="s">
        <v>108</v>
      </c>
      <c r="B14" s="63">
        <f>B13+(24*2*B9)</f>
        <v>2364</v>
      </c>
      <c r="C14" s="63">
        <f t="shared" ref="C14:D14" si="2">C13+(24*2*C9)</f>
        <v>2060</v>
      </c>
      <c r="D14" s="63">
        <f t="shared" si="2"/>
        <v>1560</v>
      </c>
    </row>
    <row r="15" spans="1:4" ht="16.5" thickTop="1" thickBot="1" x14ac:dyDescent="0.3">
      <c r="A15" s="62" t="s">
        <v>109</v>
      </c>
      <c r="B15" s="63">
        <f>B13</f>
        <v>1404</v>
      </c>
      <c r="C15" s="63">
        <f>C13</f>
        <v>1340</v>
      </c>
      <c r="D15" s="63">
        <f>D13</f>
        <v>1320</v>
      </c>
    </row>
    <row r="16" spans="1:4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D2C9-2E44-43DC-8315-F411308A4195}">
  <dimension ref="A1:D16"/>
  <sheetViews>
    <sheetView tabSelected="1" workbookViewId="0">
      <selection activeCell="F15" sqref="F15"/>
    </sheetView>
  </sheetViews>
  <sheetFormatPr defaultRowHeight="15" x14ac:dyDescent="0.25"/>
  <cols>
    <col min="1" max="1" width="12" customWidth="1"/>
    <col min="2" max="2" width="13.140625" style="2" customWidth="1"/>
    <col min="3" max="3" width="14.85546875" style="2" customWidth="1"/>
    <col min="4" max="4" width="17.140625" style="2" customWidth="1"/>
  </cols>
  <sheetData>
    <row r="1" spans="1:4" x14ac:dyDescent="0.25">
      <c r="A1" t="s">
        <v>110</v>
      </c>
    </row>
    <row r="2" spans="1:4" x14ac:dyDescent="0.25">
      <c r="A2" t="s">
        <v>123</v>
      </c>
      <c r="B2" s="2">
        <v>3.98</v>
      </c>
      <c r="C2" s="2" t="s">
        <v>126</v>
      </c>
      <c r="D2" s="9">
        <f>(250000/30000)</f>
        <v>8.3333333333333339</v>
      </c>
    </row>
    <row r="3" spans="1:4" x14ac:dyDescent="0.25">
      <c r="A3" t="s">
        <v>35</v>
      </c>
      <c r="B3" s="2" t="s">
        <v>111</v>
      </c>
    </row>
    <row r="4" spans="1:4" x14ac:dyDescent="0.25">
      <c r="A4" t="s">
        <v>36</v>
      </c>
      <c r="B4" s="2" t="s">
        <v>112</v>
      </c>
    </row>
    <row r="5" spans="1:4" x14ac:dyDescent="0.25">
      <c r="B5" s="5" t="s">
        <v>114</v>
      </c>
      <c r="C5" s="5" t="s">
        <v>115</v>
      </c>
      <c r="D5" s="5" t="s">
        <v>116</v>
      </c>
    </row>
    <row r="6" spans="1:4" x14ac:dyDescent="0.25">
      <c r="A6" t="s">
        <v>121</v>
      </c>
      <c r="B6" s="9">
        <v>35</v>
      </c>
      <c r="C6" s="9">
        <v>19</v>
      </c>
      <c r="D6" s="9">
        <v>17</v>
      </c>
    </row>
    <row r="7" spans="1:4" x14ac:dyDescent="0.25">
      <c r="A7" s="60" t="s">
        <v>2</v>
      </c>
    </row>
    <row r="8" spans="1:4" x14ac:dyDescent="0.25">
      <c r="A8" t="s">
        <v>113</v>
      </c>
      <c r="B8" s="2">
        <v>14500</v>
      </c>
      <c r="C8" s="2">
        <v>31000</v>
      </c>
      <c r="D8" s="2">
        <v>72000</v>
      </c>
    </row>
    <row r="9" spans="1:4" x14ac:dyDescent="0.25">
      <c r="A9" t="s">
        <v>119</v>
      </c>
      <c r="B9" s="2">
        <v>1450</v>
      </c>
      <c r="C9" s="2">
        <v>3100</v>
      </c>
      <c r="D9" s="2">
        <v>7200</v>
      </c>
    </row>
    <row r="10" spans="1:4" x14ac:dyDescent="0.25">
      <c r="A10" s="60" t="s">
        <v>122</v>
      </c>
    </row>
    <row r="11" spans="1:4" x14ac:dyDescent="0.25">
      <c r="A11" t="s">
        <v>117</v>
      </c>
      <c r="B11" s="2">
        <f>(30000/B6)*3.98</f>
        <v>3411.4285714285711</v>
      </c>
      <c r="C11" s="2">
        <f t="shared" ref="C11:D11" si="0">(30000/C6)*3.98</f>
        <v>6284.21052631579</v>
      </c>
      <c r="D11" s="2">
        <f t="shared" si="0"/>
        <v>7023.5294117647063</v>
      </c>
    </row>
    <row r="12" spans="1:4" x14ac:dyDescent="0.25">
      <c r="A12" t="s">
        <v>118</v>
      </c>
      <c r="B12" s="2">
        <v>1500</v>
      </c>
      <c r="C12" s="2">
        <v>2500</v>
      </c>
      <c r="D12" s="2">
        <v>3100</v>
      </c>
    </row>
    <row r="13" spans="1:4" x14ac:dyDescent="0.25">
      <c r="A13" t="s">
        <v>120</v>
      </c>
      <c r="B13" s="2">
        <v>210</v>
      </c>
      <c r="C13" s="2">
        <v>300</v>
      </c>
      <c r="D13" s="2">
        <v>450</v>
      </c>
    </row>
    <row r="14" spans="1:4" ht="15.75" thickBot="1" x14ac:dyDescent="0.3">
      <c r="A14" s="62" t="s">
        <v>124</v>
      </c>
      <c r="B14" s="63">
        <f>SUM(B8:B9)+($D2*(SUM(B11:B13)))</f>
        <v>58628.571428571428</v>
      </c>
      <c r="C14" s="63">
        <f>SUM(C8:C9)+($D2*(SUM(C11:C13)))</f>
        <v>109801.75438596492</v>
      </c>
      <c r="D14" s="63">
        <f>SUM(D8:D9)+($D2*(SUM(D11:D13)))</f>
        <v>167312.74509803922</v>
      </c>
    </row>
    <row r="15" spans="1:4" ht="16.5" thickTop="1" thickBot="1" x14ac:dyDescent="0.3">
      <c r="A15" s="62" t="s">
        <v>125</v>
      </c>
      <c r="B15" s="63">
        <f>B14*1.4</f>
        <v>82080</v>
      </c>
      <c r="C15" s="63">
        <f t="shared" ref="C15:D15" si="1">C14*1.4</f>
        <v>153722.45614035087</v>
      </c>
      <c r="D15" s="63">
        <f t="shared" si="1"/>
        <v>234237.84313725488</v>
      </c>
    </row>
    <row r="16" spans="1:4" ht="15.75" thickTop="1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5 0 V / V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D n R X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0 V / V i i K R 7 g O A A A A E Q A A A B M A H A B G b 3 J t d W x h c y 9 T Z W N 0 a W 9 u M S 5 t I K I Y A C i g F A A A A A A A A A A A A A A A A A A A A A A A A A A A A C t O T S 7 J z M 9 T C I b Q h t Y A U E s B A i 0 A F A A C A A g A 5 0 V / V q U U 6 R S j A A A A 9 Q A A A B I A A A A A A A A A A A A A A A A A A A A A A E N v b m Z p Z y 9 Q Y W N r Y W d l L n h t b F B L A Q I t A B Q A A g A I A O d F f 1 Y P y u m r p A A A A O k A A A A T A A A A A A A A A A A A A A A A A O 8 A A A B b Q 2 9 u d G V u d F 9 U e X B l c 1 0 u e G 1 s U E s B A i 0 A F A A C A A g A 5 0 V /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d 3 N W 8 Q Y F V F t L H x M T 7 L 8 g k A A A A A A g A A A A A A E G Y A A A A B A A A g A A A A p c t h I l O 9 c V n h Z F b T z g H W + L X A k D B R U 8 Z z S U 8 O y c N d R F U A A A A A D o A A A A A C A A A g A A A A R f 4 d I W J D U v k o X P Q U j o 6 r W W 3 H G Q S k + Q n p m + I c P G L N k H J Q A A A A 9 5 U r h o 3 7 m L Z o o G Y w o 6 V 9 O P Y k g W u V 3 H w a N 7 1 S W K U u I t I 2 S X K 5 Y 4 D 8 h x q 0 X S s Q c f M j G j G 5 U 9 R p L k l V l 4 K / w 4 N A K l w A R a q I B W V 9 P t O 2 F A z s f H p A A A A A e n s F O m k 4 3 x G I 5 x t O 4 X h l z + D u E o 0 i O n F c b g B K X F T O w f 5 8 G V I J n W t M 2 T D D h e h U q w h s d j 8 8 g U 6 + q t k f k 0 v n u K 6 b o w = = < / D a t a M a s h u p > 
</file>

<file path=customXml/itemProps1.xml><?xml version="1.0" encoding="utf-8"?>
<ds:datastoreItem xmlns:ds="http://schemas.openxmlformats.org/officeDocument/2006/customXml" ds:itemID="{D8924612-7CB9-4946-B112-3EEE4573B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Interest</vt:lpstr>
      <vt:lpstr>Cat or Dog</vt:lpstr>
      <vt:lpstr>School Shopping</vt:lpstr>
      <vt:lpstr>Three vacations</vt:lpstr>
      <vt:lpstr>Clear up the printer confusion</vt:lpstr>
      <vt:lpstr>Untangle the Cell Phone Bill</vt:lpstr>
      <vt:lpstr>Choose from Three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Noodle</cp:lastModifiedBy>
  <dcterms:created xsi:type="dcterms:W3CDTF">2023-03-30T15:05:17Z</dcterms:created>
  <dcterms:modified xsi:type="dcterms:W3CDTF">2023-04-04T13:01:40Z</dcterms:modified>
</cp:coreProperties>
</file>