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inmaythakre/Desktop/MSMFT SEM 3/Credit Risk/Credit Risk Project/"/>
    </mc:Choice>
  </mc:AlternateContent>
  <xr:revisionPtr revIDLastSave="0" documentId="13_ncr:1_{103BE11A-3523-A04F-BDC6-2CF2D87A8FF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age-1_table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2" i="1"/>
  <c r="E13" i="1"/>
  <c r="E12" i="1"/>
  <c r="E11" i="1"/>
  <c r="E10" i="1"/>
  <c r="E9" i="1"/>
  <c r="E8" i="1"/>
  <c r="E7" i="1"/>
  <c r="E6" i="1"/>
  <c r="E5" i="1"/>
  <c r="E4" i="1"/>
  <c r="E3" i="1"/>
  <c r="E2" i="1"/>
  <c r="C13" i="1"/>
  <c r="C12" i="1"/>
  <c r="C11" i="1"/>
  <c r="C10" i="1"/>
  <c r="C9" i="1"/>
  <c r="C8" i="1"/>
  <c r="C7" i="1"/>
  <c r="C6" i="1"/>
  <c r="C5" i="1"/>
  <c r="C4" i="1"/>
  <c r="C3" i="1"/>
  <c r="C2" i="1"/>
  <c r="B13" i="1"/>
  <c r="B12" i="1"/>
  <c r="B11" i="1"/>
  <c r="B10" i="1"/>
  <c r="B9" i="1"/>
  <c r="B8" i="1"/>
  <c r="B7" i="1"/>
  <c r="B6" i="1"/>
  <c r="B5" i="1"/>
  <c r="B4" i="1"/>
  <c r="B3" i="1"/>
  <c r="B2" i="1"/>
  <c r="G2" i="1"/>
  <c r="D3" i="1"/>
  <c r="D2" i="1"/>
</calcChain>
</file>

<file path=xl/sharedStrings.xml><?xml version="1.0" encoding="utf-8"?>
<sst xmlns="http://schemas.openxmlformats.org/spreadsheetml/2006/main" count="43" uniqueCount="43">
  <si>
    <t>09/30/2023</t>
  </si>
  <si>
    <t>06/30/2023</t>
  </si>
  <si>
    <t>03/31/2023</t>
  </si>
  <si>
    <t>12/31/2022</t>
  </si>
  <si>
    <t>09/30/2022</t>
  </si>
  <si>
    <t>06/30/2022</t>
  </si>
  <si>
    <t>03/31/2022</t>
  </si>
  <si>
    <t>12/31/2021</t>
  </si>
  <si>
    <t>09/30/2021</t>
  </si>
  <si>
    <t>06/30/2021</t>
  </si>
  <si>
    <t>03/31/2021</t>
  </si>
  <si>
    <t>12/31/2020</t>
  </si>
  <si>
    <t>Date</t>
  </si>
  <si>
    <t>AON Total Assets</t>
  </si>
  <si>
    <t>AON Total Liabilities</t>
  </si>
  <si>
    <t>JPM Total Assets</t>
  </si>
  <si>
    <t>BAC Total Assets</t>
  </si>
  <si>
    <t>SCHW Total Assets</t>
  </si>
  <si>
    <t>GS Total Assets</t>
  </si>
  <si>
    <t>MS Total Assets</t>
  </si>
  <si>
    <t>WFC Total Assets</t>
  </si>
  <si>
    <t>HSBC Total Assets</t>
  </si>
  <si>
    <t>BRK/A Total Assets</t>
  </si>
  <si>
    <t>JPM Total Liabilities</t>
  </si>
  <si>
    <t>BAC Total Liabilities</t>
  </si>
  <si>
    <t>SCHW Total Liabilities</t>
  </si>
  <si>
    <t>GS Total Liabilities</t>
  </si>
  <si>
    <t>MS Total Liabilities</t>
  </si>
  <si>
    <t>WFC Total Liabilities</t>
  </si>
  <si>
    <t>HBSC Total Liabilities</t>
  </si>
  <si>
    <t>BRK/A Total Liabilities</t>
  </si>
  <si>
    <t>AON Volatility</t>
  </si>
  <si>
    <t>JPM Volatility</t>
  </si>
  <si>
    <t>SCHW Volatility</t>
  </si>
  <si>
    <t>GS Volatilities</t>
  </si>
  <si>
    <t>CITI Total Assets</t>
  </si>
  <si>
    <t>CITI Total Liabilities</t>
  </si>
  <si>
    <t>CITI Volatility</t>
  </si>
  <si>
    <t>MS Volatility</t>
  </si>
  <si>
    <t>WFC Volatility</t>
  </si>
  <si>
    <t>HSBC Volatility</t>
  </si>
  <si>
    <t>BRK/A Volatilty</t>
  </si>
  <si>
    <t>BAC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</si>
</sst>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[$$-409]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"/>
  <sheetViews>
    <sheetView tabSelected="1" topLeftCell="N3" workbookViewId="0">
      <selection activeCell="V18" sqref="V18"/>
    </sheetView>
  </sheetViews>
  <sheetFormatPr baseColWidth="10" defaultColWidth="8.83203125" defaultRowHeight="16" x14ac:dyDescent="0.2"/>
  <cols>
    <col min="1" max="1" width="10.33203125" bestFit="1" customWidth="1"/>
    <col min="2" max="2" width="17.33203125" bestFit="1" customWidth="1"/>
    <col min="3" max="3" width="17.83203125" bestFit="1" customWidth="1"/>
    <col min="4" max="4" width="13" bestFit="1" customWidth="1"/>
    <col min="5" max="6" width="19.83203125" bestFit="1" customWidth="1"/>
    <col min="7" max="7" width="17.33203125" customWidth="1"/>
    <col min="8" max="9" width="19.83203125" bestFit="1" customWidth="1"/>
    <col min="10" max="10" width="17.5" customWidth="1"/>
    <col min="11" max="11" width="18.33203125" bestFit="1" customWidth="1"/>
    <col min="12" max="12" width="19.1640625" bestFit="1" customWidth="1"/>
    <col min="13" max="13" width="19.1640625" customWidth="1"/>
    <col min="14" max="14" width="19.83203125" bestFit="1" customWidth="1"/>
    <col min="15" max="15" width="20" bestFit="1" customWidth="1"/>
    <col min="16" max="16" width="12.83203125" bestFit="1" customWidth="1"/>
    <col min="17" max="17" width="20" bestFit="1" customWidth="1"/>
    <col min="18" max="18" width="19.83203125" bestFit="1" customWidth="1"/>
    <col min="19" max="19" width="15.1640625" customWidth="1"/>
    <col min="20" max="21" width="19.83203125" bestFit="1" customWidth="1"/>
    <col min="22" max="22" width="16.5" customWidth="1"/>
    <col min="23" max="24" width="19.83203125" bestFit="1" customWidth="1"/>
    <col min="25" max="25" width="17.83203125" customWidth="1"/>
    <col min="26" max="27" width="19.83203125" bestFit="1" customWidth="1"/>
    <col min="28" max="28" width="18.5" customWidth="1"/>
    <col min="29" max="29" width="19.83203125" bestFit="1" customWidth="1"/>
    <col min="30" max="30" width="19.1640625" bestFit="1" customWidth="1"/>
    <col min="31" max="31" width="19.1640625" customWidth="1"/>
  </cols>
  <sheetData>
    <row r="1" spans="1:31" s="3" customFormat="1" x14ac:dyDescent="0.2">
      <c r="A1" s="3" t="s">
        <v>12</v>
      </c>
      <c r="B1" s="3" t="s">
        <v>13</v>
      </c>
      <c r="C1" s="3" t="s">
        <v>14</v>
      </c>
      <c r="D1" s="3" t="s">
        <v>31</v>
      </c>
      <c r="E1" s="3" t="s">
        <v>15</v>
      </c>
      <c r="F1" s="3" t="s">
        <v>23</v>
      </c>
      <c r="G1" s="3" t="s">
        <v>32</v>
      </c>
      <c r="H1" s="3" t="s">
        <v>16</v>
      </c>
      <c r="I1" s="3" t="s">
        <v>24</v>
      </c>
      <c r="J1" s="3" t="s">
        <v>42</v>
      </c>
      <c r="K1" s="3" t="s">
        <v>17</v>
      </c>
      <c r="L1" s="3" t="s">
        <v>25</v>
      </c>
      <c r="M1" s="3" t="s">
        <v>33</v>
      </c>
      <c r="N1" s="3" t="s">
        <v>18</v>
      </c>
      <c r="O1" s="3" t="s">
        <v>26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19</v>
      </c>
      <c r="U1" s="3" t="s">
        <v>27</v>
      </c>
      <c r="V1" s="3" t="s">
        <v>38</v>
      </c>
      <c r="W1" s="3" t="s">
        <v>20</v>
      </c>
      <c r="X1" s="3" t="s">
        <v>28</v>
      </c>
      <c r="Y1" s="3" t="s">
        <v>39</v>
      </c>
      <c r="Z1" s="3" t="s">
        <v>21</v>
      </c>
      <c r="AA1" s="3" t="s">
        <v>29</v>
      </c>
      <c r="AB1" s="3" t="s">
        <v>40</v>
      </c>
      <c r="AC1" s="3" t="s">
        <v>22</v>
      </c>
      <c r="AD1" s="3" t="s">
        <v>30</v>
      </c>
      <c r="AE1" s="3" t="s">
        <v>41</v>
      </c>
    </row>
    <row r="2" spans="1:31" x14ac:dyDescent="0.2">
      <c r="A2" t="s">
        <v>0</v>
      </c>
      <c r="B2" s="4">
        <f>33.112*1000000000</f>
        <v>33112000000</v>
      </c>
      <c r="C2" s="4">
        <f>33.598*1000000000</f>
        <v>33598000000</v>
      </c>
      <c r="D2" s="2">
        <f>20.364/100</f>
        <v>0.20364000000000002</v>
      </c>
      <c r="E2" s="4">
        <f>3.8983*1000000000000</f>
        <v>3898300000000</v>
      </c>
      <c r="F2" s="4">
        <v>3581000000000</v>
      </c>
      <c r="G2" s="1">
        <f>24.442/100</f>
        <v>0.24442</v>
      </c>
      <c r="H2" s="4">
        <v>3153100000000</v>
      </c>
      <c r="I2" s="4">
        <v>2866000000000</v>
      </c>
      <c r="J2" s="1">
        <v>0.29504000000000002</v>
      </c>
      <c r="K2" s="4">
        <v>475204000000</v>
      </c>
      <c r="L2" s="4">
        <v>437420000000</v>
      </c>
      <c r="M2" s="1">
        <v>0.38479000000000002</v>
      </c>
      <c r="N2" s="4">
        <v>1577200000000</v>
      </c>
      <c r="O2" s="4">
        <v>1459900000000</v>
      </c>
      <c r="P2" s="1">
        <v>0.27040999999999998</v>
      </c>
      <c r="Q2" s="4">
        <v>2368500000000</v>
      </c>
      <c r="R2" s="4">
        <v>2158300000000</v>
      </c>
      <c r="S2" s="1">
        <v>0.29644999999999999</v>
      </c>
      <c r="T2" s="4">
        <v>1169000000000</v>
      </c>
      <c r="U2" s="4">
        <v>1068900000000</v>
      </c>
      <c r="V2" s="1">
        <v>0.27424999999999999</v>
      </c>
      <c r="W2" s="4">
        <v>1909300000000</v>
      </c>
      <c r="X2" s="4">
        <v>1726900000000</v>
      </c>
      <c r="Y2" s="1">
        <v>0.29548000000000002</v>
      </c>
      <c r="Z2" s="4">
        <v>3020600000000</v>
      </c>
      <c r="AA2" s="4">
        <v>2830800000000</v>
      </c>
      <c r="AB2" s="1">
        <v>0.21099000000000001</v>
      </c>
      <c r="AC2" s="4">
        <f>1.0199*1000000000000</f>
        <v>1019900000000</v>
      </c>
      <c r="AD2" s="4">
        <v>485206000000</v>
      </c>
      <c r="AE2" s="1">
        <v>0.16483</v>
      </c>
    </row>
    <row r="3" spans="1:31" x14ac:dyDescent="0.2">
      <c r="A3" t="s">
        <v>1</v>
      </c>
      <c r="B3" s="4">
        <f>36.049*1000000000</f>
        <v>36049000000</v>
      </c>
      <c r="C3" s="4">
        <f>35.887*1000000000</f>
        <v>35887000000</v>
      </c>
      <c r="D3" s="2">
        <f>15.179/100</f>
        <v>0.15179000000000001</v>
      </c>
      <c r="E3" s="4">
        <f>3.8682*1000000000000</f>
        <v>3868200000000</v>
      </c>
      <c r="F3" s="4">
        <v>3555700000000</v>
      </c>
      <c r="G3" s="1">
        <v>0.19400999999999999</v>
      </c>
      <c r="H3" s="4">
        <v>3123200000000</v>
      </c>
      <c r="I3" s="4">
        <v>2839900000000</v>
      </c>
      <c r="J3" s="1">
        <v>0.25746999999999998</v>
      </c>
      <c r="K3" s="4">
        <v>511505000000</v>
      </c>
      <c r="L3" s="4">
        <v>474358000000</v>
      </c>
      <c r="M3" s="1">
        <v>0.33910000000000001</v>
      </c>
      <c r="N3" s="4">
        <v>1571400000000</v>
      </c>
      <c r="O3" s="4">
        <v>1454900000000</v>
      </c>
      <c r="P3" s="1">
        <v>0.23021</v>
      </c>
      <c r="Q3" s="4">
        <v>2423700000000</v>
      </c>
      <c r="R3" s="4">
        <v>2214300000000</v>
      </c>
      <c r="S3" s="1">
        <v>0.24542</v>
      </c>
      <c r="T3" s="4">
        <v>1164900000000</v>
      </c>
      <c r="U3" s="4">
        <v>1063600000000.0001</v>
      </c>
      <c r="V3" s="1">
        <v>0.23239000000000001</v>
      </c>
      <c r="W3" s="4">
        <v>1876300000000</v>
      </c>
      <c r="X3" s="4">
        <v>1694400000000</v>
      </c>
      <c r="Y3" s="1">
        <v>0.26995999999999998</v>
      </c>
      <c r="Z3" s="4">
        <v>3041500000000</v>
      </c>
      <c r="AA3" s="4">
        <v>2849800000000</v>
      </c>
      <c r="AB3" s="1">
        <v>0.18229999999999999</v>
      </c>
      <c r="AC3" s="4">
        <f>1.0416*1000000000000</f>
        <v>1041600000000.0001</v>
      </c>
      <c r="AD3" s="4">
        <v>489812000000</v>
      </c>
      <c r="AE3" s="1">
        <v>0.11763999999999999</v>
      </c>
    </row>
    <row r="4" spans="1:31" x14ac:dyDescent="0.2">
      <c r="A4" t="s">
        <v>2</v>
      </c>
      <c r="B4" s="4">
        <f>34.253*1000000000</f>
        <v>34253000000</v>
      </c>
      <c r="C4" s="4">
        <f>34.195*1000000000</f>
        <v>34195000000</v>
      </c>
      <c r="D4" s="2">
        <v>0.20816000000000001</v>
      </c>
      <c r="E4" s="4">
        <f>3.7443*1000000000000</f>
        <v>3744300000000</v>
      </c>
      <c r="F4" s="4">
        <v>3441200000000</v>
      </c>
      <c r="G4" s="1">
        <v>0.27446999999999999</v>
      </c>
      <c r="H4" s="4">
        <v>3194700000000</v>
      </c>
      <c r="I4" s="4">
        <v>2914500000000</v>
      </c>
      <c r="J4" s="1">
        <v>0.34902</v>
      </c>
      <c r="K4" s="4">
        <v>535552000000</v>
      </c>
      <c r="L4" s="4">
        <v>499205000000</v>
      </c>
      <c r="M4" s="1">
        <v>0.55054000000000003</v>
      </c>
      <c r="N4" s="4">
        <v>1538300000000</v>
      </c>
      <c r="O4" s="4">
        <v>1420800000000</v>
      </c>
      <c r="P4" s="1">
        <v>0.29538999999999999</v>
      </c>
      <c r="Q4" s="4">
        <v>2455100000000</v>
      </c>
      <c r="R4" s="4">
        <v>2246100000000</v>
      </c>
      <c r="S4" s="1">
        <v>0.31073000000000001</v>
      </c>
      <c r="T4" s="4">
        <v>1199900000000</v>
      </c>
      <c r="U4" s="4">
        <v>1098000000000.0001</v>
      </c>
      <c r="V4" s="1">
        <v>0.29337999999999997</v>
      </c>
      <c r="W4" s="4">
        <v>1886400000000</v>
      </c>
      <c r="X4" s="4">
        <v>1703200000000</v>
      </c>
      <c r="Y4" s="1">
        <v>0.36384</v>
      </c>
      <c r="Z4" s="4">
        <v>2989700000000</v>
      </c>
      <c r="AA4" s="4">
        <v>2792200000000</v>
      </c>
      <c r="AB4" s="1">
        <v>0.30037000000000003</v>
      </c>
      <c r="AC4" s="4">
        <v>997072000000</v>
      </c>
      <c r="AD4" s="4">
        <v>480812000000</v>
      </c>
      <c r="AE4" s="1">
        <v>0.19091</v>
      </c>
    </row>
    <row r="5" spans="1:31" x14ac:dyDescent="0.2">
      <c r="A5" t="s">
        <v>3</v>
      </c>
      <c r="B5" s="4">
        <f>32.704*1000000000</f>
        <v>32704000000</v>
      </c>
      <c r="C5" s="4">
        <f>33.133*1000000000</f>
        <v>33133000000.000004</v>
      </c>
      <c r="D5" s="2">
        <v>0.24692</v>
      </c>
      <c r="E5" s="4">
        <f>3.6657*1000000000000</f>
        <v>3665700000000</v>
      </c>
      <c r="F5" s="4">
        <v>3373400000000</v>
      </c>
      <c r="G5" s="1">
        <v>0.29000999999999999</v>
      </c>
      <c r="H5" s="4">
        <v>3051400000000</v>
      </c>
      <c r="I5" s="4">
        <v>2778200000000</v>
      </c>
      <c r="J5" s="1">
        <v>0.31838</v>
      </c>
      <c r="K5" s="4">
        <v>551772000000</v>
      </c>
      <c r="L5" s="4">
        <v>515164000000</v>
      </c>
      <c r="M5" s="1">
        <v>0.31281999999999999</v>
      </c>
      <c r="N5" s="4">
        <v>1441800000000</v>
      </c>
      <c r="O5" s="4">
        <v>1324600000000</v>
      </c>
      <c r="P5" s="1">
        <v>0.30768000000000001</v>
      </c>
      <c r="Q5" s="4">
        <v>2416700000000</v>
      </c>
      <c r="R5" s="4">
        <v>2214800000000</v>
      </c>
      <c r="S5" s="1">
        <v>0.33922999999999998</v>
      </c>
      <c r="T5" s="4">
        <v>1180200000000</v>
      </c>
      <c r="U5" s="4">
        <v>1079000000000</v>
      </c>
      <c r="V5" s="1">
        <v>0.32416</v>
      </c>
      <c r="W5" s="4">
        <v>1881000000000</v>
      </c>
      <c r="X5" s="4">
        <v>1699100000000</v>
      </c>
      <c r="Y5" s="1">
        <v>0.32738</v>
      </c>
      <c r="Z5" s="4">
        <v>2949300000000</v>
      </c>
      <c r="AA5" s="4">
        <v>2764100000000</v>
      </c>
      <c r="AB5" s="1">
        <v>0.25308000000000003</v>
      </c>
      <c r="AC5" s="4">
        <v>948452000000</v>
      </c>
      <c r="AD5" s="4">
        <v>467835000000</v>
      </c>
      <c r="AE5" s="1">
        <v>0.21590000000000001</v>
      </c>
    </row>
    <row r="6" spans="1:31" x14ac:dyDescent="0.2">
      <c r="A6" t="s">
        <v>4</v>
      </c>
      <c r="B6" s="4">
        <f>31.223*1000000000</f>
        <v>31223000000</v>
      </c>
      <c r="C6" s="4">
        <f>31.893*1000000000</f>
        <v>31893000000</v>
      </c>
      <c r="D6" s="2">
        <v>0.30847000000000002</v>
      </c>
      <c r="E6" s="4">
        <f>3.7739*1000000000000</f>
        <v>3773900000000</v>
      </c>
      <c r="F6" s="4">
        <v>3485900000000</v>
      </c>
      <c r="G6" s="1">
        <v>0.39582000000000001</v>
      </c>
      <c r="H6" s="4">
        <v>3073000000000</v>
      </c>
      <c r="I6" s="4">
        <v>2803400000000</v>
      </c>
      <c r="J6" s="1">
        <v>0.42451</v>
      </c>
      <c r="K6" s="4">
        <v>577563000000</v>
      </c>
      <c r="L6" s="4">
        <v>540522000000.00006</v>
      </c>
      <c r="M6" s="1">
        <v>0.41641</v>
      </c>
      <c r="N6" s="4">
        <v>1556000000000</v>
      </c>
      <c r="O6" s="4">
        <v>1436700000000</v>
      </c>
      <c r="P6" s="1">
        <v>0.40579999999999999</v>
      </c>
      <c r="Q6" s="4">
        <v>2381100000000</v>
      </c>
      <c r="R6" s="4">
        <v>2181900000000.0002</v>
      </c>
      <c r="S6" s="1">
        <v>0.44019000000000003</v>
      </c>
      <c r="T6" s="4">
        <v>1160000000000</v>
      </c>
      <c r="U6" s="4">
        <v>1057900000000.0001</v>
      </c>
      <c r="V6" s="1">
        <v>0.40756999999999999</v>
      </c>
      <c r="W6" s="4">
        <v>1877700000000</v>
      </c>
      <c r="X6" s="4">
        <v>1699300000000</v>
      </c>
      <c r="Y6" s="1">
        <v>0.43190000000000001</v>
      </c>
      <c r="Z6" s="4">
        <v>2974600000000</v>
      </c>
      <c r="AA6" s="4">
        <v>2799000000000</v>
      </c>
      <c r="AB6" s="1">
        <v>0.36764000000000002</v>
      </c>
      <c r="AC6" s="4">
        <v>902296000000</v>
      </c>
      <c r="AD6" s="4">
        <v>438549000000</v>
      </c>
      <c r="AE6" s="1">
        <v>0.28055000000000002</v>
      </c>
    </row>
    <row r="7" spans="1:31" x14ac:dyDescent="0.2">
      <c r="A7" t="s">
        <v>5</v>
      </c>
      <c r="B7" s="4">
        <f>34.72*1000000000</f>
        <v>34720000000</v>
      </c>
      <c r="C7" s="4">
        <f>33.932*1000000000</f>
        <v>33932000000.000004</v>
      </c>
      <c r="D7" s="2">
        <v>0.3044</v>
      </c>
      <c r="E7" s="4">
        <f>3.8413*1000000000000</f>
        <v>3841300000000</v>
      </c>
      <c r="F7" s="4">
        <v>3555200000000</v>
      </c>
      <c r="G7" s="1">
        <v>0.34993999999999997</v>
      </c>
      <c r="H7" s="4">
        <v>3111600000000</v>
      </c>
      <c r="I7" s="4">
        <v>2842500000000</v>
      </c>
      <c r="J7" s="1">
        <v>0.40193000000000001</v>
      </c>
      <c r="K7" s="4">
        <v>637557000000</v>
      </c>
      <c r="L7" s="4">
        <v>593044000000</v>
      </c>
      <c r="M7" s="1">
        <v>0.44368000000000002</v>
      </c>
      <c r="N7" s="4">
        <v>1601200000000</v>
      </c>
      <c r="O7" s="4">
        <v>1483400000000</v>
      </c>
      <c r="P7" s="1">
        <v>0.36953000000000003</v>
      </c>
      <c r="Q7" s="4">
        <v>2380900000000</v>
      </c>
      <c r="R7" s="4">
        <v>2181299999999.9998</v>
      </c>
      <c r="S7" s="1">
        <v>0.39051999999999998</v>
      </c>
      <c r="T7" s="4">
        <v>1173800000000</v>
      </c>
      <c r="U7" s="4">
        <v>1071100000000</v>
      </c>
      <c r="V7" s="1">
        <v>0.38527</v>
      </c>
      <c r="W7" s="4">
        <v>1881100000000</v>
      </c>
      <c r="X7" s="4">
        <v>1701300000000</v>
      </c>
      <c r="Y7" s="1">
        <v>0.41869000000000001</v>
      </c>
      <c r="Z7" s="4">
        <v>2985400000000</v>
      </c>
      <c r="AA7" s="4">
        <v>2788700000000</v>
      </c>
      <c r="AB7" s="1">
        <v>0.32055</v>
      </c>
      <c r="AC7" s="4">
        <v>909860000000</v>
      </c>
      <c r="AD7" s="4">
        <v>440207000000</v>
      </c>
      <c r="AE7" s="1">
        <v>0.25046000000000002</v>
      </c>
    </row>
    <row r="8" spans="1:31" x14ac:dyDescent="0.2">
      <c r="A8" t="s">
        <v>6</v>
      </c>
      <c r="B8" s="4">
        <f>33.491*1000000000</f>
        <v>33491000000</v>
      </c>
      <c r="C8" s="4">
        <f>32.2*1000000000</f>
        <v>32200000000.000004</v>
      </c>
      <c r="D8" s="2">
        <v>0.23075000000000001</v>
      </c>
      <c r="E8" s="4">
        <f>3.9547*1000000000000</f>
        <v>3954700000000</v>
      </c>
      <c r="F8" s="4">
        <v>3668800000000</v>
      </c>
      <c r="G8" s="1">
        <v>0.28477999999999998</v>
      </c>
      <c r="H8" s="4">
        <v>3238200000000</v>
      </c>
      <c r="I8" s="4">
        <v>2971600000000</v>
      </c>
      <c r="J8" s="1">
        <v>0.33516000000000001</v>
      </c>
      <c r="K8" s="4">
        <v>680950000000</v>
      </c>
      <c r="L8" s="4">
        <v>632852000000</v>
      </c>
      <c r="M8" s="1">
        <v>0.34400999999999998</v>
      </c>
      <c r="N8" s="4">
        <v>1589400000000</v>
      </c>
      <c r="O8" s="4">
        <v>1474200000000</v>
      </c>
      <c r="P8" s="1">
        <v>0.30421999999999999</v>
      </c>
      <c r="Q8" s="4">
        <v>2394100000000</v>
      </c>
      <c r="R8" s="4">
        <v>2195800000000.0002</v>
      </c>
      <c r="S8" s="1">
        <v>0.32258999999999999</v>
      </c>
      <c r="T8" s="4">
        <v>1222200000000</v>
      </c>
      <c r="U8" s="4">
        <v>1118200000000</v>
      </c>
      <c r="V8" s="1">
        <v>0.3231</v>
      </c>
      <c r="W8" s="4">
        <v>1939700000000</v>
      </c>
      <c r="X8" s="4">
        <v>1758000000000</v>
      </c>
      <c r="Y8" s="1">
        <v>0.37361</v>
      </c>
      <c r="Z8" s="4">
        <v>3021500000000</v>
      </c>
      <c r="AA8" s="4">
        <v>2816900000000</v>
      </c>
      <c r="AB8" s="1">
        <v>0.29487999999999998</v>
      </c>
      <c r="AC8" s="4">
        <v>969506000000</v>
      </c>
      <c r="AD8" s="4">
        <v>452641000000</v>
      </c>
      <c r="AE8" s="1">
        <v>0.18457000000000001</v>
      </c>
    </row>
    <row r="9" spans="1:31" x14ac:dyDescent="0.2">
      <c r="A9" t="s">
        <v>7</v>
      </c>
      <c r="B9" s="4">
        <f>31.917*1000000000</f>
        <v>31917000000</v>
      </c>
      <c r="C9" s="4">
        <f>30.759*1000000000</f>
        <v>30759000000</v>
      </c>
      <c r="D9" s="2">
        <v>0.21815999999999999</v>
      </c>
      <c r="E9" s="4">
        <f>3.7436*1000000000000</f>
        <v>3743600000000</v>
      </c>
      <c r="F9" s="4">
        <v>3449400000000</v>
      </c>
      <c r="G9" s="1">
        <v>0.21515999999999999</v>
      </c>
      <c r="H9" s="4">
        <v>3128500000000</v>
      </c>
      <c r="I9" s="4">
        <v>2858500000000</v>
      </c>
      <c r="J9" s="1">
        <v>0.25546000000000002</v>
      </c>
      <c r="K9" s="4">
        <v>667270000000</v>
      </c>
      <c r="L9" s="4">
        <v>611009000000</v>
      </c>
      <c r="M9" s="1">
        <v>0.27679999999999999</v>
      </c>
      <c r="N9" s="4">
        <v>1464000000000</v>
      </c>
      <c r="O9" s="4">
        <v>1354100000000</v>
      </c>
      <c r="P9" s="1">
        <v>0.25623000000000001</v>
      </c>
      <c r="Q9" s="4">
        <v>2291400000000</v>
      </c>
      <c r="R9" s="4">
        <v>2088699999999.9998</v>
      </c>
      <c r="S9" s="1">
        <v>0.24656</v>
      </c>
      <c r="T9" s="4">
        <v>1188100000000</v>
      </c>
      <c r="U9" s="4">
        <v>1081499999999.9999</v>
      </c>
      <c r="V9" s="1">
        <v>0.26930999999999999</v>
      </c>
      <c r="W9" s="4">
        <v>1948100000000</v>
      </c>
      <c r="X9" s="4">
        <v>1758000000000</v>
      </c>
      <c r="Y9" s="1">
        <v>0.29457</v>
      </c>
      <c r="Z9" s="4">
        <v>2957900000000</v>
      </c>
      <c r="AA9" s="4">
        <v>2751200000000</v>
      </c>
      <c r="AB9" s="1">
        <v>0.24837000000000001</v>
      </c>
      <c r="AC9" s="4">
        <v>958784000000</v>
      </c>
      <c r="AD9" s="4">
        <v>443854000000</v>
      </c>
      <c r="AE9" s="1">
        <v>0.15164</v>
      </c>
    </row>
    <row r="10" spans="1:31" x14ac:dyDescent="0.2">
      <c r="A10" t="s">
        <v>8</v>
      </c>
      <c r="B10" s="4">
        <f>31.816*1000000000</f>
        <v>31816000000</v>
      </c>
      <c r="C10" s="4">
        <f>29.517*1000000000</f>
        <v>29517000000</v>
      </c>
      <c r="D10" s="2">
        <v>0.26480999999999999</v>
      </c>
      <c r="E10" s="4">
        <f>3.7576*1000000000000</f>
        <v>3757600000000</v>
      </c>
      <c r="F10" s="4">
        <v>3467500000000</v>
      </c>
      <c r="G10" s="1">
        <v>0.26535999999999998</v>
      </c>
      <c r="H10" s="4">
        <v>3085400000000</v>
      </c>
      <c r="I10" s="4">
        <v>2813000000000</v>
      </c>
      <c r="J10" s="1">
        <v>0.30625999999999998</v>
      </c>
      <c r="K10" s="4">
        <v>607548000000</v>
      </c>
      <c r="L10" s="4">
        <v>550106000000</v>
      </c>
      <c r="M10" s="1">
        <v>0.34688000000000002</v>
      </c>
      <c r="N10" s="4">
        <v>1443200000000</v>
      </c>
      <c r="O10" s="4">
        <v>1336900000000</v>
      </c>
      <c r="P10" s="1">
        <v>0.30774000000000001</v>
      </c>
      <c r="Q10" s="4">
        <v>2361900000000</v>
      </c>
      <c r="R10" s="4">
        <v>2160300000000</v>
      </c>
      <c r="S10" s="1">
        <v>0.30968000000000001</v>
      </c>
      <c r="T10" s="4">
        <v>1190500000000</v>
      </c>
      <c r="U10" s="4">
        <v>1083399999999.9999</v>
      </c>
      <c r="V10" s="1">
        <v>0.34577000000000002</v>
      </c>
      <c r="W10" s="4">
        <v>1954900000000</v>
      </c>
      <c r="X10" s="4">
        <v>1763800000000</v>
      </c>
      <c r="Y10" s="1">
        <v>0.36696000000000001</v>
      </c>
      <c r="Z10" s="4">
        <v>2968800000000</v>
      </c>
      <c r="AA10" s="4">
        <v>2762100000000</v>
      </c>
      <c r="AB10" s="1">
        <v>0.29070000000000001</v>
      </c>
      <c r="AC10" s="4">
        <v>920758000000</v>
      </c>
      <c r="AD10" s="4">
        <v>439683000000</v>
      </c>
      <c r="AE10" s="1">
        <v>0.17654</v>
      </c>
    </row>
    <row r="11" spans="1:31" x14ac:dyDescent="0.2">
      <c r="A11" t="s">
        <v>9</v>
      </c>
      <c r="B11" s="4">
        <f>34.58*1000000000</f>
        <v>34580000000</v>
      </c>
      <c r="C11" s="4">
        <f>30.013*1000000000</f>
        <v>30013000000</v>
      </c>
      <c r="D11" s="2">
        <v>0.25846999999999998</v>
      </c>
      <c r="E11" s="4">
        <f>3.6843*1000000000000</f>
        <v>3684300000000</v>
      </c>
      <c r="F11" s="4">
        <v>3397900000000</v>
      </c>
      <c r="G11" s="1">
        <v>0.22907</v>
      </c>
      <c r="H11" s="4">
        <v>3029900000000</v>
      </c>
      <c r="I11" s="4">
        <v>2752800000000</v>
      </c>
      <c r="J11" s="1">
        <v>0.26685999999999999</v>
      </c>
      <c r="K11" s="4">
        <v>574532000000</v>
      </c>
      <c r="L11" s="4">
        <v>517082000000</v>
      </c>
      <c r="M11" s="1">
        <v>0.28333000000000003</v>
      </c>
      <c r="N11" s="4">
        <v>1387900000000</v>
      </c>
      <c r="O11" s="4">
        <v>1286000000000</v>
      </c>
      <c r="P11" s="1">
        <v>0.26691999999999999</v>
      </c>
      <c r="Q11" s="4">
        <v>2327900000000</v>
      </c>
      <c r="R11" s="4">
        <v>2125000000000</v>
      </c>
      <c r="S11" s="1">
        <v>0.28038000000000002</v>
      </c>
      <c r="T11" s="4">
        <v>1161800000000</v>
      </c>
      <c r="U11" s="4">
        <v>1053600000000.0001</v>
      </c>
      <c r="V11" s="1">
        <v>0.28016000000000002</v>
      </c>
      <c r="W11" s="4">
        <v>1946000000000</v>
      </c>
      <c r="X11" s="4">
        <v>1752900000000</v>
      </c>
      <c r="Y11" s="1">
        <v>0.32094</v>
      </c>
      <c r="Z11" s="4">
        <v>2976000000000</v>
      </c>
      <c r="AA11" s="4">
        <v>2769200000000</v>
      </c>
      <c r="AB11" s="1">
        <v>0.20430999999999999</v>
      </c>
      <c r="AC11" s="4">
        <v>912493000000</v>
      </c>
      <c r="AD11" s="4">
        <v>433693000000</v>
      </c>
      <c r="AE11" s="1">
        <v>0.14768000000000001</v>
      </c>
    </row>
    <row r="12" spans="1:31" x14ac:dyDescent="0.2">
      <c r="A12" t="s">
        <v>10</v>
      </c>
      <c r="B12" s="4">
        <f>32.175*1000000000</f>
        <v>32174999999.999996</v>
      </c>
      <c r="C12" s="4">
        <f>27.814*1000000000</f>
        <v>27814000000</v>
      </c>
      <c r="D12" s="2">
        <v>0.22523000000000001</v>
      </c>
      <c r="E12" s="4">
        <f>3.6893*1000000000000</f>
        <v>3689300000000</v>
      </c>
      <c r="F12" s="4">
        <v>3408600000000</v>
      </c>
      <c r="G12" s="1">
        <v>0.28577999999999998</v>
      </c>
      <c r="H12" s="4">
        <v>2970000000000</v>
      </c>
      <c r="I12" s="4">
        <v>2696000000000</v>
      </c>
      <c r="J12" s="1">
        <v>0.31774000000000002</v>
      </c>
      <c r="K12" s="4">
        <v>563457000000</v>
      </c>
      <c r="L12" s="4">
        <v>507863000000</v>
      </c>
      <c r="M12" s="1">
        <v>0.31894</v>
      </c>
      <c r="N12" s="4">
        <v>1301500000000</v>
      </c>
      <c r="O12" s="4">
        <v>1203900000000</v>
      </c>
      <c r="P12" s="1">
        <v>0.30026999999999998</v>
      </c>
      <c r="Q12" s="4">
        <v>2314300000000</v>
      </c>
      <c r="R12" s="4">
        <v>2111000000000.0002</v>
      </c>
      <c r="S12" s="1">
        <v>0.34894999999999998</v>
      </c>
      <c r="T12" s="4">
        <v>1158800000000</v>
      </c>
      <c r="U12" s="4">
        <v>1051199999999.9999</v>
      </c>
      <c r="V12" s="1">
        <v>0.32519999999999999</v>
      </c>
      <c r="W12" s="4">
        <v>1959500000000</v>
      </c>
      <c r="X12" s="4">
        <v>1771200000000</v>
      </c>
      <c r="Y12" s="1">
        <v>0.37314000000000003</v>
      </c>
      <c r="Z12" s="4">
        <v>2958600000000</v>
      </c>
      <c r="AA12" s="4">
        <v>2750900000000</v>
      </c>
      <c r="AB12" s="1">
        <v>0.30042999999999997</v>
      </c>
      <c r="AC12" s="4">
        <v>884393000000</v>
      </c>
      <c r="AD12" s="4">
        <v>428217000000</v>
      </c>
      <c r="AE12" s="1">
        <v>0.18032999999999999</v>
      </c>
    </row>
    <row r="13" spans="1:31" x14ac:dyDescent="0.2">
      <c r="A13" t="s">
        <v>11</v>
      </c>
      <c r="B13" s="4">
        <f>32.114*1000000000</f>
        <v>32113999999.999996</v>
      </c>
      <c r="C13" s="4">
        <f>28.531*1000000000</f>
        <v>28531000000</v>
      </c>
      <c r="D13" s="2">
        <v>0.25492999999999999</v>
      </c>
      <c r="E13" s="4">
        <f>3.3848*1000000000000</f>
        <v>3384800000000</v>
      </c>
      <c r="F13" s="4">
        <v>3105400000000</v>
      </c>
      <c r="G13" s="1">
        <v>0.29429</v>
      </c>
      <c r="H13" s="4">
        <v>2819600000000</v>
      </c>
      <c r="I13" s="4">
        <v>2546700000000</v>
      </c>
      <c r="J13" s="1">
        <v>0.32157999999999998</v>
      </c>
      <c r="K13" s="4">
        <v>549009000000</v>
      </c>
      <c r="L13" s="4">
        <v>492949000000</v>
      </c>
      <c r="M13" s="1">
        <v>0.34876000000000001</v>
      </c>
      <c r="N13" s="4">
        <v>1163000000000</v>
      </c>
      <c r="O13" s="4">
        <v>1067099999999.9999</v>
      </c>
      <c r="P13" s="1">
        <v>0.33506000000000002</v>
      </c>
      <c r="Q13" s="4">
        <v>2260100000000</v>
      </c>
      <c r="R13" s="4">
        <v>2059899999999.9998</v>
      </c>
      <c r="S13" s="1">
        <v>0.36425000000000002</v>
      </c>
      <c r="T13" s="4">
        <v>1115900000000</v>
      </c>
      <c r="U13" s="4">
        <v>1012699999999.9999</v>
      </c>
      <c r="V13" s="1">
        <v>0.34864000000000001</v>
      </c>
      <c r="W13" s="4">
        <v>1952900000000</v>
      </c>
      <c r="X13" s="4">
        <v>1767200000000</v>
      </c>
      <c r="Y13" s="1">
        <v>0.40901999999999999</v>
      </c>
      <c r="Z13" s="4">
        <v>2984200000000</v>
      </c>
      <c r="AA13" s="4">
        <v>2779200000000</v>
      </c>
      <c r="AB13" s="1">
        <v>0.28251999999999999</v>
      </c>
      <c r="AC13" s="4">
        <v>873729000000</v>
      </c>
      <c r="AD13" s="4">
        <v>422393000000</v>
      </c>
      <c r="AE13" s="1">
        <v>0.1958</v>
      </c>
    </row>
  </sheetData>
  <pageMargins left="0.7" right="0.7" top="0.75" bottom="0.75" header="0.3" footer="0.3"/>
  <ignoredErrors>
    <ignoredError sqref="A13 A2 A3 A4 A5 A6 A7 A8 A9 A10 A11 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page-1_table-1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Viet</dc:creator>
  <cp:lastModifiedBy>Chinmay Thakre</cp:lastModifiedBy>
  <dcterms:created xsi:type="dcterms:W3CDTF">2023-11-27T20:48:55Z</dcterms:created>
  <dcterms:modified xsi:type="dcterms:W3CDTF">2023-11-29T14:43:50Z</dcterms:modified>
</cp:coreProperties>
</file>