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tables/table12.xml" ContentType="application/vnd.openxmlformats-officedocument.spreadsheetml.table+xml"/>
  <Override PartName="/xl/queryTables/queryTable1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Z:\Documents\Fantasy Sports\KKL\2024\"/>
    </mc:Choice>
  </mc:AlternateContent>
  <xr:revisionPtr revIDLastSave="0" documentId="13_ncr:1_{2B553B21-1D93-4EB9-90EB-2841A0A9AB21}" xr6:coauthVersionLast="47" xr6:coauthVersionMax="47" xr10:uidLastSave="{00000000-0000-0000-0000-000000000000}"/>
  <bookViews>
    <workbookView xWindow="-120" yWindow="255" windowWidth="29040" windowHeight="14955" tabRatio="844" firstSheet="2" activeTab="2" xr2:uid="{128938C0-47AF-4266-B140-5F18DA009817}"/>
  </bookViews>
  <sheets>
    <sheet name="Table of Contents" sheetId="21" r:id="rId1"/>
    <sheet name="Draft Order (KKL)" sheetId="22" r:id="rId2"/>
    <sheet name="Keeper Info" sheetId="23" r:id="rId3"/>
    <sheet name="Full Draft Order" sheetId="24" r:id="rId4"/>
    <sheet name="Pre-Draft Picks - MFL" sheetId="25" r:id="rId5"/>
    <sheet name="Full Draft Order Without Trades" sheetId="26" r:id="rId6"/>
    <sheet name="BoRaDLeSHoW" sheetId="6" r:id="rId7"/>
    <sheet name="Da Cowboys" sheetId="7" r:id="rId8"/>
    <sheet name="Fightin Irish Mist" sheetId="17" r:id="rId9"/>
    <sheet name="Guinness All Blacks" sheetId="8" r:id="rId10"/>
    <sheet name="Hail Marys" sheetId="9" r:id="rId11"/>
    <sheet name="Hipster Doofus" sheetId="10" r:id="rId12"/>
    <sheet name="Karaoke Craig" sheetId="11" r:id="rId13"/>
    <sheet name="Midnight Marauders" sheetId="12" r:id="rId14"/>
    <sheet name="Over the Hill" sheetId="13" r:id="rId15"/>
    <sheet name="Phoenix Force" sheetId="14" r:id="rId16"/>
    <sheet name="Sleepy Hollow Stranglers" sheetId="15" r:id="rId17"/>
    <sheet name="Wa Wa Wee Wa" sheetId="16" r:id="rId18"/>
  </sheets>
  <externalReferences>
    <externalReference r:id="rId19"/>
    <externalReference r:id="rId20"/>
  </externalReferences>
  <definedNames>
    <definedName name="_xlnm._FilterDatabase" localSheetId="3" hidden="1">'Full Draft Order'!$A$1:$D$217</definedName>
    <definedName name="_xlnm._FilterDatabase" localSheetId="5" hidden="1">'Full Draft Order Without Trades'!$C$1:$E$1</definedName>
    <definedName name="_xlnm._FilterDatabase" localSheetId="2" hidden="1">'Keeper Info'!$A$2:$AA$264</definedName>
    <definedName name="_xlnm._FilterDatabase" localSheetId="4" hidden="1">'Pre-Draft Picks - MFL'!$A$1:$G$217</definedName>
    <definedName name="_PosList">NA()</definedName>
    <definedName name="_PosList_4">OFFSET(_PosList_main_4,0,0,COUNTA(_PosList_main_4)-COUNTBLANK(_PosList_main_4),1)</definedName>
    <definedName name="_PosList_9">OFFSET(_PosList_main,0,0,COUNTA(_PosList_main)-COUNTBLANK(_PosList_main),1)</definedName>
    <definedName name="_PosList_main">NA()</definedName>
    <definedName name="_PosList_main_4">NA()</definedName>
    <definedName name="_PosList_top_ranked">NA()</definedName>
    <definedName name="_PosList_w_overall">NA()</definedName>
    <definedName name="ADP_12team_lookup">NA()</definedName>
    <definedName name="ADP_lookup">NA()</definedName>
    <definedName name="ADPNumTeams">NA()</definedName>
    <definedName name="AllocationKeys">NA()</definedName>
    <definedName name="Auction">NA()</definedName>
    <definedName name="AuctionCap">NA()</definedName>
    <definedName name="AuctionCap_4">NA()</definedName>
    <definedName name="AuctionDollarPerPoint">NA()</definedName>
    <definedName name="AuctionMinBid">NA()</definedName>
    <definedName name="AuctionMinInc">NA()</definedName>
    <definedName name="AuctionSinglePlayerMax">NA()</definedName>
    <definedName name="AuctionValueLookup">NA()</definedName>
    <definedName name="BaseAdjDB">NA()</definedName>
    <definedName name="BaseAdjDEF">NA()</definedName>
    <definedName name="BaseAdjDL">NA()</definedName>
    <definedName name="BaseAdjK">NA()</definedName>
    <definedName name="BaseAdjLB">NA()</definedName>
    <definedName name="BaseAdjQB">NA()</definedName>
    <definedName name="BaseAdjRB">NA()</definedName>
    <definedName name="BaseAdjTE">NA()</definedName>
    <definedName name="BaseAdjWR">NA()</definedName>
    <definedName name="BaselineDB">NA()</definedName>
    <definedName name="BaselineDEF">NA()</definedName>
    <definedName name="BaselineDL">NA()</definedName>
    <definedName name="BaselineK">NA()</definedName>
    <definedName name="BaselineLB">NA()</definedName>
    <definedName name="BaselineQB">NA()</definedName>
    <definedName name="BaselineRB">NA()</definedName>
    <definedName name="BaselineTE">NA()</definedName>
    <definedName name="BaselineWR">NA()</definedName>
    <definedName name="BenchDB">NA()</definedName>
    <definedName name="BenchDEF">NA()</definedName>
    <definedName name="BenchDL">NA()</definedName>
    <definedName name="BenchK">NA()</definedName>
    <definedName name="BenchLB">NA()</definedName>
    <definedName name="BenchQB">NA()</definedName>
    <definedName name="BenchRB">NA()</definedName>
    <definedName name="BenchTE">NA()</definedName>
    <definedName name="BenchWR">NA()</definedName>
    <definedName name="by_pos_lookup">#REF!</definedName>
    <definedName name="by_pos_lookup_4" localSheetId="1">#REF!</definedName>
    <definedName name="by_pos_lookup_4">#REF!</definedName>
    <definedName name="by_round_lookup">#REF!</definedName>
    <definedName name="by_round_lookup_4" localSheetId="1">#REF!</definedName>
    <definedName name="by_round_lookup_4">#REF!</definedName>
    <definedName name="by_team_lookup">NA()</definedName>
    <definedName name="by_team_lookup_4" localSheetId="1">#REF!</definedName>
    <definedName name="by_team_lookup_4">#REF!</definedName>
    <definedName name="by_team_lookup_9">#REF!</definedName>
    <definedName name="ByeWeeks">NA()</definedName>
    <definedName name="cheatsheet_lookup">NA()</definedName>
    <definedName name="cheatsheet_lookup_4" localSheetId="1">#REF!</definedName>
    <definedName name="cheatsheet_lookup_4">#REF!</definedName>
    <definedName name="cheatsheet_lookup_9">#REF!</definedName>
    <definedName name="cheatsheet_lookup2">#REF!</definedName>
    <definedName name="cheatsheet_lookup2_4" localSheetId="1">#REF!</definedName>
    <definedName name="cheatsheet_lookup2_4">#REF!</definedName>
    <definedName name="CombineWRTE">NA()</definedName>
    <definedName name="ComparePtsDB">NA()</definedName>
    <definedName name="ComparePtsDEF">NA()</definedName>
    <definedName name="ComparePtsDL">NA()</definedName>
    <definedName name="ComparePtsK">NA()</definedName>
    <definedName name="ComparePtsLB">NA()</definedName>
    <definedName name="ComparePtsQB">NA()</definedName>
    <definedName name="ComparePtsRB">NA()</definedName>
    <definedName name="ComparePtsTE">NA()</definedName>
    <definedName name="ComparePtsWR">NA()</definedName>
    <definedName name="count_roster_lookup">NA()</definedName>
    <definedName name="count_roster_lookup_4" localSheetId="1">#REF!</definedName>
    <definedName name="count_roster_lookup_4">#REF!</definedName>
    <definedName name="count_roster_lookup_9">#REF!</definedName>
    <definedName name="countdown">NA()</definedName>
    <definedName name="CurrentPick">NA()</definedName>
    <definedName name="custom_rank_options">NA()</definedName>
    <definedName name="DB">NA()</definedName>
    <definedName name="DB_2_Detail">NA()</definedName>
    <definedName name="DB_Detail">NA()</definedName>
    <definedName name="DefaultAllocKey">NA()</definedName>
    <definedName name="DFlex">NA()</definedName>
    <definedName name="DFlex_4">NA()</definedName>
    <definedName name="ExcludeDB">NA()</definedName>
    <definedName name="ExcludeDEF">NA()</definedName>
    <definedName name="ExcludeDL">NA()</definedName>
    <definedName name="ExcludeK">NA()</definedName>
    <definedName name="ExcludeLB">NA()</definedName>
    <definedName name="ExternalData_1" localSheetId="8" hidden="1">'Fightin Irish Mist'!$A$1:$H$19</definedName>
    <definedName name="ExternalData_10" localSheetId="14" hidden="1">'Over the Hill'!$A$1:$H$19</definedName>
    <definedName name="ExternalData_11" localSheetId="15" hidden="1">'Phoenix Force'!$A$1:$H$19</definedName>
    <definedName name="ExternalData_12" localSheetId="16" hidden="1">'Sleepy Hollow Stranglers'!$A$1:$H$19</definedName>
    <definedName name="ExternalData_13" localSheetId="17" hidden="1">'Wa Wa Wee Wa'!$A$1:$H$19</definedName>
    <definedName name="ExternalData_3" localSheetId="6" hidden="1">BoRaDLeSHoW!$A$1:$H$18</definedName>
    <definedName name="ExternalData_4" localSheetId="7" hidden="1">'Da Cowboys'!$A$1:$H$19</definedName>
    <definedName name="ExternalData_5" localSheetId="9" hidden="1">'Guinness All Blacks'!$A$1:$H$19</definedName>
    <definedName name="ExternalData_6" localSheetId="10" hidden="1">'Hail Marys'!$A$1:$H$19</definedName>
    <definedName name="ExternalData_7" localSheetId="11" hidden="1">'Hipster Doofus'!$A$1:$H$19</definedName>
    <definedName name="ExternalData_8" localSheetId="12" hidden="1">'Karaoke Craig'!$A$1:$H$19</definedName>
    <definedName name="ExternalData_9" localSheetId="13" hidden="1">'Midnight Marauders'!$A$1:$H$19</definedName>
    <definedName name="FlexDB">NA()</definedName>
    <definedName name="FlexDL">NA()</definedName>
    <definedName name="FlexK">NA()</definedName>
    <definedName name="FlexLB">NA()</definedName>
    <definedName name="FlexQB">NA()</definedName>
    <definedName name="FlexRB">NA()</definedName>
    <definedName name="FlexTE">NA()</definedName>
    <definedName name="FlexWR">NA()</definedName>
    <definedName name="Graph_options">NA()</definedName>
    <definedName name="Inflation">NA()</definedName>
    <definedName name="InflationOnOff">NA()</definedName>
    <definedName name="LeagueName">NA()</definedName>
    <definedName name="MinBid">NA()</definedName>
    <definedName name="MinIncrement">NA()</definedName>
    <definedName name="NumKeepers">NA()</definedName>
    <definedName name="NumRoster">NA()</definedName>
    <definedName name="NumRounds">NA()</definedName>
    <definedName name="NumRounds_4">NA()</definedName>
    <definedName name="NumTeams">NA()</definedName>
    <definedName name="NumTeams_4">NA()</definedName>
    <definedName name="OFlex">NA()</definedName>
    <definedName name="OFlex_4">NA()</definedName>
    <definedName name="Overall">NA()</definedName>
    <definedName name="OverallRankMethod">NA()</definedName>
    <definedName name="Owner1">NA()</definedName>
    <definedName name="Owner1_4">NA()</definedName>
    <definedName name="Owner10">NA()</definedName>
    <definedName name="Owner10_4">NA()</definedName>
    <definedName name="Owner11">NA()</definedName>
    <definedName name="Owner11_4">NA()</definedName>
    <definedName name="Owner12">NA()</definedName>
    <definedName name="Owner12_4">NA()</definedName>
    <definedName name="Owner13">NA()</definedName>
    <definedName name="Owner13_4">NA()</definedName>
    <definedName name="Owner14">NA()</definedName>
    <definedName name="Owner14_4">NA()</definedName>
    <definedName name="Owner15">NA()</definedName>
    <definedName name="Owner15_4">NA()</definedName>
    <definedName name="Owner16">NA()</definedName>
    <definedName name="Owner16_4">NA()</definedName>
    <definedName name="Owner17">NA()</definedName>
    <definedName name="Owner17_4">NA()</definedName>
    <definedName name="Owner18">NA()</definedName>
    <definedName name="Owner18_4">NA()</definedName>
    <definedName name="Owner19">NA()</definedName>
    <definedName name="Owner19_4">NA()</definedName>
    <definedName name="Owner2">NA()</definedName>
    <definedName name="Owner2_4">NA()</definedName>
    <definedName name="Owner20">NA()</definedName>
    <definedName name="Owner20_4">NA()</definedName>
    <definedName name="Owner21">NA()</definedName>
    <definedName name="Owner21_4">NA()</definedName>
    <definedName name="Owner22">NA()</definedName>
    <definedName name="Owner22_4">NA()</definedName>
    <definedName name="Owner23">NA()</definedName>
    <definedName name="Owner23_4">NA()</definedName>
    <definedName name="Owner24">NA()</definedName>
    <definedName name="Owner24_4">NA()</definedName>
    <definedName name="Owner25">NA()</definedName>
    <definedName name="Owner25_4">NA()</definedName>
    <definedName name="Owner26">NA()</definedName>
    <definedName name="Owner26_4">NA()</definedName>
    <definedName name="Owner27">NA()</definedName>
    <definedName name="Owner27_4">NA()</definedName>
    <definedName name="Owner28">NA()</definedName>
    <definedName name="Owner28_4">NA()</definedName>
    <definedName name="Owner29">NA()</definedName>
    <definedName name="Owner29_4">NA()</definedName>
    <definedName name="Owner3">NA()</definedName>
    <definedName name="Owner3_4">NA()</definedName>
    <definedName name="Owner30">NA()</definedName>
    <definedName name="Owner30_4">NA()</definedName>
    <definedName name="Owner31">NA()</definedName>
    <definedName name="Owner31_4">NA()</definedName>
    <definedName name="Owner32">NA()</definedName>
    <definedName name="Owner32_4">NA()</definedName>
    <definedName name="Owner4">NA()</definedName>
    <definedName name="Owner4_4">NA()</definedName>
    <definedName name="Owner5">NA()</definedName>
    <definedName name="Owner5_4">NA()</definedName>
    <definedName name="Owner6">NA()</definedName>
    <definedName name="Owner6_4">NA()</definedName>
    <definedName name="Owner7">NA()</definedName>
    <definedName name="Owner7_4">NA()</definedName>
    <definedName name="Owner8">NA()</definedName>
    <definedName name="Owner8_4">NA()</definedName>
    <definedName name="Owner9">NA()</definedName>
    <definedName name="Owner9_4">NA()</definedName>
    <definedName name="PLAYERS" localSheetId="1">#REF!</definedName>
    <definedName name="PLAYERS">#REF!</definedName>
    <definedName name="_xlnm.Print_Area" localSheetId="2">'Keeper Info'!$A$1:$K$264</definedName>
    <definedName name="QBPaTDDistance">NA()</definedName>
    <definedName name="QBPaTDDistance_lookup">NA()</definedName>
    <definedName name="QBRuTDDistance">NA()</definedName>
    <definedName name="QBRuTDDistance_lookup">NA()</definedName>
    <definedName name="rankings_choice">NA()</definedName>
    <definedName name="rankings_choice_idp">NA()</definedName>
    <definedName name="rankings_choice_ovr">NA()</definedName>
    <definedName name="rankings_options">NA()</definedName>
    <definedName name="rankings_options_idp">NA()</definedName>
    <definedName name="rankings_options_ovr">NA()</definedName>
    <definedName name="RBReTDDistance">NA()</definedName>
    <definedName name="RBReTDDistance_lookup">NA()</definedName>
    <definedName name="RBRuTDDistance">NA()</definedName>
    <definedName name="RBRuTDDistance_lookup">NA()</definedName>
    <definedName name="ReNumber">NA()</definedName>
    <definedName name="scoring_choice">NA()</definedName>
    <definedName name="scoring_options">NA()</definedName>
    <definedName name="SheetRef">NA()</definedName>
    <definedName name="SiteA">NA()</definedName>
    <definedName name="SiteB">NA()</definedName>
    <definedName name="SiteC">NA()</definedName>
    <definedName name="StartDB">NA()</definedName>
    <definedName name="StartDEF">NA()</definedName>
    <definedName name="StartDL">NA()</definedName>
    <definedName name="StartK">NA()</definedName>
    <definedName name="StartLB">NA()</definedName>
    <definedName name="StartQB">NA()</definedName>
    <definedName name="StartRB">NA()</definedName>
    <definedName name="StartTE">NA()</definedName>
    <definedName name="StartWR">NA()</definedName>
    <definedName name="Team_Owners" localSheetId="1">#REF!</definedName>
    <definedName name="Team_Owners">#REF!</definedName>
    <definedName name="Team1">NA()</definedName>
    <definedName name="Team1_4">NA()</definedName>
    <definedName name="Team1_picks">#REF!</definedName>
    <definedName name="Team1_picks_4" localSheetId="1">#REF!</definedName>
    <definedName name="Team1_picks_4">#REF!</definedName>
    <definedName name="Team10">NA()</definedName>
    <definedName name="Team10_4">NA()</definedName>
    <definedName name="Team10_picks">#REF!</definedName>
    <definedName name="Team10_picks_4" localSheetId="1">#REF!</definedName>
    <definedName name="Team10_picks_4">#REF!</definedName>
    <definedName name="Team11">NA()</definedName>
    <definedName name="Team11_4">NA()</definedName>
    <definedName name="Team11_picks">#REF!</definedName>
    <definedName name="Team11_picks_4" localSheetId="1">#REF!</definedName>
    <definedName name="Team11_picks_4">#REF!</definedName>
    <definedName name="Team12">NA()</definedName>
    <definedName name="Team12_4">NA()</definedName>
    <definedName name="Team12_picks">#REF!</definedName>
    <definedName name="Team12_picks_4" localSheetId="1">#REF!</definedName>
    <definedName name="Team12_picks_4">#REF!</definedName>
    <definedName name="Team13">NA()</definedName>
    <definedName name="Team13_4">NA()</definedName>
    <definedName name="Team13_picks">#REF!</definedName>
    <definedName name="Team13_picks_4" localSheetId="1">#REF!</definedName>
    <definedName name="Team13_picks_4">#REF!</definedName>
    <definedName name="Team14">NA()</definedName>
    <definedName name="Team14_4">NA()</definedName>
    <definedName name="Team14_picks">#REF!</definedName>
    <definedName name="Team14_picks_4" localSheetId="1">#REF!</definedName>
    <definedName name="Team14_picks_4">#REF!</definedName>
    <definedName name="Team15">NA()</definedName>
    <definedName name="Team15_4">NA()</definedName>
    <definedName name="Team15_picks">#REF!</definedName>
    <definedName name="Team15_picks_4" localSheetId="1">#REF!</definedName>
    <definedName name="Team15_picks_4">#REF!</definedName>
    <definedName name="Team16">NA()</definedName>
    <definedName name="Team16_4">NA()</definedName>
    <definedName name="Team16_picks">#REF!</definedName>
    <definedName name="Team16_picks_4" localSheetId="1">#REF!</definedName>
    <definedName name="Team16_picks_4">#REF!</definedName>
    <definedName name="Team17">NA()</definedName>
    <definedName name="Team17_4">NA()</definedName>
    <definedName name="Team17_picks">#REF!</definedName>
    <definedName name="Team17_picks_4" localSheetId="1">#REF!</definedName>
    <definedName name="Team17_picks_4">#REF!</definedName>
    <definedName name="Team18">NA()</definedName>
    <definedName name="Team18_4">NA()</definedName>
    <definedName name="Team18_picks">#REF!</definedName>
    <definedName name="Team18_picks_4" localSheetId="1">#REF!</definedName>
    <definedName name="Team18_picks_4">#REF!</definedName>
    <definedName name="Team19">NA()</definedName>
    <definedName name="Team19_4">NA()</definedName>
    <definedName name="Team19_picks">#REF!</definedName>
    <definedName name="Team19_picks_4" localSheetId="1">#REF!</definedName>
    <definedName name="Team19_picks_4">#REF!</definedName>
    <definedName name="Team2">NA()</definedName>
    <definedName name="Team2_4">NA()</definedName>
    <definedName name="Team2_picks">#REF!</definedName>
    <definedName name="Team2_picks_4" localSheetId="1">#REF!</definedName>
    <definedName name="Team2_picks_4">#REF!</definedName>
    <definedName name="Team20">NA()</definedName>
    <definedName name="Team20_4">NA()</definedName>
    <definedName name="Team20_picks">#REF!</definedName>
    <definedName name="Team20_picks_4" localSheetId="1">#REF!</definedName>
    <definedName name="Team20_picks_4">#REF!</definedName>
    <definedName name="Team21">NA()</definedName>
    <definedName name="Team21_4">NA()</definedName>
    <definedName name="Team21_picks">#REF!</definedName>
    <definedName name="Team21_picks_4" localSheetId="1">#REF!</definedName>
    <definedName name="Team21_picks_4">#REF!</definedName>
    <definedName name="Team22">NA()</definedName>
    <definedName name="Team22_4">NA()</definedName>
    <definedName name="Team22_picks">#REF!</definedName>
    <definedName name="Team22_picks_4" localSheetId="1">#REF!</definedName>
    <definedName name="Team22_picks_4">#REF!</definedName>
    <definedName name="Team23">NA()</definedName>
    <definedName name="Team23_4">NA()</definedName>
    <definedName name="Team23_picks">#REF!</definedName>
    <definedName name="Team23_picks_4" localSheetId="1">#REF!</definedName>
    <definedName name="Team23_picks_4">#REF!</definedName>
    <definedName name="Team24">NA()</definedName>
    <definedName name="Team24_4">NA()</definedName>
    <definedName name="Team24_picks">#REF!</definedName>
    <definedName name="Team24_picks_4" localSheetId="1">#REF!</definedName>
    <definedName name="Team24_picks_4">#REF!</definedName>
    <definedName name="Team25">NA()</definedName>
    <definedName name="Team25_4">NA()</definedName>
    <definedName name="Team25_picks">#REF!</definedName>
    <definedName name="Team25_picks_4" localSheetId="1">#REF!</definedName>
    <definedName name="Team25_picks_4">#REF!</definedName>
    <definedName name="Team26">NA()</definedName>
    <definedName name="Team26_4">NA()</definedName>
    <definedName name="Team26_picks">#REF!</definedName>
    <definedName name="Team26_picks_4" localSheetId="1">#REF!</definedName>
    <definedName name="Team26_picks_4">#REF!</definedName>
    <definedName name="Team27">NA()</definedName>
    <definedName name="Team27_4">NA()</definedName>
    <definedName name="Team27_picks">#REF!</definedName>
    <definedName name="Team27_picks_4" localSheetId="1">#REF!</definedName>
    <definedName name="Team27_picks_4">#REF!</definedName>
    <definedName name="Team28">NA()</definedName>
    <definedName name="Team28_4">NA()</definedName>
    <definedName name="Team28_picks">#REF!</definedName>
    <definedName name="Team28_picks_4" localSheetId="1">#REF!</definedName>
    <definedName name="Team28_picks_4">#REF!</definedName>
    <definedName name="Team29">NA()</definedName>
    <definedName name="Team29_4">NA()</definedName>
    <definedName name="Team29_picks">#REF!</definedName>
    <definedName name="Team29_picks_4" localSheetId="1">#REF!</definedName>
    <definedName name="Team29_picks_4">#REF!</definedName>
    <definedName name="Team3">NA()</definedName>
    <definedName name="Team3_4">NA()</definedName>
    <definedName name="Team3_picks">#REF!</definedName>
    <definedName name="Team3_picks_4" localSheetId="1">#REF!</definedName>
    <definedName name="Team3_picks_4">#REF!</definedName>
    <definedName name="Team30">NA()</definedName>
    <definedName name="Team30_4">NA()</definedName>
    <definedName name="Team30_picks">#REF!</definedName>
    <definedName name="Team30_picks_4" localSheetId="1">#REF!</definedName>
    <definedName name="Team30_picks_4">#REF!</definedName>
    <definedName name="Team31">NA()</definedName>
    <definedName name="Team31_4">NA()</definedName>
    <definedName name="Team31_picks">#REF!</definedName>
    <definedName name="Team31_picks_4" localSheetId="1">#REF!</definedName>
    <definedName name="Team31_picks_4">#REF!</definedName>
    <definedName name="Team32">NA()</definedName>
    <definedName name="Team32_4">NA()</definedName>
    <definedName name="Team32_picks">#REF!</definedName>
    <definedName name="Team32_picks_4" localSheetId="1">#REF!</definedName>
    <definedName name="Team32_picks_4">#REF!</definedName>
    <definedName name="Team4">NA()</definedName>
    <definedName name="Team4_4">NA()</definedName>
    <definedName name="Team4_picks">#REF!</definedName>
    <definedName name="Team4_picks_4" localSheetId="1">#REF!</definedName>
    <definedName name="Team4_picks_4">#REF!</definedName>
    <definedName name="Team5">NA()</definedName>
    <definedName name="Team5_4">NA()</definedName>
    <definedName name="Team5_picks">#REF!</definedName>
    <definedName name="Team5_picks_4" localSheetId="1">#REF!</definedName>
    <definedName name="Team5_picks_4">#REF!</definedName>
    <definedName name="Team6">NA()</definedName>
    <definedName name="Team6_4">NA()</definedName>
    <definedName name="Team6_picks">#REF!</definedName>
    <definedName name="Team6_picks_4" localSheetId="1">#REF!</definedName>
    <definedName name="Team6_picks_4">#REF!</definedName>
    <definedName name="Team7">NA()</definedName>
    <definedName name="Team7_4">NA()</definedName>
    <definedName name="Team7_picks">#REF!</definedName>
    <definedName name="Team7_picks_4" localSheetId="1">#REF!</definedName>
    <definedName name="Team7_picks_4">#REF!</definedName>
    <definedName name="Team8">NA()</definedName>
    <definedName name="Team8_4">NA()</definedName>
    <definedName name="Team8_picks">#REF!</definedName>
    <definedName name="Team8_picks_4" localSheetId="1">#REF!</definedName>
    <definedName name="Team8_picks_4">#REF!</definedName>
    <definedName name="Team9">NA()</definedName>
    <definedName name="Team9_4">NA()</definedName>
    <definedName name="Team9_picks">#REF!</definedName>
    <definedName name="Team9_picks_4" localSheetId="1">#REF!</definedName>
    <definedName name="Team9_picks_4">#REF!</definedName>
    <definedName name="TEAMS" localSheetId="1">'Draft Order (KKL)'!$B$4:$B$13</definedName>
    <definedName name="TEAMS">'[2]Draft Order 2017'!$B$2:$B$13</definedName>
    <definedName name="TEReTDDistance">NA()</definedName>
    <definedName name="TEReTDDistance_lookup">NA()</definedName>
    <definedName name="Tier">NA()</definedName>
    <definedName name="TierDrop">NA()</definedName>
    <definedName name="TimePerPick">NA()</definedName>
    <definedName name="TOC_INDEX">#REF!</definedName>
    <definedName name="TotalDB">NA()</definedName>
    <definedName name="TotalDEF">NA()</definedName>
    <definedName name="TotalDL">NA()</definedName>
    <definedName name="TotalDraftPicks">NA()</definedName>
    <definedName name="TotalDraftPicks_4">NA()</definedName>
    <definedName name="TotalK">NA()</definedName>
    <definedName name="TotalLB">NA()</definedName>
    <definedName name="TotalQB">NA()</definedName>
    <definedName name="TotalRB">NA()</definedName>
    <definedName name="TotalTE">NA()</definedName>
    <definedName name="TotalTeam">NA()</definedName>
    <definedName name="TotalWR">NA()</definedName>
    <definedName name="UseDEF">NA()</definedName>
    <definedName name="UseIDP">NA()</definedName>
    <definedName name="UserTeam">NA()</definedName>
    <definedName name="UserTeam_4">NA()</definedName>
    <definedName name="WRReTDDistance">NA()</definedName>
    <definedName name="WRReTDDistance_lookup">NA()</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46" i="23" l="1"/>
  <c r="B246" i="23"/>
  <c r="C246" i="23"/>
  <c r="D246" i="23"/>
  <c r="H246" i="23" s="1"/>
  <c r="E246" i="23"/>
  <c r="F246" i="23"/>
  <c r="A247" i="23"/>
  <c r="B247" i="23"/>
  <c r="C247" i="23"/>
  <c r="D247" i="23"/>
  <c r="H247" i="23" s="1"/>
  <c r="E247" i="23"/>
  <c r="F247" i="23"/>
  <c r="A248" i="23"/>
  <c r="B248" i="23"/>
  <c r="C248" i="23"/>
  <c r="D248" i="23"/>
  <c r="H248" i="23" s="1"/>
  <c r="E248" i="23"/>
  <c r="F248" i="23"/>
  <c r="A249" i="23"/>
  <c r="B249" i="23"/>
  <c r="C249" i="23"/>
  <c r="D249" i="23"/>
  <c r="H249" i="23" s="1"/>
  <c r="E249" i="23"/>
  <c r="F249" i="23"/>
  <c r="A250" i="23"/>
  <c r="B250" i="23"/>
  <c r="C250" i="23"/>
  <c r="D250" i="23"/>
  <c r="H250" i="23" s="1"/>
  <c r="E250" i="23"/>
  <c r="F250" i="23"/>
  <c r="A251" i="23"/>
  <c r="B251" i="23"/>
  <c r="C251" i="23"/>
  <c r="D251" i="23"/>
  <c r="H251" i="23" s="1"/>
  <c r="E251" i="23"/>
  <c r="F251" i="23"/>
  <c r="A252" i="23"/>
  <c r="B252" i="23"/>
  <c r="C252" i="23"/>
  <c r="D252" i="23"/>
  <c r="E252" i="23"/>
  <c r="F252" i="23"/>
  <c r="H252" i="23"/>
  <c r="I252" i="23"/>
  <c r="AA252" i="23" s="1"/>
  <c r="A253" i="23"/>
  <c r="B253" i="23"/>
  <c r="C253" i="23"/>
  <c r="D253" i="23"/>
  <c r="E253" i="23"/>
  <c r="F253" i="23"/>
  <c r="H253" i="23"/>
  <c r="AA253" i="23" s="1"/>
  <c r="I253" i="23"/>
  <c r="A254" i="23"/>
  <c r="B254" i="23"/>
  <c r="C254" i="23"/>
  <c r="D254" i="23"/>
  <c r="E254" i="23"/>
  <c r="F254" i="23"/>
  <c r="H254" i="23"/>
  <c r="I254" i="23"/>
  <c r="AA254" i="23" s="1"/>
  <c r="A255" i="23"/>
  <c r="B255" i="23"/>
  <c r="C255" i="23"/>
  <c r="D255" i="23"/>
  <c r="E255" i="23"/>
  <c r="F255" i="23"/>
  <c r="H255" i="23"/>
  <c r="AA255" i="23" s="1"/>
  <c r="I255" i="23"/>
  <c r="A256" i="23"/>
  <c r="B256" i="23"/>
  <c r="C256" i="23"/>
  <c r="D256" i="23"/>
  <c r="E256" i="23"/>
  <c r="F256" i="23"/>
  <c r="H256" i="23"/>
  <c r="I256" i="23"/>
  <c r="AA256" i="23" s="1"/>
  <c r="A257" i="23"/>
  <c r="B257" i="23"/>
  <c r="C257" i="23"/>
  <c r="D257" i="23"/>
  <c r="E257" i="23"/>
  <c r="F257" i="23"/>
  <c r="H257" i="23"/>
  <c r="AA257" i="23" s="1"/>
  <c r="I257" i="23"/>
  <c r="A258" i="23"/>
  <c r="B258" i="23"/>
  <c r="C258" i="23"/>
  <c r="D258" i="23"/>
  <c r="H258" i="23" s="1"/>
  <c r="E258" i="23"/>
  <c r="F258" i="23"/>
  <c r="A259" i="23"/>
  <c r="B259" i="23"/>
  <c r="C259" i="23"/>
  <c r="D259" i="23"/>
  <c r="H259" i="23" s="1"/>
  <c r="E259" i="23"/>
  <c r="F259" i="23"/>
  <c r="A260" i="23"/>
  <c r="B260" i="23"/>
  <c r="C260" i="23"/>
  <c r="D260" i="23"/>
  <c r="H260" i="23" s="1"/>
  <c r="I260" i="23" s="1"/>
  <c r="E260" i="23"/>
  <c r="F260" i="23"/>
  <c r="A261" i="23"/>
  <c r="B261" i="23"/>
  <c r="C261" i="23"/>
  <c r="D261" i="23"/>
  <c r="H261" i="23" s="1"/>
  <c r="E261" i="23"/>
  <c r="F261" i="23"/>
  <c r="A262" i="23"/>
  <c r="B262" i="23"/>
  <c r="C262" i="23"/>
  <c r="D262" i="23"/>
  <c r="E262" i="23"/>
  <c r="F262" i="23"/>
  <c r="H262" i="23"/>
  <c r="I262" i="23"/>
  <c r="F245" i="23"/>
  <c r="H245" i="23" s="1"/>
  <c r="E245" i="23"/>
  <c r="D245" i="23"/>
  <c r="C245" i="23"/>
  <c r="B245" i="23"/>
  <c r="A245" i="23"/>
  <c r="X245" i="23" s="1"/>
  <c r="A224" i="23"/>
  <c r="B224" i="23"/>
  <c r="C224" i="23"/>
  <c r="D224" i="23"/>
  <c r="E224" i="23"/>
  <c r="F224" i="23"/>
  <c r="H224" i="23" s="1"/>
  <c r="I224" i="23" s="1"/>
  <c r="A225" i="23"/>
  <c r="B225" i="23"/>
  <c r="C225" i="23"/>
  <c r="D225" i="23"/>
  <c r="H225" i="23" s="1"/>
  <c r="E225" i="23"/>
  <c r="F225" i="23"/>
  <c r="A226" i="23"/>
  <c r="B226" i="23"/>
  <c r="C226" i="23"/>
  <c r="D226" i="23"/>
  <c r="H226" i="23" s="1"/>
  <c r="E226" i="23"/>
  <c r="F226" i="23"/>
  <c r="A227" i="23"/>
  <c r="B227" i="23"/>
  <c r="C227" i="23"/>
  <c r="D227" i="23"/>
  <c r="H227" i="23" s="1"/>
  <c r="E227" i="23"/>
  <c r="F227" i="23"/>
  <c r="A228" i="23"/>
  <c r="B228" i="23"/>
  <c r="C228" i="23"/>
  <c r="D228" i="23"/>
  <c r="E228" i="23"/>
  <c r="F228" i="23"/>
  <c r="H228" i="23"/>
  <c r="I228" i="23"/>
  <c r="A229" i="23"/>
  <c r="B229" i="23"/>
  <c r="C229" i="23"/>
  <c r="D229" i="23"/>
  <c r="E229" i="23"/>
  <c r="F229" i="23"/>
  <c r="H229" i="23"/>
  <c r="I229" i="23"/>
  <c r="AA229" i="23" s="1"/>
  <c r="A230" i="23"/>
  <c r="B230" i="23"/>
  <c r="C230" i="23"/>
  <c r="D230" i="23"/>
  <c r="E230" i="23"/>
  <c r="F230" i="23"/>
  <c r="H230" i="23"/>
  <c r="I230" i="23"/>
  <c r="A231" i="23"/>
  <c r="B231" i="23"/>
  <c r="C231" i="23"/>
  <c r="D231" i="23"/>
  <c r="E231" i="23"/>
  <c r="F231" i="23"/>
  <c r="H231" i="23"/>
  <c r="I231" i="23"/>
  <c r="AA231" i="23" s="1"/>
  <c r="A232" i="23"/>
  <c r="B232" i="23"/>
  <c r="C232" i="23"/>
  <c r="D232" i="23"/>
  <c r="E232" i="23"/>
  <c r="F232" i="23"/>
  <c r="H232" i="23"/>
  <c r="I232" i="23"/>
  <c r="A233" i="23"/>
  <c r="B233" i="23"/>
  <c r="C233" i="23"/>
  <c r="D233" i="23"/>
  <c r="E233" i="23"/>
  <c r="F233" i="23"/>
  <c r="H233" i="23"/>
  <c r="I233" i="23"/>
  <c r="AA233" i="23" s="1"/>
  <c r="A234" i="23"/>
  <c r="B234" i="23"/>
  <c r="C234" i="23"/>
  <c r="D234" i="23"/>
  <c r="H234" i="23" s="1"/>
  <c r="E234" i="23"/>
  <c r="F234" i="23"/>
  <c r="A235" i="23"/>
  <c r="B235" i="23"/>
  <c r="C235" i="23"/>
  <c r="D235" i="23"/>
  <c r="H235" i="23" s="1"/>
  <c r="E235" i="23"/>
  <c r="F235" i="23"/>
  <c r="A236" i="23"/>
  <c r="B236" i="23"/>
  <c r="C236" i="23"/>
  <c r="D236" i="23"/>
  <c r="H236" i="23" s="1"/>
  <c r="E236" i="23"/>
  <c r="F236" i="23"/>
  <c r="A237" i="23"/>
  <c r="B237" i="23"/>
  <c r="C237" i="23"/>
  <c r="D237" i="23"/>
  <c r="H237" i="23" s="1"/>
  <c r="E237" i="23"/>
  <c r="F237" i="23"/>
  <c r="A238" i="23"/>
  <c r="B238" i="23"/>
  <c r="C238" i="23"/>
  <c r="D238" i="23"/>
  <c r="H238" i="23" s="1"/>
  <c r="E238" i="23"/>
  <c r="F238" i="23"/>
  <c r="A239" i="23"/>
  <c r="B239" i="23"/>
  <c r="C239" i="23"/>
  <c r="D239" i="23"/>
  <c r="E239" i="23"/>
  <c r="F239" i="23"/>
  <c r="H239" i="23"/>
  <c r="I239" i="23"/>
  <c r="A240" i="23"/>
  <c r="B240" i="23"/>
  <c r="C240" i="23"/>
  <c r="D240" i="23"/>
  <c r="E240" i="23"/>
  <c r="F240" i="23"/>
  <c r="H240" i="23"/>
  <c r="AA240" i="23" s="1"/>
  <c r="I240" i="23"/>
  <c r="F223" i="23"/>
  <c r="H223" i="23" s="1"/>
  <c r="I223" i="23" s="1"/>
  <c r="E223" i="23"/>
  <c r="D223" i="23"/>
  <c r="C223" i="23"/>
  <c r="B223" i="23"/>
  <c r="A223" i="23"/>
  <c r="A202" i="23"/>
  <c r="B202" i="23"/>
  <c r="C202" i="23"/>
  <c r="D202" i="23"/>
  <c r="H202" i="23" s="1"/>
  <c r="E202" i="23"/>
  <c r="F202" i="23"/>
  <c r="A203" i="23"/>
  <c r="B203" i="23"/>
  <c r="C203" i="23"/>
  <c r="D203" i="23"/>
  <c r="H203" i="23" s="1"/>
  <c r="E203" i="23"/>
  <c r="F203" i="23"/>
  <c r="A204" i="23"/>
  <c r="B204" i="23"/>
  <c r="C204" i="23"/>
  <c r="D204" i="23"/>
  <c r="H204" i="23" s="1"/>
  <c r="E204" i="23"/>
  <c r="F204" i="23"/>
  <c r="A205" i="23"/>
  <c r="B205" i="23"/>
  <c r="C205" i="23"/>
  <c r="D205" i="23"/>
  <c r="H205" i="23" s="1"/>
  <c r="E205" i="23"/>
  <c r="F205" i="23"/>
  <c r="A206" i="23"/>
  <c r="B206" i="23"/>
  <c r="C206" i="23"/>
  <c r="D206" i="23"/>
  <c r="H206" i="23" s="1"/>
  <c r="E206" i="23"/>
  <c r="F206" i="23"/>
  <c r="A207" i="23"/>
  <c r="B207" i="23"/>
  <c r="C207" i="23"/>
  <c r="D207" i="23"/>
  <c r="H207" i="23" s="1"/>
  <c r="E207" i="23"/>
  <c r="F207" i="23"/>
  <c r="A208" i="23"/>
  <c r="B208" i="23"/>
  <c r="C208" i="23"/>
  <c r="D208" i="23"/>
  <c r="H208" i="23" s="1"/>
  <c r="E208" i="23"/>
  <c r="F208" i="23"/>
  <c r="A209" i="23"/>
  <c r="B209" i="23"/>
  <c r="C209" i="23"/>
  <c r="D209" i="23"/>
  <c r="E209" i="23"/>
  <c r="F209" i="23"/>
  <c r="H209" i="23"/>
  <c r="I209" i="23"/>
  <c r="A210" i="23"/>
  <c r="B210" i="23"/>
  <c r="C210" i="23"/>
  <c r="D210" i="23"/>
  <c r="E210" i="23"/>
  <c r="F210" i="23"/>
  <c r="H210" i="23"/>
  <c r="AA210" i="23" s="1"/>
  <c r="I210" i="23"/>
  <c r="A211" i="23"/>
  <c r="B211" i="23"/>
  <c r="C211" i="23"/>
  <c r="D211" i="23"/>
  <c r="E211" i="23"/>
  <c r="F211" i="23"/>
  <c r="H211" i="23"/>
  <c r="I211" i="23"/>
  <c r="A212" i="23"/>
  <c r="B212" i="23"/>
  <c r="C212" i="23"/>
  <c r="D212" i="23"/>
  <c r="H212" i="23" s="1"/>
  <c r="E212" i="23"/>
  <c r="F212" i="23"/>
  <c r="A213" i="23"/>
  <c r="B213" i="23"/>
  <c r="C213" i="23"/>
  <c r="D213" i="23"/>
  <c r="H213" i="23" s="1"/>
  <c r="E213" i="23"/>
  <c r="F213" i="23"/>
  <c r="A214" i="23"/>
  <c r="B214" i="23"/>
  <c r="C214" i="23"/>
  <c r="D214" i="23"/>
  <c r="H214" i="23" s="1"/>
  <c r="I214" i="23" s="1"/>
  <c r="E214" i="23"/>
  <c r="F214" i="23"/>
  <c r="A215" i="23"/>
  <c r="B215" i="23"/>
  <c r="C215" i="23"/>
  <c r="D215" i="23"/>
  <c r="H215" i="23" s="1"/>
  <c r="E215" i="23"/>
  <c r="F215" i="23"/>
  <c r="A216" i="23"/>
  <c r="B216" i="23"/>
  <c r="C216" i="23"/>
  <c r="D216" i="23"/>
  <c r="E216" i="23"/>
  <c r="F216" i="23"/>
  <c r="H216" i="23"/>
  <c r="AA216" i="23" s="1"/>
  <c r="I216" i="23"/>
  <c r="A217" i="23"/>
  <c r="B217" i="23"/>
  <c r="C217" i="23"/>
  <c r="D217" i="23"/>
  <c r="E217" i="23"/>
  <c r="F217" i="23"/>
  <c r="H217" i="23"/>
  <c r="I217" i="23"/>
  <c r="A218" i="23"/>
  <c r="B218" i="23"/>
  <c r="C218" i="23"/>
  <c r="D218" i="23"/>
  <c r="E218" i="23"/>
  <c r="F218" i="23"/>
  <c r="H218" i="23"/>
  <c r="AA218" i="23" s="1"/>
  <c r="I218" i="23"/>
  <c r="F201" i="23"/>
  <c r="H201" i="23" s="1"/>
  <c r="E201" i="23"/>
  <c r="D201" i="23"/>
  <c r="C201" i="23"/>
  <c r="B201" i="23"/>
  <c r="A201" i="23"/>
  <c r="A180" i="23"/>
  <c r="B180" i="23"/>
  <c r="C180" i="23"/>
  <c r="D180" i="23"/>
  <c r="H180" i="23" s="1"/>
  <c r="E180" i="23"/>
  <c r="F180" i="23"/>
  <c r="A181" i="23"/>
  <c r="B181" i="23"/>
  <c r="C181" i="23"/>
  <c r="D181" i="23"/>
  <c r="H181" i="23" s="1"/>
  <c r="I181" i="23" s="1"/>
  <c r="E181" i="23"/>
  <c r="F181" i="23"/>
  <c r="A182" i="23"/>
  <c r="B182" i="23"/>
  <c r="C182" i="23"/>
  <c r="D182" i="23"/>
  <c r="H182" i="23" s="1"/>
  <c r="E182" i="23"/>
  <c r="F182" i="23"/>
  <c r="A183" i="23"/>
  <c r="B183" i="23"/>
  <c r="C183" i="23"/>
  <c r="D183" i="23"/>
  <c r="H183" i="23" s="1"/>
  <c r="E183" i="23"/>
  <c r="F183" i="23"/>
  <c r="A184" i="23"/>
  <c r="B184" i="23"/>
  <c r="C184" i="23"/>
  <c r="D184" i="23"/>
  <c r="H184" i="23" s="1"/>
  <c r="E184" i="23"/>
  <c r="F184" i="23"/>
  <c r="A185" i="23"/>
  <c r="B185" i="23"/>
  <c r="C185" i="23"/>
  <c r="D185" i="23"/>
  <c r="H185" i="23" s="1"/>
  <c r="I185" i="23" s="1"/>
  <c r="E185" i="23"/>
  <c r="F185" i="23"/>
  <c r="A186" i="23"/>
  <c r="B186" i="23"/>
  <c r="C186" i="23"/>
  <c r="D186" i="23"/>
  <c r="H186" i="23" s="1"/>
  <c r="I186" i="23" s="1"/>
  <c r="E186" i="23"/>
  <c r="F186" i="23"/>
  <c r="A187" i="23"/>
  <c r="B187" i="23"/>
  <c r="C187" i="23"/>
  <c r="D187" i="23"/>
  <c r="H187" i="23" s="1"/>
  <c r="I187" i="23" s="1"/>
  <c r="E187" i="23"/>
  <c r="F187" i="23"/>
  <c r="A188" i="23"/>
  <c r="B188" i="23"/>
  <c r="C188" i="23"/>
  <c r="D188" i="23"/>
  <c r="E188" i="23"/>
  <c r="F188" i="23"/>
  <c r="H188" i="23"/>
  <c r="I188" i="23"/>
  <c r="A189" i="23"/>
  <c r="B189" i="23"/>
  <c r="C189" i="23"/>
  <c r="D189" i="23"/>
  <c r="E189" i="23"/>
  <c r="F189" i="23"/>
  <c r="H189" i="23"/>
  <c r="I189" i="23"/>
  <c r="A190" i="23"/>
  <c r="B190" i="23"/>
  <c r="C190" i="23"/>
  <c r="D190" i="23"/>
  <c r="H190" i="23" s="1"/>
  <c r="I190" i="23" s="1"/>
  <c r="E190" i="23"/>
  <c r="F190" i="23"/>
  <c r="A191" i="23"/>
  <c r="B191" i="23"/>
  <c r="C191" i="23"/>
  <c r="D191" i="23"/>
  <c r="H191" i="23" s="1"/>
  <c r="I191" i="23" s="1"/>
  <c r="E191" i="23"/>
  <c r="F191" i="23"/>
  <c r="A192" i="23"/>
  <c r="B192" i="23"/>
  <c r="C192" i="23"/>
  <c r="D192" i="23"/>
  <c r="H192" i="23" s="1"/>
  <c r="E192" i="23"/>
  <c r="F192" i="23"/>
  <c r="A193" i="23"/>
  <c r="B193" i="23"/>
  <c r="C193" i="23"/>
  <c r="D193" i="23"/>
  <c r="E193" i="23"/>
  <c r="F193" i="23"/>
  <c r="H193" i="23"/>
  <c r="AA193" i="23" s="1"/>
  <c r="I193" i="23"/>
  <c r="A194" i="23"/>
  <c r="B194" i="23"/>
  <c r="C194" i="23"/>
  <c r="D194" i="23"/>
  <c r="E194" i="23"/>
  <c r="F194" i="23"/>
  <c r="H194" i="23"/>
  <c r="I194" i="23"/>
  <c r="A195" i="23"/>
  <c r="B195" i="23"/>
  <c r="C195" i="23"/>
  <c r="D195" i="23"/>
  <c r="H195" i="23" s="1"/>
  <c r="E195" i="23"/>
  <c r="F195" i="23"/>
  <c r="A196" i="23"/>
  <c r="B196" i="23"/>
  <c r="C196" i="23"/>
  <c r="D196" i="23"/>
  <c r="E196" i="23"/>
  <c r="F196" i="23"/>
  <c r="H196" i="23"/>
  <c r="AA196" i="23" s="1"/>
  <c r="I196" i="23"/>
  <c r="F179" i="23"/>
  <c r="H179" i="23" s="1"/>
  <c r="I179" i="23" s="1"/>
  <c r="E179" i="23"/>
  <c r="D179" i="23"/>
  <c r="C179" i="23"/>
  <c r="B179" i="23"/>
  <c r="A179" i="23"/>
  <c r="A158" i="23"/>
  <c r="B158" i="23"/>
  <c r="C158" i="23"/>
  <c r="D158" i="23"/>
  <c r="E158" i="23"/>
  <c r="F158" i="23"/>
  <c r="H158" i="23" s="1"/>
  <c r="A159" i="23"/>
  <c r="B159" i="23"/>
  <c r="C159" i="23"/>
  <c r="D159" i="23"/>
  <c r="H159" i="23" s="1"/>
  <c r="E159" i="23"/>
  <c r="F159" i="23"/>
  <c r="A160" i="23"/>
  <c r="B160" i="23"/>
  <c r="C160" i="23"/>
  <c r="D160" i="23"/>
  <c r="H160" i="23" s="1"/>
  <c r="E160" i="23"/>
  <c r="F160" i="23"/>
  <c r="A161" i="23"/>
  <c r="B161" i="23"/>
  <c r="C161" i="23"/>
  <c r="D161" i="23"/>
  <c r="H161" i="23" s="1"/>
  <c r="E161" i="23"/>
  <c r="F161" i="23"/>
  <c r="A162" i="23"/>
  <c r="B162" i="23"/>
  <c r="C162" i="23"/>
  <c r="D162" i="23"/>
  <c r="H162" i="23" s="1"/>
  <c r="E162" i="23"/>
  <c r="F162" i="23"/>
  <c r="A163" i="23"/>
  <c r="B163" i="23"/>
  <c r="C163" i="23"/>
  <c r="D163" i="23"/>
  <c r="H163" i="23" s="1"/>
  <c r="E163" i="23"/>
  <c r="F163" i="23"/>
  <c r="A164" i="23"/>
  <c r="B164" i="23"/>
  <c r="C164" i="23"/>
  <c r="D164" i="23"/>
  <c r="H164" i="23" s="1"/>
  <c r="E164" i="23"/>
  <c r="F164" i="23"/>
  <c r="A165" i="23"/>
  <c r="B165" i="23"/>
  <c r="C165" i="23"/>
  <c r="D165" i="23"/>
  <c r="H165" i="23" s="1"/>
  <c r="E165" i="23"/>
  <c r="F165" i="23"/>
  <c r="A166" i="23"/>
  <c r="B166" i="23"/>
  <c r="C166" i="23"/>
  <c r="D166" i="23"/>
  <c r="H166" i="23" s="1"/>
  <c r="E166" i="23"/>
  <c r="F166" i="23"/>
  <c r="A167" i="23"/>
  <c r="B167" i="23"/>
  <c r="C167" i="23"/>
  <c r="D167" i="23"/>
  <c r="H167" i="23" s="1"/>
  <c r="E167" i="23"/>
  <c r="F167" i="23"/>
  <c r="A168" i="23"/>
  <c r="B168" i="23"/>
  <c r="C168" i="23"/>
  <c r="D168" i="23"/>
  <c r="H168" i="23" s="1"/>
  <c r="E168" i="23"/>
  <c r="F168" i="23"/>
  <c r="A169" i="23"/>
  <c r="B169" i="23"/>
  <c r="C169" i="23"/>
  <c r="D169" i="23"/>
  <c r="E169" i="23"/>
  <c r="F169" i="23"/>
  <c r="H169" i="23"/>
  <c r="I169" i="23"/>
  <c r="A170" i="23"/>
  <c r="B170" i="23"/>
  <c r="C170" i="23"/>
  <c r="D170" i="23"/>
  <c r="E170" i="23"/>
  <c r="F170" i="23"/>
  <c r="H170" i="23"/>
  <c r="I170" i="23"/>
  <c r="A171" i="23"/>
  <c r="B171" i="23"/>
  <c r="C171" i="23"/>
  <c r="D171" i="23"/>
  <c r="H171" i="23" s="1"/>
  <c r="I171" i="23" s="1"/>
  <c r="E171" i="23"/>
  <c r="F171" i="23"/>
  <c r="A172" i="23"/>
  <c r="B172" i="23"/>
  <c r="C172" i="23"/>
  <c r="D172" i="23"/>
  <c r="H172" i="23" s="1"/>
  <c r="E172" i="23"/>
  <c r="F172" i="23"/>
  <c r="A173" i="23"/>
  <c r="B173" i="23"/>
  <c r="C173" i="23"/>
  <c r="D173" i="23"/>
  <c r="H173" i="23" s="1"/>
  <c r="E173" i="23"/>
  <c r="F173" i="23"/>
  <c r="A174" i="23"/>
  <c r="B174" i="23"/>
  <c r="C174" i="23"/>
  <c r="D174" i="23"/>
  <c r="E174" i="23"/>
  <c r="F174" i="23"/>
  <c r="H174" i="23"/>
  <c r="I174" i="23"/>
  <c r="F157" i="23"/>
  <c r="H157" i="23" s="1"/>
  <c r="E157" i="23"/>
  <c r="D157" i="23"/>
  <c r="C157" i="23"/>
  <c r="B157" i="23"/>
  <c r="A157" i="23"/>
  <c r="A136" i="23"/>
  <c r="B136" i="23"/>
  <c r="C136" i="23"/>
  <c r="D136" i="23"/>
  <c r="E136" i="23"/>
  <c r="F136" i="23"/>
  <c r="H136" i="23" s="1"/>
  <c r="I136" i="23" s="1"/>
  <c r="A137" i="23"/>
  <c r="B137" i="23"/>
  <c r="C137" i="23"/>
  <c r="D137" i="23"/>
  <c r="H137" i="23" s="1"/>
  <c r="I137" i="23" s="1"/>
  <c r="E137" i="23"/>
  <c r="F137" i="23"/>
  <c r="A138" i="23"/>
  <c r="B138" i="23"/>
  <c r="C138" i="23"/>
  <c r="D138" i="23"/>
  <c r="H138" i="23" s="1"/>
  <c r="I138" i="23" s="1"/>
  <c r="E138" i="23"/>
  <c r="F138" i="23"/>
  <c r="A139" i="23"/>
  <c r="B139" i="23"/>
  <c r="C139" i="23"/>
  <c r="D139" i="23"/>
  <c r="H139" i="23" s="1"/>
  <c r="I139" i="23" s="1"/>
  <c r="E139" i="23"/>
  <c r="F139" i="23"/>
  <c r="A140" i="23"/>
  <c r="B140" i="23"/>
  <c r="C140" i="23"/>
  <c r="D140" i="23"/>
  <c r="H140" i="23" s="1"/>
  <c r="I140" i="23" s="1"/>
  <c r="E140" i="23"/>
  <c r="F140" i="23"/>
  <c r="A141" i="23"/>
  <c r="B141" i="23"/>
  <c r="C141" i="23"/>
  <c r="D141" i="23"/>
  <c r="E141" i="23"/>
  <c r="F141" i="23"/>
  <c r="H141" i="23"/>
  <c r="I141" i="23"/>
  <c r="A142" i="23"/>
  <c r="B142" i="23"/>
  <c r="C142" i="23"/>
  <c r="D142" i="23"/>
  <c r="E142" i="23"/>
  <c r="F142" i="23"/>
  <c r="H142" i="23"/>
  <c r="I142" i="23"/>
  <c r="A143" i="23"/>
  <c r="B143" i="23"/>
  <c r="C143" i="23"/>
  <c r="D143" i="23"/>
  <c r="E143" i="23"/>
  <c r="F143" i="23"/>
  <c r="H143" i="23"/>
  <c r="I143" i="23"/>
  <c r="AA143" i="23" s="1"/>
  <c r="A144" i="23"/>
  <c r="B144" i="23"/>
  <c r="C144" i="23"/>
  <c r="D144" i="23"/>
  <c r="E144" i="23"/>
  <c r="F144" i="23"/>
  <c r="H144" i="23"/>
  <c r="I144" i="23"/>
  <c r="A145" i="23"/>
  <c r="B145" i="23"/>
  <c r="C145" i="23"/>
  <c r="D145" i="23"/>
  <c r="E145" i="23"/>
  <c r="F145" i="23"/>
  <c r="H145" i="23"/>
  <c r="I145" i="23"/>
  <c r="A146" i="23"/>
  <c r="B146" i="23"/>
  <c r="C146" i="23"/>
  <c r="D146" i="23"/>
  <c r="E146" i="23"/>
  <c r="F146" i="23"/>
  <c r="H146" i="23"/>
  <c r="I146" i="23"/>
  <c r="A147" i="23"/>
  <c r="B147" i="23"/>
  <c r="C147" i="23"/>
  <c r="D147" i="23"/>
  <c r="H147" i="23" s="1"/>
  <c r="E147" i="23"/>
  <c r="F147" i="23"/>
  <c r="A148" i="23"/>
  <c r="B148" i="23"/>
  <c r="C148" i="23"/>
  <c r="D148" i="23"/>
  <c r="H148" i="23" s="1"/>
  <c r="I148" i="23" s="1"/>
  <c r="E148" i="23"/>
  <c r="F148" i="23"/>
  <c r="A149" i="23"/>
  <c r="B149" i="23"/>
  <c r="C149" i="23"/>
  <c r="D149" i="23"/>
  <c r="E149" i="23"/>
  <c r="F149" i="23"/>
  <c r="H149" i="23"/>
  <c r="AA149" i="23" s="1"/>
  <c r="I149" i="23"/>
  <c r="A150" i="23"/>
  <c r="B150" i="23"/>
  <c r="C150" i="23"/>
  <c r="D150" i="23"/>
  <c r="E150" i="23"/>
  <c r="F150" i="23"/>
  <c r="H150" i="23"/>
  <c r="I150" i="23"/>
  <c r="A151" i="23"/>
  <c r="B151" i="23"/>
  <c r="C151" i="23"/>
  <c r="D151" i="23"/>
  <c r="E151" i="23"/>
  <c r="F151" i="23"/>
  <c r="H151" i="23"/>
  <c r="AA151" i="23" s="1"/>
  <c r="I151" i="23"/>
  <c r="A152" i="23"/>
  <c r="B152" i="23"/>
  <c r="C152" i="23"/>
  <c r="D152" i="23"/>
  <c r="E152" i="23"/>
  <c r="F152" i="23"/>
  <c r="H152" i="23"/>
  <c r="I152" i="23"/>
  <c r="E135" i="23"/>
  <c r="D135" i="23"/>
  <c r="C135" i="23"/>
  <c r="B135" i="23"/>
  <c r="A135" i="23"/>
  <c r="F135" i="23"/>
  <c r="H135" i="23"/>
  <c r="I135" i="23" s="1"/>
  <c r="A114" i="23"/>
  <c r="B114" i="23"/>
  <c r="C114" i="23"/>
  <c r="D114" i="23"/>
  <c r="E114" i="23"/>
  <c r="F114" i="23"/>
  <c r="H114" i="23" s="1"/>
  <c r="A115" i="23"/>
  <c r="B115" i="23"/>
  <c r="C115" i="23"/>
  <c r="D115" i="23"/>
  <c r="H115" i="23" s="1"/>
  <c r="I115" i="23" s="1"/>
  <c r="E115" i="23"/>
  <c r="F115" i="23"/>
  <c r="A116" i="23"/>
  <c r="B116" i="23"/>
  <c r="C116" i="23"/>
  <c r="D116" i="23"/>
  <c r="H116" i="23" s="1"/>
  <c r="E116" i="23"/>
  <c r="F116" i="23"/>
  <c r="A117" i="23"/>
  <c r="B117" i="23"/>
  <c r="C117" i="23"/>
  <c r="D117" i="23"/>
  <c r="H117" i="23" s="1"/>
  <c r="E117" i="23"/>
  <c r="F117" i="23"/>
  <c r="A118" i="23"/>
  <c r="B118" i="23"/>
  <c r="C118" i="23"/>
  <c r="D118" i="23"/>
  <c r="H118" i="23" s="1"/>
  <c r="E118" i="23"/>
  <c r="F118" i="23"/>
  <c r="A119" i="23"/>
  <c r="B119" i="23"/>
  <c r="C119" i="23"/>
  <c r="D119" i="23"/>
  <c r="H119" i="23" s="1"/>
  <c r="E119" i="23"/>
  <c r="F119" i="23"/>
  <c r="A120" i="23"/>
  <c r="B120" i="23"/>
  <c r="C120" i="23"/>
  <c r="D120" i="23"/>
  <c r="H120" i="23" s="1"/>
  <c r="E120" i="23"/>
  <c r="F120" i="23"/>
  <c r="A121" i="23"/>
  <c r="B121" i="23"/>
  <c r="C121" i="23"/>
  <c r="D121" i="23"/>
  <c r="H121" i="23" s="1"/>
  <c r="E121" i="23"/>
  <c r="F121" i="23"/>
  <c r="A122" i="23"/>
  <c r="B122" i="23"/>
  <c r="C122" i="23"/>
  <c r="D122" i="23"/>
  <c r="H122" i="23" s="1"/>
  <c r="E122" i="23"/>
  <c r="F122" i="23"/>
  <c r="A123" i="23"/>
  <c r="B123" i="23"/>
  <c r="C123" i="23"/>
  <c r="D123" i="23"/>
  <c r="E123" i="23"/>
  <c r="F123" i="23"/>
  <c r="H123" i="23"/>
  <c r="AA123" i="23" s="1"/>
  <c r="I123" i="23"/>
  <c r="A124" i="23"/>
  <c r="B124" i="23"/>
  <c r="C124" i="23"/>
  <c r="D124" i="23"/>
  <c r="H124" i="23" s="1"/>
  <c r="E124" i="23"/>
  <c r="F124" i="23"/>
  <c r="A125" i="23"/>
  <c r="B125" i="23"/>
  <c r="C125" i="23"/>
  <c r="D125" i="23"/>
  <c r="E125" i="23"/>
  <c r="F125" i="23"/>
  <c r="H125" i="23"/>
  <c r="AA125" i="23" s="1"/>
  <c r="I125" i="23"/>
  <c r="A126" i="23"/>
  <c r="B126" i="23"/>
  <c r="C126" i="23"/>
  <c r="D126" i="23"/>
  <c r="H126" i="23" s="1"/>
  <c r="E126" i="23"/>
  <c r="F126" i="23"/>
  <c r="A127" i="23"/>
  <c r="B127" i="23"/>
  <c r="C127" i="23"/>
  <c r="D127" i="23"/>
  <c r="H127" i="23" s="1"/>
  <c r="E127" i="23"/>
  <c r="F127" i="23"/>
  <c r="A128" i="23"/>
  <c r="B128" i="23"/>
  <c r="C128" i="23"/>
  <c r="D128" i="23"/>
  <c r="E128" i="23"/>
  <c r="F128" i="23"/>
  <c r="H128" i="23"/>
  <c r="I128" i="23"/>
  <c r="A129" i="23"/>
  <c r="B129" i="23"/>
  <c r="C129" i="23"/>
  <c r="D129" i="23"/>
  <c r="E129" i="23"/>
  <c r="F129" i="23"/>
  <c r="H129" i="23"/>
  <c r="AA129" i="23" s="1"/>
  <c r="I129" i="23"/>
  <c r="A130" i="23"/>
  <c r="B130" i="23"/>
  <c r="C130" i="23"/>
  <c r="D130" i="23"/>
  <c r="E130" i="23"/>
  <c r="F130" i="23"/>
  <c r="H130" i="23"/>
  <c r="I130" i="23"/>
  <c r="F113" i="23"/>
  <c r="H113" i="23" s="1"/>
  <c r="E113" i="23"/>
  <c r="D113" i="23"/>
  <c r="C113" i="23"/>
  <c r="B113" i="23"/>
  <c r="A113" i="23"/>
  <c r="A92" i="23"/>
  <c r="B92" i="23"/>
  <c r="C92" i="23"/>
  <c r="D92" i="23"/>
  <c r="E92" i="23"/>
  <c r="F92" i="23"/>
  <c r="H92" i="23" s="1"/>
  <c r="A93" i="23"/>
  <c r="B93" i="23"/>
  <c r="C93" i="23"/>
  <c r="D93" i="23"/>
  <c r="H93" i="23" s="1"/>
  <c r="E93" i="23"/>
  <c r="F93" i="23"/>
  <c r="A94" i="23"/>
  <c r="B94" i="23"/>
  <c r="C94" i="23"/>
  <c r="D94" i="23"/>
  <c r="H94" i="23" s="1"/>
  <c r="E94" i="23"/>
  <c r="F94" i="23"/>
  <c r="A95" i="23"/>
  <c r="B95" i="23"/>
  <c r="C95" i="23"/>
  <c r="D95" i="23"/>
  <c r="H95" i="23" s="1"/>
  <c r="E95" i="23"/>
  <c r="F95" i="23"/>
  <c r="A96" i="23"/>
  <c r="B96" i="23"/>
  <c r="C96" i="23"/>
  <c r="D96" i="23"/>
  <c r="H96" i="23" s="1"/>
  <c r="E96" i="23"/>
  <c r="F96" i="23"/>
  <c r="A97" i="23"/>
  <c r="B97" i="23"/>
  <c r="C97" i="23"/>
  <c r="D97" i="23"/>
  <c r="H97" i="23" s="1"/>
  <c r="E97" i="23"/>
  <c r="F97" i="23"/>
  <c r="A98" i="23"/>
  <c r="B98" i="23"/>
  <c r="C98" i="23"/>
  <c r="D98" i="23"/>
  <c r="E98" i="23"/>
  <c r="F98" i="23"/>
  <c r="H98" i="23"/>
  <c r="I98" i="23"/>
  <c r="A99" i="23"/>
  <c r="B99" i="23"/>
  <c r="C99" i="23"/>
  <c r="D99" i="23"/>
  <c r="E99" i="23"/>
  <c r="F99" i="23"/>
  <c r="H99" i="23"/>
  <c r="I99" i="23"/>
  <c r="A100" i="23"/>
  <c r="B100" i="23"/>
  <c r="C100" i="23"/>
  <c r="D100" i="23"/>
  <c r="H100" i="23" s="1"/>
  <c r="E100" i="23"/>
  <c r="F100" i="23"/>
  <c r="A101" i="23"/>
  <c r="B101" i="23"/>
  <c r="C101" i="23"/>
  <c r="D101" i="23"/>
  <c r="E101" i="23"/>
  <c r="F101" i="23"/>
  <c r="H101" i="23"/>
  <c r="I101" i="23"/>
  <c r="A102" i="23"/>
  <c r="B102" i="23"/>
  <c r="C102" i="23"/>
  <c r="D102" i="23"/>
  <c r="H102" i="23" s="1"/>
  <c r="E102" i="23"/>
  <c r="F102" i="23"/>
  <c r="A103" i="23"/>
  <c r="B103" i="23"/>
  <c r="C103" i="23"/>
  <c r="D103" i="23"/>
  <c r="H103" i="23" s="1"/>
  <c r="I103" i="23" s="1"/>
  <c r="E103" i="23"/>
  <c r="F103" i="23"/>
  <c r="A104" i="23"/>
  <c r="B104" i="23"/>
  <c r="C104" i="23"/>
  <c r="D104" i="23"/>
  <c r="H104" i="23" s="1"/>
  <c r="I104" i="23" s="1"/>
  <c r="E104" i="23"/>
  <c r="F104" i="23"/>
  <c r="A105" i="23"/>
  <c r="B105" i="23"/>
  <c r="C105" i="23"/>
  <c r="D105" i="23"/>
  <c r="H105" i="23" s="1"/>
  <c r="I105" i="23" s="1"/>
  <c r="E105" i="23"/>
  <c r="F105" i="23"/>
  <c r="A106" i="23"/>
  <c r="B106" i="23"/>
  <c r="C106" i="23"/>
  <c r="D106" i="23"/>
  <c r="E106" i="23"/>
  <c r="F106" i="23"/>
  <c r="H106" i="23"/>
  <c r="AA106" i="23" s="1"/>
  <c r="I106" i="23"/>
  <c r="A107" i="23"/>
  <c r="B107" i="23"/>
  <c r="C107" i="23"/>
  <c r="D107" i="23"/>
  <c r="E107" i="23"/>
  <c r="F107" i="23"/>
  <c r="H107" i="23"/>
  <c r="I107" i="23"/>
  <c r="A108" i="23"/>
  <c r="B108" i="23"/>
  <c r="C108" i="23"/>
  <c r="D108" i="23"/>
  <c r="E108" i="23"/>
  <c r="F108" i="23"/>
  <c r="H108" i="23"/>
  <c r="AA108" i="23" s="1"/>
  <c r="I108" i="23"/>
  <c r="F91" i="23"/>
  <c r="H91" i="23" s="1"/>
  <c r="I91" i="23" s="1"/>
  <c r="E91" i="23"/>
  <c r="D91" i="23"/>
  <c r="C91" i="23"/>
  <c r="B91" i="23"/>
  <c r="A91" i="23"/>
  <c r="X91" i="23" s="1"/>
  <c r="A70" i="23"/>
  <c r="B70" i="23"/>
  <c r="C70" i="23"/>
  <c r="D70" i="23"/>
  <c r="H70" i="23" s="1"/>
  <c r="I70" i="23" s="1"/>
  <c r="AA70" i="23" s="1"/>
  <c r="E70" i="23"/>
  <c r="F70" i="23"/>
  <c r="A71" i="23"/>
  <c r="B71" i="23"/>
  <c r="C71" i="23"/>
  <c r="D71" i="23"/>
  <c r="E71" i="23"/>
  <c r="F71" i="23"/>
  <c r="H71" i="23" s="1"/>
  <c r="I71" i="23" s="1"/>
  <c r="A72" i="23"/>
  <c r="B72" i="23"/>
  <c r="C72" i="23"/>
  <c r="D72" i="23"/>
  <c r="H72" i="23" s="1"/>
  <c r="I72" i="23" s="1"/>
  <c r="AA72" i="23" s="1"/>
  <c r="E72" i="23"/>
  <c r="F72" i="23"/>
  <c r="A73" i="23"/>
  <c r="B73" i="23"/>
  <c r="C73" i="23"/>
  <c r="D73" i="23"/>
  <c r="E73" i="23"/>
  <c r="F73" i="23"/>
  <c r="H73" i="23" s="1"/>
  <c r="A74" i="23"/>
  <c r="B74" i="23"/>
  <c r="C74" i="23"/>
  <c r="D74" i="23"/>
  <c r="H74" i="23" s="1"/>
  <c r="I74" i="23" s="1"/>
  <c r="AA74" i="23" s="1"/>
  <c r="E74" i="23"/>
  <c r="F74" i="23"/>
  <c r="A75" i="23"/>
  <c r="B75" i="23"/>
  <c r="C75" i="23"/>
  <c r="D75" i="23"/>
  <c r="E75" i="23"/>
  <c r="F75" i="23"/>
  <c r="H75" i="23" s="1"/>
  <c r="A76" i="23"/>
  <c r="B76" i="23"/>
  <c r="C76" i="23"/>
  <c r="D76" i="23"/>
  <c r="E76" i="23"/>
  <c r="F76" i="23"/>
  <c r="A77" i="23"/>
  <c r="B77" i="23"/>
  <c r="C77" i="23"/>
  <c r="D77" i="23"/>
  <c r="E77" i="23"/>
  <c r="F77" i="23"/>
  <c r="H77" i="23" s="1"/>
  <c r="A78" i="23"/>
  <c r="B78" i="23"/>
  <c r="C78" i="23"/>
  <c r="D78" i="23"/>
  <c r="H78" i="23" s="1"/>
  <c r="I78" i="23" s="1"/>
  <c r="AA78" i="23" s="1"/>
  <c r="E78" i="23"/>
  <c r="F78" i="23"/>
  <c r="A79" i="23"/>
  <c r="B79" i="23"/>
  <c r="C79" i="23"/>
  <c r="D79" i="23"/>
  <c r="E79" i="23"/>
  <c r="F79" i="23"/>
  <c r="A80" i="23"/>
  <c r="B80" i="23"/>
  <c r="C80" i="23"/>
  <c r="D80" i="23"/>
  <c r="E80" i="23"/>
  <c r="F80" i="23"/>
  <c r="A81" i="23"/>
  <c r="B81" i="23"/>
  <c r="C81" i="23"/>
  <c r="D81" i="23"/>
  <c r="E81" i="23"/>
  <c r="F81" i="23"/>
  <c r="H81" i="23" s="1"/>
  <c r="I81" i="23" s="1"/>
  <c r="A82" i="23"/>
  <c r="B82" i="23"/>
  <c r="C82" i="23"/>
  <c r="D82" i="23"/>
  <c r="E82" i="23"/>
  <c r="F82" i="23"/>
  <c r="A83" i="23"/>
  <c r="B83" i="23"/>
  <c r="C83" i="23"/>
  <c r="D83" i="23"/>
  <c r="E83" i="23"/>
  <c r="F83" i="23"/>
  <c r="H83" i="23" s="1"/>
  <c r="A84" i="23"/>
  <c r="B84" i="23"/>
  <c r="C84" i="23"/>
  <c r="D84" i="23"/>
  <c r="E84" i="23"/>
  <c r="F84" i="23"/>
  <c r="A85" i="23"/>
  <c r="B85" i="23"/>
  <c r="C85" i="23"/>
  <c r="D85" i="23"/>
  <c r="E85" i="23"/>
  <c r="F85" i="23"/>
  <c r="H85" i="23" s="1"/>
  <c r="A86" i="23"/>
  <c r="B86" i="23"/>
  <c r="C86" i="23"/>
  <c r="D86" i="23"/>
  <c r="E86" i="23"/>
  <c r="F86" i="23"/>
  <c r="H76" i="23"/>
  <c r="I76" i="23" s="1"/>
  <c r="H79" i="23"/>
  <c r="H80" i="23"/>
  <c r="I80" i="23" s="1"/>
  <c r="H82" i="23"/>
  <c r="I82" i="23" s="1"/>
  <c r="H84" i="23"/>
  <c r="I84" i="23" s="1"/>
  <c r="H86" i="23"/>
  <c r="I86" i="23" s="1"/>
  <c r="F69" i="23"/>
  <c r="H69" i="23" s="1"/>
  <c r="I69" i="23" s="1"/>
  <c r="E69" i="23"/>
  <c r="D69" i="23"/>
  <c r="C69" i="23"/>
  <c r="B69" i="23"/>
  <c r="A69" i="23"/>
  <c r="X69" i="23"/>
  <c r="H48" i="23"/>
  <c r="I48" i="23" s="1"/>
  <c r="H49" i="23"/>
  <c r="I49" i="23"/>
  <c r="H50" i="23"/>
  <c r="I50" i="23" s="1"/>
  <c r="H51" i="23"/>
  <c r="I51" i="23"/>
  <c r="H52" i="23"/>
  <c r="I52" i="23" s="1"/>
  <c r="AA52" i="23" s="1"/>
  <c r="H53" i="23"/>
  <c r="I53" i="23"/>
  <c r="H54" i="23"/>
  <c r="I54" i="23" s="1"/>
  <c r="AA54" i="23" s="1"/>
  <c r="H55" i="23"/>
  <c r="I55" i="23"/>
  <c r="H56" i="23"/>
  <c r="I56" i="23" s="1"/>
  <c r="AA56" i="23" s="1"/>
  <c r="H57" i="23"/>
  <c r="I57" i="23"/>
  <c r="H58" i="23"/>
  <c r="I58" i="23" s="1"/>
  <c r="AA58" i="23" s="1"/>
  <c r="H59" i="23"/>
  <c r="I59" i="23"/>
  <c r="H60" i="23"/>
  <c r="I60" i="23" s="1"/>
  <c r="H61" i="23"/>
  <c r="I61" i="23"/>
  <c r="AA61" i="23" s="1"/>
  <c r="H62" i="23"/>
  <c r="I62" i="23"/>
  <c r="H63" i="23"/>
  <c r="I63" i="23"/>
  <c r="H64" i="23"/>
  <c r="I64" i="23"/>
  <c r="A48" i="23"/>
  <c r="B48" i="23"/>
  <c r="C48" i="23"/>
  <c r="D48" i="23"/>
  <c r="E48" i="23"/>
  <c r="F48" i="23"/>
  <c r="A49" i="23"/>
  <c r="B49" i="23"/>
  <c r="C49" i="23"/>
  <c r="D49" i="23"/>
  <c r="E49" i="23"/>
  <c r="F49" i="23"/>
  <c r="A50" i="23"/>
  <c r="B50" i="23"/>
  <c r="C50" i="23"/>
  <c r="D50" i="23"/>
  <c r="E50" i="23"/>
  <c r="F50" i="23"/>
  <c r="A51" i="23"/>
  <c r="B51" i="23"/>
  <c r="C51" i="23"/>
  <c r="D51" i="23"/>
  <c r="E51" i="23"/>
  <c r="F51" i="23"/>
  <c r="A52" i="23"/>
  <c r="B52" i="23"/>
  <c r="C52" i="23"/>
  <c r="D52" i="23"/>
  <c r="E52" i="23"/>
  <c r="F52" i="23"/>
  <c r="A53" i="23"/>
  <c r="X53" i="23" s="1"/>
  <c r="B53" i="23"/>
  <c r="C53" i="23"/>
  <c r="D53" i="23"/>
  <c r="E53" i="23"/>
  <c r="F53" i="23"/>
  <c r="A54" i="23"/>
  <c r="B54" i="23"/>
  <c r="C54" i="23"/>
  <c r="D54" i="23"/>
  <c r="E54" i="23"/>
  <c r="F54" i="23"/>
  <c r="A55" i="23"/>
  <c r="B55" i="23"/>
  <c r="C55" i="23"/>
  <c r="D55" i="23"/>
  <c r="E55" i="23"/>
  <c r="F55" i="23"/>
  <c r="A56" i="23"/>
  <c r="B56" i="23"/>
  <c r="C56" i="23"/>
  <c r="D56" i="23"/>
  <c r="E56" i="23"/>
  <c r="F56" i="23"/>
  <c r="A57" i="23"/>
  <c r="X57" i="23" s="1"/>
  <c r="B57" i="23"/>
  <c r="C57" i="23"/>
  <c r="D57" i="23"/>
  <c r="E57" i="23"/>
  <c r="F57" i="23"/>
  <c r="A58" i="23"/>
  <c r="B58" i="23"/>
  <c r="C58" i="23"/>
  <c r="D58" i="23"/>
  <c r="E58" i="23"/>
  <c r="F58" i="23"/>
  <c r="A59" i="23"/>
  <c r="B59" i="23"/>
  <c r="C59" i="23"/>
  <c r="D59" i="23"/>
  <c r="E59" i="23"/>
  <c r="F59" i="23"/>
  <c r="A60" i="23"/>
  <c r="B60" i="23"/>
  <c r="C60" i="23"/>
  <c r="D60" i="23"/>
  <c r="E60" i="23"/>
  <c r="F60" i="23"/>
  <c r="A61" i="23"/>
  <c r="X61" i="23" s="1"/>
  <c r="B61" i="23"/>
  <c r="C61" i="23"/>
  <c r="D61" i="23"/>
  <c r="E61" i="23"/>
  <c r="F61" i="23"/>
  <c r="A62" i="23"/>
  <c r="B62" i="23"/>
  <c r="C62" i="23"/>
  <c r="D62" i="23"/>
  <c r="AA62" i="23" s="1"/>
  <c r="E62" i="23"/>
  <c r="F62" i="23"/>
  <c r="A63" i="23"/>
  <c r="X63" i="23" s="1"/>
  <c r="B63" i="23"/>
  <c r="C63" i="23"/>
  <c r="D63" i="23"/>
  <c r="E63" i="23"/>
  <c r="F63" i="23"/>
  <c r="A64" i="23"/>
  <c r="B64" i="23"/>
  <c r="C64" i="23"/>
  <c r="D64" i="23"/>
  <c r="E64" i="23"/>
  <c r="F64" i="23"/>
  <c r="F47" i="23"/>
  <c r="H47" i="23" s="1"/>
  <c r="E47" i="23"/>
  <c r="D47" i="23"/>
  <c r="C47" i="23"/>
  <c r="B47" i="23"/>
  <c r="A47" i="23"/>
  <c r="H26" i="23"/>
  <c r="I26" i="23" s="1"/>
  <c r="H27" i="23"/>
  <c r="I27" i="23"/>
  <c r="AA27" i="23" s="1"/>
  <c r="H28" i="23"/>
  <c r="I28" i="23"/>
  <c r="H29" i="23"/>
  <c r="I29" i="23"/>
  <c r="H30" i="23"/>
  <c r="I30" i="23"/>
  <c r="H31" i="23"/>
  <c r="I31" i="23"/>
  <c r="H32" i="23"/>
  <c r="I32" i="23"/>
  <c r="H33" i="23"/>
  <c r="I33" i="23"/>
  <c r="H34" i="23"/>
  <c r="I34" i="23"/>
  <c r="H35" i="23"/>
  <c r="I35" i="23"/>
  <c r="H36" i="23"/>
  <c r="I36" i="23"/>
  <c r="H37" i="23"/>
  <c r="I37" i="23"/>
  <c r="H38" i="23"/>
  <c r="I38" i="23"/>
  <c r="H39" i="23"/>
  <c r="I39" i="23"/>
  <c r="H40" i="23"/>
  <c r="I40" i="23"/>
  <c r="H41" i="23"/>
  <c r="I41" i="23"/>
  <c r="H42" i="23"/>
  <c r="I42" i="23"/>
  <c r="A26" i="23"/>
  <c r="B26" i="23"/>
  <c r="C26" i="23"/>
  <c r="D26" i="23"/>
  <c r="E26" i="23"/>
  <c r="F26" i="23"/>
  <c r="A27" i="23"/>
  <c r="B27" i="23"/>
  <c r="C27" i="23"/>
  <c r="D27" i="23"/>
  <c r="E27" i="23"/>
  <c r="F27" i="23"/>
  <c r="A28" i="23"/>
  <c r="B28" i="23"/>
  <c r="C28" i="23"/>
  <c r="D28" i="23"/>
  <c r="E28" i="23"/>
  <c r="F28" i="23"/>
  <c r="A29" i="23"/>
  <c r="B29" i="23"/>
  <c r="C29" i="23"/>
  <c r="D29" i="23"/>
  <c r="E29" i="23"/>
  <c r="F29" i="23"/>
  <c r="A30" i="23"/>
  <c r="B30" i="23"/>
  <c r="C30" i="23"/>
  <c r="D30" i="23"/>
  <c r="E30" i="23"/>
  <c r="F30" i="23"/>
  <c r="A31" i="23"/>
  <c r="B31" i="23"/>
  <c r="C31" i="23"/>
  <c r="D31" i="23"/>
  <c r="E31" i="23"/>
  <c r="F31" i="23"/>
  <c r="A32" i="23"/>
  <c r="B32" i="23"/>
  <c r="C32" i="23"/>
  <c r="D32" i="23"/>
  <c r="E32" i="23"/>
  <c r="F32" i="23"/>
  <c r="A33" i="23"/>
  <c r="B33" i="23"/>
  <c r="C33" i="23"/>
  <c r="D33" i="23"/>
  <c r="E33" i="23"/>
  <c r="F33" i="23"/>
  <c r="A34" i="23"/>
  <c r="B34" i="23"/>
  <c r="C34" i="23"/>
  <c r="D34" i="23"/>
  <c r="E34" i="23"/>
  <c r="F34" i="23"/>
  <c r="A35" i="23"/>
  <c r="B35" i="23"/>
  <c r="C35" i="23"/>
  <c r="D35" i="23"/>
  <c r="E35" i="23"/>
  <c r="F35" i="23"/>
  <c r="A36" i="23"/>
  <c r="B36" i="23"/>
  <c r="C36" i="23"/>
  <c r="D36" i="23"/>
  <c r="E36" i="23"/>
  <c r="F36" i="23"/>
  <c r="A37" i="23"/>
  <c r="B37" i="23"/>
  <c r="C37" i="23"/>
  <c r="D37" i="23"/>
  <c r="E37" i="23"/>
  <c r="F37" i="23"/>
  <c r="A38" i="23"/>
  <c r="B38" i="23"/>
  <c r="C38" i="23"/>
  <c r="D38" i="23"/>
  <c r="E38" i="23"/>
  <c r="F38" i="23"/>
  <c r="A39" i="23"/>
  <c r="B39" i="23"/>
  <c r="C39" i="23"/>
  <c r="D39" i="23"/>
  <c r="E39" i="23"/>
  <c r="F39" i="23"/>
  <c r="AA39" i="23" s="1"/>
  <c r="A40" i="23"/>
  <c r="B40" i="23"/>
  <c r="C40" i="23"/>
  <c r="D40" i="23"/>
  <c r="E40" i="23"/>
  <c r="F40" i="23"/>
  <c r="A41" i="23"/>
  <c r="B41" i="23"/>
  <c r="C41" i="23"/>
  <c r="D41" i="23"/>
  <c r="E41" i="23"/>
  <c r="F41" i="23"/>
  <c r="A42" i="23"/>
  <c r="B42" i="23"/>
  <c r="C42" i="23"/>
  <c r="D42" i="23"/>
  <c r="E42" i="23"/>
  <c r="F42" i="23"/>
  <c r="A25" i="23"/>
  <c r="F25" i="23"/>
  <c r="H25" i="23" s="1"/>
  <c r="I25" i="23" s="1"/>
  <c r="E25" i="23"/>
  <c r="D25" i="23"/>
  <c r="C25" i="23"/>
  <c r="B25" i="23"/>
  <c r="I3" i="23"/>
  <c r="I4" i="23"/>
  <c r="I5" i="23"/>
  <c r="I6" i="23"/>
  <c r="I7" i="23"/>
  <c r="I9" i="23"/>
  <c r="I10" i="23"/>
  <c r="I11" i="23"/>
  <c r="I12" i="23"/>
  <c r="I13" i="23"/>
  <c r="I14" i="23"/>
  <c r="I15" i="23"/>
  <c r="I16" i="23"/>
  <c r="I17" i="23"/>
  <c r="I18" i="23"/>
  <c r="I19" i="23"/>
  <c r="I20" i="23"/>
  <c r="I8" i="23"/>
  <c r="H4" i="23"/>
  <c r="H5" i="23"/>
  <c r="H6" i="23"/>
  <c r="H7" i="23"/>
  <c r="H8" i="23"/>
  <c r="H9" i="23"/>
  <c r="H10" i="23"/>
  <c r="H11" i="23"/>
  <c r="H12" i="23"/>
  <c r="H13" i="23"/>
  <c r="H14" i="23"/>
  <c r="H15" i="23"/>
  <c r="H16" i="23"/>
  <c r="H17" i="23"/>
  <c r="H18" i="23"/>
  <c r="H19" i="23"/>
  <c r="H20" i="23"/>
  <c r="H3" i="23"/>
  <c r="A4" i="23"/>
  <c r="A5" i="23"/>
  <c r="A6" i="23"/>
  <c r="A7" i="23"/>
  <c r="X7" i="23" s="1"/>
  <c r="A8" i="23"/>
  <c r="A9" i="23"/>
  <c r="A10" i="23"/>
  <c r="A11" i="23"/>
  <c r="X11" i="23" s="1"/>
  <c r="A12" i="23"/>
  <c r="A13" i="23"/>
  <c r="A14" i="23"/>
  <c r="A15" i="23"/>
  <c r="X15" i="23" s="1"/>
  <c r="A16" i="23"/>
  <c r="A17" i="23"/>
  <c r="A18" i="23"/>
  <c r="A19" i="23"/>
  <c r="X19" i="23" s="1"/>
  <c r="A20" i="23"/>
  <c r="B4" i="23"/>
  <c r="C4" i="23"/>
  <c r="D4" i="23"/>
  <c r="E4" i="23"/>
  <c r="F4" i="23"/>
  <c r="B5" i="23"/>
  <c r="C5" i="23"/>
  <c r="D5" i="23"/>
  <c r="E5" i="23"/>
  <c r="F5" i="23"/>
  <c r="B6" i="23"/>
  <c r="C6" i="23"/>
  <c r="D6" i="23"/>
  <c r="E6" i="23"/>
  <c r="F6" i="23"/>
  <c r="B7" i="23"/>
  <c r="C7" i="23"/>
  <c r="D7" i="23"/>
  <c r="E7" i="23"/>
  <c r="F7" i="23"/>
  <c r="B8" i="23"/>
  <c r="C8" i="23"/>
  <c r="D8" i="23"/>
  <c r="E8" i="23"/>
  <c r="F8"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F3" i="23"/>
  <c r="E3" i="23"/>
  <c r="D3" i="23"/>
  <c r="C3" i="23"/>
  <c r="B3" i="23"/>
  <c r="A3" i="23"/>
  <c r="E217" i="26"/>
  <c r="D217" i="26"/>
  <c r="E216" i="26"/>
  <c r="D216" i="26"/>
  <c r="E215" i="26"/>
  <c r="D215" i="26"/>
  <c r="E214" i="26"/>
  <c r="D214" i="26"/>
  <c r="E213" i="26"/>
  <c r="D213" i="26"/>
  <c r="E212" i="26"/>
  <c r="D212" i="26"/>
  <c r="E211" i="26"/>
  <c r="D211" i="26"/>
  <c r="E210" i="26"/>
  <c r="D210" i="26"/>
  <c r="E209" i="26"/>
  <c r="D209" i="26"/>
  <c r="E208" i="26"/>
  <c r="D208" i="26"/>
  <c r="E207" i="26"/>
  <c r="D207" i="26"/>
  <c r="E206" i="26"/>
  <c r="D206" i="26"/>
  <c r="E205" i="26"/>
  <c r="D205" i="26"/>
  <c r="E204" i="26"/>
  <c r="D204" i="26"/>
  <c r="E203" i="26"/>
  <c r="D203" i="26"/>
  <c r="E202" i="26"/>
  <c r="D202" i="26"/>
  <c r="E201" i="26"/>
  <c r="D201" i="26"/>
  <c r="E200" i="26"/>
  <c r="D200" i="26"/>
  <c r="E199" i="26"/>
  <c r="D199" i="26"/>
  <c r="E198" i="26"/>
  <c r="D198" i="26"/>
  <c r="E197" i="26"/>
  <c r="D197" i="26"/>
  <c r="E196" i="26"/>
  <c r="D196" i="26"/>
  <c r="E195" i="26"/>
  <c r="D195" i="26"/>
  <c r="E194" i="26"/>
  <c r="D194" i="26"/>
  <c r="E193" i="26"/>
  <c r="D193" i="26"/>
  <c r="E192" i="26"/>
  <c r="D192" i="26"/>
  <c r="E191" i="26"/>
  <c r="D191" i="26"/>
  <c r="E190" i="26"/>
  <c r="D190" i="26"/>
  <c r="E189" i="26"/>
  <c r="D189" i="26"/>
  <c r="E188" i="26"/>
  <c r="D188" i="26"/>
  <c r="E187" i="26"/>
  <c r="D187" i="26"/>
  <c r="E186" i="26"/>
  <c r="D186" i="26"/>
  <c r="E185" i="26"/>
  <c r="D185" i="26"/>
  <c r="E184" i="26"/>
  <c r="D184" i="26"/>
  <c r="E183" i="26"/>
  <c r="D183" i="26"/>
  <c r="E182" i="26"/>
  <c r="D182" i="26"/>
  <c r="E181" i="26"/>
  <c r="D181" i="26"/>
  <c r="E180" i="26"/>
  <c r="D180" i="26"/>
  <c r="E179" i="26"/>
  <c r="D179" i="26"/>
  <c r="E178" i="26"/>
  <c r="D178" i="26"/>
  <c r="E177" i="26"/>
  <c r="D177" i="26"/>
  <c r="E176" i="26"/>
  <c r="D176" i="26"/>
  <c r="E175" i="26"/>
  <c r="D175" i="26"/>
  <c r="E174" i="26"/>
  <c r="D174" i="26"/>
  <c r="E173" i="26"/>
  <c r="D173" i="26"/>
  <c r="E172" i="26"/>
  <c r="D172" i="26"/>
  <c r="E171" i="26"/>
  <c r="D171" i="26"/>
  <c r="E170" i="26"/>
  <c r="D170" i="26"/>
  <c r="E169" i="26"/>
  <c r="D169" i="26"/>
  <c r="E168" i="26"/>
  <c r="D168" i="26"/>
  <c r="E167" i="26"/>
  <c r="D167" i="26"/>
  <c r="E166" i="26"/>
  <c r="D166" i="26"/>
  <c r="E165" i="26"/>
  <c r="D165" i="26"/>
  <c r="E164" i="26"/>
  <c r="D164" i="26"/>
  <c r="E163" i="26"/>
  <c r="D163" i="26"/>
  <c r="E162" i="26"/>
  <c r="D162" i="26"/>
  <c r="E161" i="26"/>
  <c r="D161" i="26"/>
  <c r="E160" i="26"/>
  <c r="D160" i="26"/>
  <c r="E159" i="26"/>
  <c r="D159" i="26"/>
  <c r="E158" i="26"/>
  <c r="D158" i="26"/>
  <c r="E157" i="26"/>
  <c r="D157" i="26"/>
  <c r="E156" i="26"/>
  <c r="D156" i="26"/>
  <c r="E155" i="26"/>
  <c r="D155" i="26"/>
  <c r="E154" i="26"/>
  <c r="D154" i="26"/>
  <c r="E153" i="26"/>
  <c r="D153" i="26"/>
  <c r="E152" i="26"/>
  <c r="D152" i="26"/>
  <c r="E151" i="26"/>
  <c r="D151" i="26"/>
  <c r="E150" i="26"/>
  <c r="D150" i="26"/>
  <c r="E149" i="26"/>
  <c r="D149" i="26"/>
  <c r="E148" i="26"/>
  <c r="D148" i="26"/>
  <c r="E147" i="26"/>
  <c r="D147" i="26"/>
  <c r="E146" i="26"/>
  <c r="D146" i="26"/>
  <c r="E145" i="26"/>
  <c r="D145" i="26"/>
  <c r="E144" i="26"/>
  <c r="D144" i="26"/>
  <c r="E143" i="26"/>
  <c r="D143" i="26"/>
  <c r="E142" i="26"/>
  <c r="D142" i="26"/>
  <c r="E141" i="26"/>
  <c r="D141" i="26"/>
  <c r="E140" i="26"/>
  <c r="D140" i="26"/>
  <c r="E139" i="26"/>
  <c r="D139" i="26"/>
  <c r="E138" i="26"/>
  <c r="D138" i="26"/>
  <c r="E137" i="26"/>
  <c r="D137" i="26"/>
  <c r="E136" i="26"/>
  <c r="D136" i="26"/>
  <c r="E135" i="26"/>
  <c r="D135" i="26"/>
  <c r="E134" i="26"/>
  <c r="D134" i="26"/>
  <c r="E133" i="26"/>
  <c r="D133" i="26"/>
  <c r="E132" i="26"/>
  <c r="D132" i="26"/>
  <c r="E131" i="26"/>
  <c r="D131" i="26"/>
  <c r="E130" i="26"/>
  <c r="D130" i="26"/>
  <c r="E129" i="26"/>
  <c r="D129" i="26"/>
  <c r="E128" i="26"/>
  <c r="D128" i="26"/>
  <c r="E127" i="26"/>
  <c r="D127" i="26"/>
  <c r="E126" i="26"/>
  <c r="D126" i="26"/>
  <c r="E125" i="26"/>
  <c r="D125" i="26"/>
  <c r="E124" i="26"/>
  <c r="D124" i="26"/>
  <c r="E123" i="26"/>
  <c r="D123" i="26"/>
  <c r="E122" i="26"/>
  <c r="D122" i="26"/>
  <c r="E121" i="26"/>
  <c r="D121" i="26"/>
  <c r="E120" i="26"/>
  <c r="D120" i="26"/>
  <c r="E119" i="26"/>
  <c r="D119" i="26"/>
  <c r="E118" i="26"/>
  <c r="D118" i="26"/>
  <c r="E117" i="26"/>
  <c r="D117" i="26"/>
  <c r="E116" i="26"/>
  <c r="D116" i="26"/>
  <c r="E115" i="26"/>
  <c r="D115" i="26"/>
  <c r="E114" i="26"/>
  <c r="D114" i="26"/>
  <c r="E113" i="26"/>
  <c r="D113" i="26"/>
  <c r="E112" i="26"/>
  <c r="D112" i="26"/>
  <c r="E111" i="26"/>
  <c r="D111" i="26"/>
  <c r="E110" i="26"/>
  <c r="D110" i="26"/>
  <c r="E109" i="26"/>
  <c r="D109" i="26"/>
  <c r="E108" i="26"/>
  <c r="D108" i="26"/>
  <c r="E107" i="26"/>
  <c r="D107" i="26"/>
  <c r="E106" i="26"/>
  <c r="D106" i="26"/>
  <c r="E105" i="26"/>
  <c r="D105" i="26"/>
  <c r="E104" i="26"/>
  <c r="D104" i="26"/>
  <c r="E103" i="26"/>
  <c r="D103" i="26"/>
  <c r="E102" i="26"/>
  <c r="D102" i="26"/>
  <c r="E101" i="26"/>
  <c r="D101" i="26"/>
  <c r="E100" i="26"/>
  <c r="D100" i="26"/>
  <c r="E99" i="26"/>
  <c r="D99" i="26"/>
  <c r="E98" i="26"/>
  <c r="D98" i="26"/>
  <c r="E97" i="26"/>
  <c r="D97" i="26"/>
  <c r="E96" i="26"/>
  <c r="D96" i="26"/>
  <c r="E95" i="26"/>
  <c r="D95" i="26"/>
  <c r="E94" i="26"/>
  <c r="D94" i="26"/>
  <c r="E93" i="26"/>
  <c r="D93" i="26"/>
  <c r="E92" i="26"/>
  <c r="D92" i="26"/>
  <c r="E91" i="26"/>
  <c r="D91" i="26"/>
  <c r="E90" i="26"/>
  <c r="D90" i="26"/>
  <c r="E89" i="26"/>
  <c r="D89" i="26"/>
  <c r="E88" i="26"/>
  <c r="D88" i="26"/>
  <c r="E87" i="26"/>
  <c r="D87" i="26"/>
  <c r="E86" i="26"/>
  <c r="D86" i="26"/>
  <c r="E85" i="26"/>
  <c r="D85" i="26"/>
  <c r="E84" i="26"/>
  <c r="D84" i="26"/>
  <c r="E83" i="26"/>
  <c r="D83" i="26"/>
  <c r="E82" i="26"/>
  <c r="D82" i="26"/>
  <c r="E81" i="26"/>
  <c r="D81" i="26"/>
  <c r="E80" i="26"/>
  <c r="D80" i="26"/>
  <c r="E79" i="26"/>
  <c r="D79" i="26"/>
  <c r="E78" i="26"/>
  <c r="D78" i="26"/>
  <c r="E77" i="26"/>
  <c r="D77" i="26"/>
  <c r="E76" i="26"/>
  <c r="D76" i="26"/>
  <c r="E75" i="26"/>
  <c r="D75" i="26"/>
  <c r="E74" i="26"/>
  <c r="D74" i="26"/>
  <c r="E73" i="26"/>
  <c r="D73" i="26"/>
  <c r="E72" i="26"/>
  <c r="D72" i="26"/>
  <c r="E71" i="26"/>
  <c r="D71" i="26"/>
  <c r="E70" i="26"/>
  <c r="D70" i="26"/>
  <c r="E69" i="26"/>
  <c r="D69" i="26"/>
  <c r="E68" i="26"/>
  <c r="D68" i="26"/>
  <c r="E67" i="26"/>
  <c r="D67" i="26"/>
  <c r="E66" i="26"/>
  <c r="D66" i="26"/>
  <c r="E65" i="26"/>
  <c r="D65" i="26"/>
  <c r="E64" i="26"/>
  <c r="D64" i="26"/>
  <c r="E63" i="26"/>
  <c r="D63" i="26"/>
  <c r="E62" i="26"/>
  <c r="D62" i="26"/>
  <c r="E61" i="26"/>
  <c r="D61" i="26"/>
  <c r="E60" i="26"/>
  <c r="D60" i="26"/>
  <c r="E59" i="26"/>
  <c r="D59" i="26"/>
  <c r="E58" i="26"/>
  <c r="D58" i="26"/>
  <c r="E57" i="26"/>
  <c r="D57" i="26"/>
  <c r="E56" i="26"/>
  <c r="D56" i="26"/>
  <c r="E55" i="26"/>
  <c r="D55" i="26"/>
  <c r="E54" i="26"/>
  <c r="D54" i="26"/>
  <c r="E53" i="26"/>
  <c r="D53" i="26"/>
  <c r="E52" i="26"/>
  <c r="D52" i="26"/>
  <c r="E51" i="26"/>
  <c r="D51" i="26"/>
  <c r="E50" i="26"/>
  <c r="D50" i="26"/>
  <c r="E49" i="26"/>
  <c r="D49" i="26"/>
  <c r="E48" i="26"/>
  <c r="D48" i="26"/>
  <c r="E47" i="26"/>
  <c r="D47" i="26"/>
  <c r="E46" i="26"/>
  <c r="D46" i="26"/>
  <c r="E45" i="26"/>
  <c r="D45" i="26"/>
  <c r="E44" i="26"/>
  <c r="D44" i="26"/>
  <c r="E43" i="26"/>
  <c r="D43" i="26"/>
  <c r="E42" i="26"/>
  <c r="D42" i="26"/>
  <c r="E41" i="26"/>
  <c r="D41" i="26"/>
  <c r="E40" i="26"/>
  <c r="D40" i="26"/>
  <c r="E39" i="26"/>
  <c r="D39" i="26"/>
  <c r="E38" i="26"/>
  <c r="D38" i="26"/>
  <c r="E37" i="26"/>
  <c r="D37" i="26"/>
  <c r="E36" i="26"/>
  <c r="D36" i="26"/>
  <c r="E35" i="26"/>
  <c r="D35" i="26"/>
  <c r="E34" i="26"/>
  <c r="D34" i="26"/>
  <c r="E33" i="26"/>
  <c r="D33" i="26"/>
  <c r="E32" i="26"/>
  <c r="D32" i="26"/>
  <c r="E31" i="26"/>
  <c r="D31" i="26"/>
  <c r="E30" i="26"/>
  <c r="D30" i="26"/>
  <c r="E29" i="26"/>
  <c r="D29" i="26"/>
  <c r="E28" i="26"/>
  <c r="D28" i="26"/>
  <c r="E27" i="26"/>
  <c r="D27" i="26"/>
  <c r="E26" i="26"/>
  <c r="D26" i="26"/>
  <c r="E25" i="26"/>
  <c r="D25" i="26"/>
  <c r="C25" i="26"/>
  <c r="C37" i="26" s="1"/>
  <c r="A25" i="26"/>
  <c r="E24" i="26"/>
  <c r="D24" i="26"/>
  <c r="C24" i="26"/>
  <c r="C36" i="26" s="1"/>
  <c r="A24" i="26"/>
  <c r="E23" i="26"/>
  <c r="D23" i="26"/>
  <c r="C23" i="26"/>
  <c r="C35" i="26" s="1"/>
  <c r="A23" i="26"/>
  <c r="E22" i="26"/>
  <c r="D22" i="26"/>
  <c r="C22" i="26"/>
  <c r="C34" i="26" s="1"/>
  <c r="A22" i="26"/>
  <c r="E21" i="26"/>
  <c r="D21" i="26"/>
  <c r="C21" i="26"/>
  <c r="C33" i="26" s="1"/>
  <c r="A21" i="26"/>
  <c r="E20" i="26"/>
  <c r="D20" i="26"/>
  <c r="C20" i="26"/>
  <c r="C32" i="26" s="1"/>
  <c r="A20" i="26"/>
  <c r="E19" i="26"/>
  <c r="D19" i="26"/>
  <c r="C19" i="26"/>
  <c r="C31" i="26" s="1"/>
  <c r="A19" i="26"/>
  <c r="E18" i="26"/>
  <c r="D18" i="26"/>
  <c r="C18" i="26"/>
  <c r="C30" i="26" s="1"/>
  <c r="A18" i="26"/>
  <c r="E17" i="26"/>
  <c r="D17" i="26"/>
  <c r="C17" i="26"/>
  <c r="C29" i="26" s="1"/>
  <c r="A17" i="26"/>
  <c r="E16" i="26"/>
  <c r="D16" i="26"/>
  <c r="C16" i="26"/>
  <c r="C28" i="26" s="1"/>
  <c r="A16" i="26"/>
  <c r="E15" i="26"/>
  <c r="D15" i="26"/>
  <c r="C15" i="26"/>
  <c r="C27" i="26" s="1"/>
  <c r="A15" i="26"/>
  <c r="E14" i="26"/>
  <c r="D14" i="26"/>
  <c r="C14" i="26"/>
  <c r="C26" i="26" s="1"/>
  <c r="A14" i="26"/>
  <c r="E13" i="26"/>
  <c r="D13" i="26"/>
  <c r="A13" i="26"/>
  <c r="E12" i="26"/>
  <c r="D12" i="26"/>
  <c r="A12" i="26" s="1"/>
  <c r="E11" i="26"/>
  <c r="D11" i="26"/>
  <c r="A11" i="26" s="1"/>
  <c r="E10" i="26"/>
  <c r="D10" i="26"/>
  <c r="A10" i="26" s="1"/>
  <c r="E9" i="26"/>
  <c r="D9" i="26"/>
  <c r="A9" i="26"/>
  <c r="E8" i="26"/>
  <c r="D8" i="26"/>
  <c r="A8" i="26" s="1"/>
  <c r="E7" i="26"/>
  <c r="D7" i="26"/>
  <c r="A7" i="26" s="1"/>
  <c r="E6" i="26"/>
  <c r="D6" i="26"/>
  <c r="A6" i="26"/>
  <c r="E5" i="26"/>
  <c r="D5" i="26"/>
  <c r="A5" i="26"/>
  <c r="E4" i="26"/>
  <c r="D4" i="26"/>
  <c r="A4" i="26" s="1"/>
  <c r="E3" i="26"/>
  <c r="D3" i="26"/>
  <c r="A3" i="26" s="1"/>
  <c r="E2" i="26"/>
  <c r="D2" i="26"/>
  <c r="A2" i="26" s="1"/>
  <c r="D217" i="24"/>
  <c r="B217" i="24"/>
  <c r="C217" i="24" s="1"/>
  <c r="D216" i="24"/>
  <c r="C216" i="24"/>
  <c r="B216" i="24"/>
  <c r="D215" i="24"/>
  <c r="C215" i="24"/>
  <c r="B215" i="24"/>
  <c r="D214" i="24"/>
  <c r="C214" i="24"/>
  <c r="B214" i="24"/>
  <c r="D213" i="24"/>
  <c r="B213" i="24"/>
  <c r="C213" i="24" s="1"/>
  <c r="D212" i="24"/>
  <c r="B212" i="24"/>
  <c r="C212" i="24" s="1"/>
  <c r="D211" i="24"/>
  <c r="C211" i="24"/>
  <c r="B211" i="24"/>
  <c r="D210" i="24"/>
  <c r="C210" i="24"/>
  <c r="B210" i="24"/>
  <c r="D209" i="24"/>
  <c r="C209" i="24"/>
  <c r="B209" i="24"/>
  <c r="D208" i="24"/>
  <c r="B208" i="24"/>
  <c r="C208" i="24" s="1"/>
  <c r="D207" i="24"/>
  <c r="C207" i="24"/>
  <c r="B207" i="24"/>
  <c r="D206" i="24"/>
  <c r="C206" i="24"/>
  <c r="B206" i="24"/>
  <c r="D205" i="24"/>
  <c r="B205" i="24"/>
  <c r="C205" i="24" s="1"/>
  <c r="D204" i="24"/>
  <c r="B204" i="24"/>
  <c r="C204" i="24" s="1"/>
  <c r="D203" i="24"/>
  <c r="C203" i="24"/>
  <c r="B203" i="24"/>
  <c r="D202" i="24"/>
  <c r="C202" i="24"/>
  <c r="B202" i="24"/>
  <c r="D201" i="24"/>
  <c r="B201" i="24"/>
  <c r="C201" i="24" s="1"/>
  <c r="D200" i="24"/>
  <c r="B200" i="24"/>
  <c r="C200" i="24" s="1"/>
  <c r="D199" i="24"/>
  <c r="C199" i="24"/>
  <c r="B199" i="24"/>
  <c r="D198" i="24"/>
  <c r="C198" i="24"/>
  <c r="B198" i="24"/>
  <c r="D197" i="24"/>
  <c r="B197" i="24"/>
  <c r="C197" i="24" s="1"/>
  <c r="D196" i="24"/>
  <c r="B196" i="24"/>
  <c r="C196" i="24" s="1"/>
  <c r="D195" i="24"/>
  <c r="C195" i="24"/>
  <c r="B195" i="24"/>
  <c r="D194" i="24"/>
  <c r="C194" i="24"/>
  <c r="B194" i="24"/>
  <c r="D193" i="24"/>
  <c r="C193" i="24"/>
  <c r="B193" i="24"/>
  <c r="D192" i="24"/>
  <c r="B192" i="24"/>
  <c r="C192" i="24" s="1"/>
  <c r="D191" i="24"/>
  <c r="C191" i="24"/>
  <c r="B191" i="24"/>
  <c r="D190" i="24"/>
  <c r="C190" i="24"/>
  <c r="B190" i="24"/>
  <c r="D189" i="24"/>
  <c r="B189" i="24"/>
  <c r="C189" i="24" s="1"/>
  <c r="D188" i="24"/>
  <c r="B188" i="24"/>
  <c r="C188" i="24" s="1"/>
  <c r="D187" i="24"/>
  <c r="C187" i="24"/>
  <c r="B187" i="24"/>
  <c r="D186" i="24"/>
  <c r="C186" i="24"/>
  <c r="B186" i="24"/>
  <c r="D185" i="24"/>
  <c r="B185" i="24"/>
  <c r="C185" i="24" s="1"/>
  <c r="D184" i="24"/>
  <c r="B184" i="24"/>
  <c r="C184" i="24" s="1"/>
  <c r="D183" i="24"/>
  <c r="C183" i="24"/>
  <c r="B183" i="24"/>
  <c r="D182" i="24"/>
  <c r="B182" i="24"/>
  <c r="C182" i="24" s="1"/>
  <c r="D181" i="24"/>
  <c r="B181" i="24"/>
  <c r="C181" i="24" s="1"/>
  <c r="D180" i="24"/>
  <c r="B180" i="24"/>
  <c r="C180" i="24" s="1"/>
  <c r="D179" i="24"/>
  <c r="C179" i="24"/>
  <c r="B179" i="24"/>
  <c r="D178" i="24"/>
  <c r="B178" i="24"/>
  <c r="C178" i="24" s="1"/>
  <c r="D177" i="24"/>
  <c r="C177" i="24"/>
  <c r="B177" i="24"/>
  <c r="D176" i="24"/>
  <c r="B176" i="24"/>
  <c r="C176" i="24" s="1"/>
  <c r="D175" i="24"/>
  <c r="C175" i="24"/>
  <c r="B175" i="24"/>
  <c r="D174" i="24"/>
  <c r="C174" i="24"/>
  <c r="B174" i="24"/>
  <c r="D173" i="24"/>
  <c r="B173" i="24"/>
  <c r="C173" i="24" s="1"/>
  <c r="D172" i="24"/>
  <c r="B172" i="24"/>
  <c r="C172" i="24" s="1"/>
  <c r="D171" i="24"/>
  <c r="C171" i="24"/>
  <c r="B171" i="24"/>
  <c r="D170" i="24"/>
  <c r="B170" i="24"/>
  <c r="C170" i="24" s="1"/>
  <c r="D169" i="24"/>
  <c r="B169" i="24"/>
  <c r="C169" i="24" s="1"/>
  <c r="D168" i="24"/>
  <c r="B168" i="24"/>
  <c r="C168" i="24" s="1"/>
  <c r="D167" i="24"/>
  <c r="C167" i="24"/>
  <c r="B167" i="24"/>
  <c r="D166" i="24"/>
  <c r="B166" i="24"/>
  <c r="C166" i="24" s="1"/>
  <c r="D165" i="24"/>
  <c r="B165" i="24"/>
  <c r="C165" i="24" s="1"/>
  <c r="D164" i="24"/>
  <c r="B164" i="24"/>
  <c r="C164" i="24" s="1"/>
  <c r="D163" i="24"/>
  <c r="B163" i="24"/>
  <c r="C163" i="24" s="1"/>
  <c r="D162" i="24"/>
  <c r="B162" i="24"/>
  <c r="C162" i="24" s="1"/>
  <c r="D161" i="24"/>
  <c r="C161" i="24"/>
  <c r="B161" i="24"/>
  <c r="D160" i="24"/>
  <c r="B160" i="24"/>
  <c r="C160" i="24" s="1"/>
  <c r="D159" i="24"/>
  <c r="B159" i="24"/>
  <c r="C159" i="24" s="1"/>
  <c r="D158" i="24"/>
  <c r="B158" i="24"/>
  <c r="C158" i="24" s="1"/>
  <c r="D157" i="24"/>
  <c r="C157" i="24"/>
  <c r="B157" i="24"/>
  <c r="D156" i="24"/>
  <c r="B156" i="24"/>
  <c r="C156" i="24" s="1"/>
  <c r="D155" i="24"/>
  <c r="B155" i="24"/>
  <c r="C155" i="24" s="1"/>
  <c r="D154" i="24"/>
  <c r="B154" i="24"/>
  <c r="C154" i="24" s="1"/>
  <c r="D153" i="24"/>
  <c r="C153" i="24"/>
  <c r="B153" i="24"/>
  <c r="D152" i="24"/>
  <c r="B152" i="24"/>
  <c r="C152" i="24" s="1"/>
  <c r="D151" i="24"/>
  <c r="B151" i="24"/>
  <c r="C151" i="24" s="1"/>
  <c r="D150" i="24"/>
  <c r="B150" i="24"/>
  <c r="C150" i="24" s="1"/>
  <c r="D149" i="24"/>
  <c r="C149" i="24"/>
  <c r="B149" i="24"/>
  <c r="D148" i="24"/>
  <c r="B148" i="24"/>
  <c r="C148" i="24" s="1"/>
  <c r="D147" i="24"/>
  <c r="B147" i="24"/>
  <c r="C147" i="24" s="1"/>
  <c r="D146" i="24"/>
  <c r="B146" i="24"/>
  <c r="C146" i="24" s="1"/>
  <c r="D145" i="24"/>
  <c r="C145" i="24"/>
  <c r="B145" i="24"/>
  <c r="D144" i="24"/>
  <c r="B144" i="24"/>
  <c r="C144" i="24" s="1"/>
  <c r="D143" i="24"/>
  <c r="B143" i="24"/>
  <c r="C143" i="24" s="1"/>
  <c r="D142" i="24"/>
  <c r="B142" i="24"/>
  <c r="C142" i="24" s="1"/>
  <c r="D141" i="24"/>
  <c r="C141" i="24"/>
  <c r="B141" i="24"/>
  <c r="D140" i="24"/>
  <c r="B140" i="24"/>
  <c r="C140" i="24" s="1"/>
  <c r="D139" i="24"/>
  <c r="B139" i="24"/>
  <c r="C139" i="24" s="1"/>
  <c r="D138" i="24"/>
  <c r="B138" i="24"/>
  <c r="C138" i="24" s="1"/>
  <c r="D137" i="24"/>
  <c r="C137" i="24"/>
  <c r="B137" i="24"/>
  <c r="D136" i="24"/>
  <c r="B136" i="24"/>
  <c r="C136" i="24" s="1"/>
  <c r="D135" i="24"/>
  <c r="B135" i="24"/>
  <c r="C135" i="24" s="1"/>
  <c r="D134" i="24"/>
  <c r="B134" i="24"/>
  <c r="C134" i="24" s="1"/>
  <c r="D133" i="24"/>
  <c r="C133" i="24"/>
  <c r="B133" i="24"/>
  <c r="D132" i="24"/>
  <c r="B132" i="24"/>
  <c r="C132" i="24" s="1"/>
  <c r="D131" i="24"/>
  <c r="B131" i="24"/>
  <c r="C131" i="24" s="1"/>
  <c r="D130" i="24"/>
  <c r="B130" i="24"/>
  <c r="C130" i="24" s="1"/>
  <c r="D129" i="24"/>
  <c r="C129" i="24"/>
  <c r="B129" i="24"/>
  <c r="D128" i="24"/>
  <c r="B128" i="24"/>
  <c r="C128" i="24" s="1"/>
  <c r="D127" i="24"/>
  <c r="B127" i="24"/>
  <c r="C127" i="24" s="1"/>
  <c r="D126" i="24"/>
  <c r="B126" i="24"/>
  <c r="C126" i="24" s="1"/>
  <c r="D125" i="24"/>
  <c r="C125" i="24"/>
  <c r="B125" i="24"/>
  <c r="D124" i="24"/>
  <c r="B124" i="24"/>
  <c r="C124" i="24" s="1"/>
  <c r="D123" i="24"/>
  <c r="B123" i="24"/>
  <c r="C123" i="24" s="1"/>
  <c r="D122" i="24"/>
  <c r="B122" i="24"/>
  <c r="C122" i="24" s="1"/>
  <c r="D121" i="24"/>
  <c r="C121" i="24"/>
  <c r="B121" i="24"/>
  <c r="D120" i="24"/>
  <c r="B120" i="24"/>
  <c r="C120" i="24" s="1"/>
  <c r="D119" i="24"/>
  <c r="B119" i="24"/>
  <c r="C119" i="24" s="1"/>
  <c r="D118" i="24"/>
  <c r="B118" i="24"/>
  <c r="C118" i="24" s="1"/>
  <c r="D117" i="24"/>
  <c r="C117" i="24"/>
  <c r="B117" i="24"/>
  <c r="D116" i="24"/>
  <c r="B116" i="24"/>
  <c r="C116" i="24" s="1"/>
  <c r="D115" i="24"/>
  <c r="B115" i="24"/>
  <c r="C115" i="24" s="1"/>
  <c r="D114" i="24"/>
  <c r="B114" i="24"/>
  <c r="C114" i="24" s="1"/>
  <c r="D113" i="24"/>
  <c r="C113" i="24"/>
  <c r="B113" i="24"/>
  <c r="D112" i="24"/>
  <c r="B112" i="24"/>
  <c r="C112" i="24" s="1"/>
  <c r="D111" i="24"/>
  <c r="B111" i="24"/>
  <c r="C111" i="24" s="1"/>
  <c r="D110" i="24"/>
  <c r="B110" i="24"/>
  <c r="C110" i="24" s="1"/>
  <c r="D109" i="24"/>
  <c r="C109" i="24"/>
  <c r="B109" i="24"/>
  <c r="D108" i="24"/>
  <c r="B108" i="24"/>
  <c r="C108" i="24" s="1"/>
  <c r="D107" i="24"/>
  <c r="B107" i="24"/>
  <c r="C107" i="24" s="1"/>
  <c r="D106" i="24"/>
  <c r="B106" i="24"/>
  <c r="C106" i="24" s="1"/>
  <c r="D105" i="24"/>
  <c r="C105" i="24"/>
  <c r="B105" i="24"/>
  <c r="D104" i="24"/>
  <c r="B104" i="24"/>
  <c r="C104" i="24" s="1"/>
  <c r="D103" i="24"/>
  <c r="C103" i="24"/>
  <c r="B103" i="24"/>
  <c r="D102" i="24"/>
  <c r="B102" i="24"/>
  <c r="C102" i="24" s="1"/>
  <c r="D101" i="24"/>
  <c r="C101" i="24"/>
  <c r="B101" i="24"/>
  <c r="D100" i="24"/>
  <c r="B100" i="24"/>
  <c r="C100" i="24" s="1"/>
  <c r="D99" i="24"/>
  <c r="C99" i="24"/>
  <c r="B99" i="24"/>
  <c r="D98" i="24"/>
  <c r="B98" i="24"/>
  <c r="C98" i="24" s="1"/>
  <c r="D97" i="24"/>
  <c r="C97" i="24"/>
  <c r="B97" i="24"/>
  <c r="D96" i="24"/>
  <c r="B96" i="24"/>
  <c r="C96" i="24" s="1"/>
  <c r="D95" i="24"/>
  <c r="C95" i="24"/>
  <c r="B95" i="24"/>
  <c r="D94" i="24"/>
  <c r="B94" i="24"/>
  <c r="C94" i="24" s="1"/>
  <c r="D93" i="24"/>
  <c r="C93" i="24"/>
  <c r="B93" i="24"/>
  <c r="D92" i="24"/>
  <c r="B92" i="24"/>
  <c r="C92" i="24" s="1"/>
  <c r="D91" i="24"/>
  <c r="C91" i="24"/>
  <c r="B91" i="24"/>
  <c r="D90" i="24"/>
  <c r="B90" i="24"/>
  <c r="C90" i="24" s="1"/>
  <c r="D89" i="24"/>
  <c r="C89" i="24"/>
  <c r="B89" i="24"/>
  <c r="D88" i="24"/>
  <c r="B88" i="24"/>
  <c r="C88" i="24" s="1"/>
  <c r="D87" i="24"/>
  <c r="C87" i="24"/>
  <c r="B87" i="24"/>
  <c r="D86" i="24"/>
  <c r="B86" i="24"/>
  <c r="C86" i="24" s="1"/>
  <c r="D85" i="24"/>
  <c r="C85" i="24"/>
  <c r="B85" i="24"/>
  <c r="D84" i="24"/>
  <c r="B84" i="24"/>
  <c r="C84" i="24" s="1"/>
  <c r="D83" i="24"/>
  <c r="C83" i="24"/>
  <c r="B83" i="24"/>
  <c r="D82" i="24"/>
  <c r="B82" i="24"/>
  <c r="C82" i="24" s="1"/>
  <c r="D81" i="24"/>
  <c r="C81" i="24"/>
  <c r="B81" i="24"/>
  <c r="D80" i="24"/>
  <c r="B80" i="24"/>
  <c r="C80" i="24" s="1"/>
  <c r="D79" i="24"/>
  <c r="B79" i="24"/>
  <c r="C79" i="24" s="1"/>
  <c r="D78" i="24"/>
  <c r="B78" i="24"/>
  <c r="C78" i="24" s="1"/>
  <c r="D77" i="24"/>
  <c r="C77" i="24"/>
  <c r="B77" i="24"/>
  <c r="D76" i="24"/>
  <c r="C76" i="24"/>
  <c r="B76" i="24"/>
  <c r="D75" i="24"/>
  <c r="B75" i="24"/>
  <c r="C75" i="24" s="1"/>
  <c r="D74" i="24"/>
  <c r="B74" i="24"/>
  <c r="C74" i="24" s="1"/>
  <c r="D73" i="24"/>
  <c r="C73" i="24"/>
  <c r="B73" i="24"/>
  <c r="D72" i="24"/>
  <c r="C72" i="24"/>
  <c r="B72" i="24"/>
  <c r="D71" i="24"/>
  <c r="B71" i="24"/>
  <c r="C71" i="24" s="1"/>
  <c r="D70" i="24"/>
  <c r="B70" i="24"/>
  <c r="C70" i="24" s="1"/>
  <c r="D69" i="24"/>
  <c r="C69" i="24"/>
  <c r="B69" i="24"/>
  <c r="D68" i="24"/>
  <c r="C68" i="24"/>
  <c r="B68" i="24"/>
  <c r="D67" i="24"/>
  <c r="B67" i="24"/>
  <c r="C67" i="24" s="1"/>
  <c r="D66" i="24"/>
  <c r="B66" i="24"/>
  <c r="C66" i="24" s="1"/>
  <c r="D65" i="24"/>
  <c r="C65" i="24"/>
  <c r="B65" i="24"/>
  <c r="D64" i="24"/>
  <c r="C64" i="24"/>
  <c r="B64" i="24"/>
  <c r="D63" i="24"/>
  <c r="B63" i="24"/>
  <c r="C63" i="24" s="1"/>
  <c r="D62" i="24"/>
  <c r="B62" i="24"/>
  <c r="C62" i="24" s="1"/>
  <c r="D61" i="24"/>
  <c r="C61" i="24"/>
  <c r="B61" i="24"/>
  <c r="D60" i="24"/>
  <c r="C60" i="24"/>
  <c r="B60" i="24"/>
  <c r="D59" i="24"/>
  <c r="B59" i="24"/>
  <c r="C59" i="24" s="1"/>
  <c r="D58" i="24"/>
  <c r="B58" i="24"/>
  <c r="C58" i="24" s="1"/>
  <c r="D57" i="24"/>
  <c r="C57" i="24"/>
  <c r="B57" i="24"/>
  <c r="D56" i="24"/>
  <c r="C56" i="24"/>
  <c r="B56" i="24"/>
  <c r="D55" i="24"/>
  <c r="C55" i="24"/>
  <c r="B55" i="24"/>
  <c r="D54" i="24"/>
  <c r="B54" i="24"/>
  <c r="C54" i="24" s="1"/>
  <c r="D53" i="24"/>
  <c r="C53" i="24"/>
  <c r="B53" i="24"/>
  <c r="D52" i="24"/>
  <c r="C52" i="24"/>
  <c r="B52" i="24"/>
  <c r="D51" i="24"/>
  <c r="C51" i="24"/>
  <c r="B51" i="24"/>
  <c r="D50" i="24"/>
  <c r="B50" i="24"/>
  <c r="C50" i="24" s="1"/>
  <c r="D49" i="24"/>
  <c r="C49" i="24"/>
  <c r="B49" i="24"/>
  <c r="D48" i="24"/>
  <c r="C48" i="24"/>
  <c r="B48" i="24"/>
  <c r="D47" i="24"/>
  <c r="C47" i="24"/>
  <c r="B47" i="24"/>
  <c r="D46" i="24"/>
  <c r="B46" i="24"/>
  <c r="C46" i="24" s="1"/>
  <c r="D45" i="24"/>
  <c r="C45" i="24"/>
  <c r="B45" i="24"/>
  <c r="D44" i="24"/>
  <c r="C44" i="24"/>
  <c r="B44" i="24"/>
  <c r="D43" i="24"/>
  <c r="C43" i="24"/>
  <c r="B43" i="24"/>
  <c r="D42" i="24"/>
  <c r="B42" i="24"/>
  <c r="C42" i="24" s="1"/>
  <c r="D41" i="24"/>
  <c r="C41" i="24"/>
  <c r="B41" i="24"/>
  <c r="D40" i="24"/>
  <c r="C40" i="24"/>
  <c r="B40" i="24"/>
  <c r="D39" i="24"/>
  <c r="C39" i="24"/>
  <c r="B39" i="24"/>
  <c r="D38" i="24"/>
  <c r="B38" i="24"/>
  <c r="C38" i="24" s="1"/>
  <c r="D37" i="24"/>
  <c r="C37" i="24"/>
  <c r="B37" i="24"/>
  <c r="D36" i="24"/>
  <c r="C36" i="24"/>
  <c r="B36" i="24"/>
  <c r="D35" i="24"/>
  <c r="C35" i="24"/>
  <c r="B35" i="24"/>
  <c r="D34" i="24"/>
  <c r="B34" i="24"/>
  <c r="C34" i="24" s="1"/>
  <c r="D33" i="24"/>
  <c r="C33" i="24"/>
  <c r="B33" i="24"/>
  <c r="D32" i="24"/>
  <c r="C32" i="24"/>
  <c r="B32" i="24"/>
  <c r="D31" i="24"/>
  <c r="C31" i="24"/>
  <c r="B31" i="24"/>
  <c r="D30" i="24"/>
  <c r="B30" i="24"/>
  <c r="C30" i="24" s="1"/>
  <c r="D29" i="24"/>
  <c r="C29" i="24"/>
  <c r="B29" i="24"/>
  <c r="D28" i="24"/>
  <c r="C28" i="24"/>
  <c r="B28" i="24"/>
  <c r="D27" i="24"/>
  <c r="C27" i="24"/>
  <c r="B27" i="24"/>
  <c r="D26" i="24"/>
  <c r="B26" i="24"/>
  <c r="C26" i="24" s="1"/>
  <c r="D25" i="24"/>
  <c r="C25" i="24"/>
  <c r="B25" i="24"/>
  <c r="D24" i="24"/>
  <c r="C24" i="24"/>
  <c r="B24" i="24"/>
  <c r="D23" i="24"/>
  <c r="C23" i="24"/>
  <c r="B23" i="24"/>
  <c r="D22" i="24"/>
  <c r="B22" i="24"/>
  <c r="C22" i="24" s="1"/>
  <c r="D21" i="24"/>
  <c r="C21" i="24"/>
  <c r="B21" i="24"/>
  <c r="D20" i="24"/>
  <c r="C20" i="24"/>
  <c r="B20" i="24"/>
  <c r="D19" i="24"/>
  <c r="C19" i="24"/>
  <c r="B19" i="24"/>
  <c r="D18" i="24"/>
  <c r="B18" i="24"/>
  <c r="C18" i="24" s="1"/>
  <c r="D17" i="24"/>
  <c r="C17" i="24"/>
  <c r="B17" i="24"/>
  <c r="D16" i="24"/>
  <c r="C16" i="24"/>
  <c r="B16" i="24"/>
  <c r="D15" i="24"/>
  <c r="C15" i="24"/>
  <c r="B15" i="24"/>
  <c r="D14" i="24"/>
  <c r="B14" i="24"/>
  <c r="C14" i="24" s="1"/>
  <c r="D13" i="24"/>
  <c r="C13" i="24"/>
  <c r="B13" i="24"/>
  <c r="D12" i="24"/>
  <c r="C12" i="24"/>
  <c r="B12" i="24"/>
  <c r="D11" i="24"/>
  <c r="C11" i="24"/>
  <c r="B11" i="24"/>
  <c r="D10" i="24"/>
  <c r="B10" i="24"/>
  <c r="C10" i="24" s="1"/>
  <c r="D9" i="24"/>
  <c r="C9" i="24"/>
  <c r="B9" i="24"/>
  <c r="D8" i="24"/>
  <c r="C8" i="24"/>
  <c r="B8" i="24"/>
  <c r="D7" i="24"/>
  <c r="C7" i="24"/>
  <c r="B7" i="24"/>
  <c r="D6" i="24"/>
  <c r="B6" i="24"/>
  <c r="C6" i="24" s="1"/>
  <c r="D5" i="24"/>
  <c r="B5" i="24"/>
  <c r="C5" i="24" s="1"/>
  <c r="D4" i="24"/>
  <c r="C4" i="24"/>
  <c r="B4" i="24"/>
  <c r="D3" i="24"/>
  <c r="C3" i="24"/>
  <c r="B3" i="24"/>
  <c r="D2" i="24"/>
  <c r="B2" i="24"/>
  <c r="C2" i="24" s="1"/>
  <c r="AA264" i="23"/>
  <c r="X264" i="23"/>
  <c r="K264" i="23"/>
  <c r="J264" i="23"/>
  <c r="AA263" i="23"/>
  <c r="X263" i="23"/>
  <c r="X262" i="23"/>
  <c r="AA262" i="23"/>
  <c r="X261" i="23"/>
  <c r="X260" i="23"/>
  <c r="X259" i="23"/>
  <c r="X258" i="23"/>
  <c r="X257" i="23"/>
  <c r="X256" i="23"/>
  <c r="X255" i="23"/>
  <c r="X254" i="23"/>
  <c r="X253" i="23"/>
  <c r="X252" i="23"/>
  <c r="X251" i="23"/>
  <c r="X250" i="23"/>
  <c r="X249" i="23"/>
  <c r="X248" i="23"/>
  <c r="X247" i="23"/>
  <c r="X246" i="23"/>
  <c r="AA244" i="23"/>
  <c r="X244" i="23"/>
  <c r="AA243" i="23"/>
  <c r="X243" i="23"/>
  <c r="AA242" i="23"/>
  <c r="X242" i="23"/>
  <c r="K242" i="23"/>
  <c r="J242" i="23"/>
  <c r="AA241" i="23"/>
  <c r="X241" i="23"/>
  <c r="X240" i="23"/>
  <c r="X239" i="23"/>
  <c r="AA239" i="23"/>
  <c r="X238" i="23"/>
  <c r="X237" i="23"/>
  <c r="X236" i="23"/>
  <c r="X235" i="23"/>
  <c r="X234" i="23"/>
  <c r="X233" i="23"/>
  <c r="X232" i="23"/>
  <c r="AA232" i="23" s="1"/>
  <c r="X231" i="23"/>
  <c r="X230" i="23"/>
  <c r="AA230" i="23" s="1"/>
  <c r="X229" i="23"/>
  <c r="X228" i="23"/>
  <c r="AA228" i="23" s="1"/>
  <c r="X227" i="23"/>
  <c r="X226" i="23"/>
  <c r="X225" i="23"/>
  <c r="X224" i="23"/>
  <c r="X223" i="23"/>
  <c r="AA222" i="23"/>
  <c r="X222" i="23"/>
  <c r="AA221" i="23"/>
  <c r="X221" i="23"/>
  <c r="AA220" i="23"/>
  <c r="X220" i="23"/>
  <c r="K220" i="23"/>
  <c r="J220" i="23"/>
  <c r="AA219" i="23"/>
  <c r="X219" i="23"/>
  <c r="X218" i="23"/>
  <c r="AA217" i="23"/>
  <c r="X217" i="23"/>
  <c r="X216" i="23"/>
  <c r="X215" i="23"/>
  <c r="X214" i="23"/>
  <c r="X213" i="23"/>
  <c r="X212" i="23"/>
  <c r="X211" i="23"/>
  <c r="AA211" i="23" s="1"/>
  <c r="X210" i="23"/>
  <c r="X209" i="23"/>
  <c r="AA209" i="23" s="1"/>
  <c r="X208" i="23"/>
  <c r="X207" i="23"/>
  <c r="X206" i="23"/>
  <c r="X205" i="23"/>
  <c r="X204" i="23"/>
  <c r="X203" i="23"/>
  <c r="X202" i="23"/>
  <c r="X201" i="23"/>
  <c r="AA200" i="23"/>
  <c r="X200" i="23"/>
  <c r="AA199" i="23"/>
  <c r="X199" i="23"/>
  <c r="AA198" i="23"/>
  <c r="X198" i="23"/>
  <c r="K198" i="23"/>
  <c r="J198" i="23"/>
  <c r="AA197" i="23"/>
  <c r="X197" i="23"/>
  <c r="X196" i="23"/>
  <c r="X195" i="23"/>
  <c r="X194" i="23"/>
  <c r="X193" i="23"/>
  <c r="X192" i="23"/>
  <c r="X191" i="23"/>
  <c r="X190" i="23"/>
  <c r="X189" i="23"/>
  <c r="X188" i="23"/>
  <c r="X187" i="23"/>
  <c r="X186" i="23"/>
  <c r="X185" i="23"/>
  <c r="X184" i="23"/>
  <c r="X183" i="23"/>
  <c r="X182" i="23"/>
  <c r="X181" i="23"/>
  <c r="X180" i="23"/>
  <c r="X179" i="23"/>
  <c r="AA178" i="23"/>
  <c r="X178" i="23"/>
  <c r="AA177" i="23"/>
  <c r="X177" i="23"/>
  <c r="AA176" i="23"/>
  <c r="X176" i="23"/>
  <c r="K176" i="23"/>
  <c r="J176" i="23"/>
  <c r="AA175" i="23"/>
  <c r="X175" i="23"/>
  <c r="AA174" i="23"/>
  <c r="X174" i="23"/>
  <c r="X173" i="23"/>
  <c r="X172" i="23"/>
  <c r="X171" i="23"/>
  <c r="X170" i="23"/>
  <c r="X169" i="23"/>
  <c r="AA169" i="23" s="1"/>
  <c r="X168" i="23"/>
  <c r="X167" i="23"/>
  <c r="X166" i="23"/>
  <c r="X165" i="23"/>
  <c r="X164" i="23"/>
  <c r="X163" i="23"/>
  <c r="X162" i="23"/>
  <c r="X161" i="23"/>
  <c r="X160" i="23"/>
  <c r="X159" i="23"/>
  <c r="X158" i="23"/>
  <c r="X157" i="23"/>
  <c r="AA156" i="23"/>
  <c r="X156" i="23"/>
  <c r="AA155" i="23"/>
  <c r="X155" i="23"/>
  <c r="AA154" i="23"/>
  <c r="X154" i="23"/>
  <c r="K154" i="23"/>
  <c r="J154" i="23"/>
  <c r="AA153" i="23"/>
  <c r="X153" i="23"/>
  <c r="X152" i="23"/>
  <c r="AA152" i="23"/>
  <c r="X151" i="23"/>
  <c r="X150" i="23"/>
  <c r="AA150" i="23"/>
  <c r="X149" i="23"/>
  <c r="X148" i="23"/>
  <c r="X147" i="23"/>
  <c r="X146" i="23"/>
  <c r="X145" i="23"/>
  <c r="AA145" i="23"/>
  <c r="X144" i="23"/>
  <c r="X143" i="23"/>
  <c r="X142" i="23"/>
  <c r="X141" i="23"/>
  <c r="X140" i="23"/>
  <c r="X139" i="23"/>
  <c r="X138" i="23"/>
  <c r="X137" i="23"/>
  <c r="X136" i="23"/>
  <c r="X135" i="23"/>
  <c r="AA134" i="23"/>
  <c r="X134" i="23"/>
  <c r="AA133" i="23"/>
  <c r="X133" i="23"/>
  <c r="AA132" i="23"/>
  <c r="X132" i="23"/>
  <c r="K132" i="23"/>
  <c r="J132" i="23"/>
  <c r="AA131" i="23"/>
  <c r="X131" i="23"/>
  <c r="AA130" i="23"/>
  <c r="X130" i="23"/>
  <c r="X129" i="23"/>
  <c r="AA128" i="23"/>
  <c r="X128" i="23"/>
  <c r="X127" i="23"/>
  <c r="X126" i="23"/>
  <c r="X125" i="23"/>
  <c r="X124" i="23"/>
  <c r="X123" i="23"/>
  <c r="X122" i="23"/>
  <c r="X121" i="23"/>
  <c r="X120" i="23"/>
  <c r="X119" i="23"/>
  <c r="X118" i="23"/>
  <c r="X117" i="23"/>
  <c r="X116" i="23"/>
  <c r="X115" i="23"/>
  <c r="X114" i="23"/>
  <c r="X113" i="23"/>
  <c r="AA112" i="23"/>
  <c r="X112" i="23"/>
  <c r="AA111" i="23"/>
  <c r="X111" i="23"/>
  <c r="AA110" i="23"/>
  <c r="X110" i="23"/>
  <c r="K110" i="23"/>
  <c r="J110" i="23"/>
  <c r="AA109" i="23"/>
  <c r="X109" i="23"/>
  <c r="X108" i="23"/>
  <c r="X107" i="23"/>
  <c r="AA107" i="23"/>
  <c r="X106" i="23"/>
  <c r="X105" i="23"/>
  <c r="X104" i="23"/>
  <c r="X103" i="23"/>
  <c r="X102" i="23"/>
  <c r="AA101" i="23"/>
  <c r="X101" i="23"/>
  <c r="X100" i="23"/>
  <c r="AA99" i="23"/>
  <c r="X99" i="23"/>
  <c r="X98" i="23"/>
  <c r="AA98" i="23" s="1"/>
  <c r="X97" i="23"/>
  <c r="X96" i="23"/>
  <c r="X95" i="23"/>
  <c r="X94" i="23"/>
  <c r="X93" i="23"/>
  <c r="X92" i="23"/>
  <c r="AA90" i="23"/>
  <c r="X90" i="23"/>
  <c r="AA89" i="23"/>
  <c r="X89" i="23"/>
  <c r="AA88" i="23"/>
  <c r="X88" i="23"/>
  <c r="K88" i="23"/>
  <c r="J88" i="23"/>
  <c r="AA87" i="23"/>
  <c r="X87" i="23"/>
  <c r="X86" i="23"/>
  <c r="X85" i="23"/>
  <c r="X84" i="23"/>
  <c r="X83" i="23"/>
  <c r="X82" i="23"/>
  <c r="X81" i="23"/>
  <c r="X80" i="23"/>
  <c r="X79" i="23"/>
  <c r="X78" i="23"/>
  <c r="X77" i="23"/>
  <c r="X76" i="23"/>
  <c r="X75" i="23"/>
  <c r="X74" i="23"/>
  <c r="X73" i="23"/>
  <c r="X72" i="23"/>
  <c r="X71" i="23"/>
  <c r="X70" i="23"/>
  <c r="AA68" i="23"/>
  <c r="X68" i="23"/>
  <c r="AA67" i="23"/>
  <c r="X67" i="23"/>
  <c r="AA66" i="23"/>
  <c r="X66" i="23"/>
  <c r="K66" i="23"/>
  <c r="J66" i="23"/>
  <c r="AA65" i="23"/>
  <c r="X65" i="23"/>
  <c r="X64" i="23"/>
  <c r="AA64" i="23"/>
  <c r="X62" i="23"/>
  <c r="X60" i="23"/>
  <c r="X59" i="23"/>
  <c r="X58" i="23"/>
  <c r="X56" i="23"/>
  <c r="X55" i="23"/>
  <c r="X54" i="23"/>
  <c r="X52" i="23"/>
  <c r="X51" i="23"/>
  <c r="X50" i="23"/>
  <c r="X49" i="23"/>
  <c r="X48" i="23"/>
  <c r="X47" i="23"/>
  <c r="AA46" i="23"/>
  <c r="X46" i="23"/>
  <c r="AA45" i="23"/>
  <c r="X45" i="23"/>
  <c r="AA44" i="23"/>
  <c r="X44" i="23"/>
  <c r="K44" i="23"/>
  <c r="J44" i="23"/>
  <c r="AA43" i="23"/>
  <c r="X43" i="23"/>
  <c r="X42" i="23"/>
  <c r="AA42" i="23"/>
  <c r="X41" i="23"/>
  <c r="X40" i="23"/>
  <c r="X39" i="23"/>
  <c r="X38" i="23"/>
  <c r="X37" i="23"/>
  <c r="X36" i="23"/>
  <c r="X35" i="23"/>
  <c r="X34" i="23"/>
  <c r="X33" i="23"/>
  <c r="X32" i="23"/>
  <c r="AA32" i="23" s="1"/>
  <c r="X31" i="23"/>
  <c r="X30" i="23"/>
  <c r="X29" i="23"/>
  <c r="X28" i="23"/>
  <c r="AA28" i="23"/>
  <c r="X27" i="23"/>
  <c r="X26" i="23"/>
  <c r="X25" i="23"/>
  <c r="AA24" i="23"/>
  <c r="X24" i="23"/>
  <c r="AA23" i="23"/>
  <c r="X23" i="23"/>
  <c r="AA22" i="23"/>
  <c r="X22" i="23"/>
  <c r="K22" i="23"/>
  <c r="J22" i="23"/>
  <c r="AA21" i="23"/>
  <c r="X21" i="23"/>
  <c r="X20" i="23"/>
  <c r="AA20" i="23"/>
  <c r="AA19" i="23"/>
  <c r="X18" i="23"/>
  <c r="AA18" i="23"/>
  <c r="X17" i="23"/>
  <c r="X16" i="23"/>
  <c r="AA16" i="23"/>
  <c r="X14" i="23"/>
  <c r="X13" i="23"/>
  <c r="X12" i="23"/>
  <c r="X10" i="23"/>
  <c r="X9" i="23"/>
  <c r="X8" i="23"/>
  <c r="AA8" i="23"/>
  <c r="X6" i="23"/>
  <c r="X5" i="23"/>
  <c r="X4" i="23"/>
  <c r="AA4" i="23"/>
  <c r="X3" i="23"/>
  <c r="B26" i="22"/>
  <c r="B23" i="22"/>
  <c r="C20" i="22"/>
  <c r="F16" i="22"/>
  <c r="I14" i="22"/>
  <c r="H14" i="22"/>
  <c r="G14" i="22"/>
  <c r="D14" i="22"/>
  <c r="E13" i="22"/>
  <c r="F13" i="22" s="1"/>
  <c r="J13" i="22" s="1"/>
  <c r="E12" i="22"/>
  <c r="F12" i="22" s="1"/>
  <c r="J12" i="22" s="1"/>
  <c r="E11" i="22"/>
  <c r="F11" i="22" s="1"/>
  <c r="J11" i="22" s="1"/>
  <c r="E10" i="22"/>
  <c r="F10" i="22" s="1"/>
  <c r="J10" i="22" s="1"/>
  <c r="J9" i="22"/>
  <c r="F9" i="22"/>
  <c r="E9" i="22"/>
  <c r="F8" i="22"/>
  <c r="J8" i="22" s="1"/>
  <c r="E8" i="22"/>
  <c r="E7" i="22"/>
  <c r="F7" i="22" s="1"/>
  <c r="J7" i="22" s="1"/>
  <c r="E6" i="22"/>
  <c r="F6" i="22" s="1"/>
  <c r="J6" i="22" s="1"/>
  <c r="M5" i="22"/>
  <c r="E5" i="22"/>
  <c r="F5" i="22" s="1"/>
  <c r="J5" i="22" s="1"/>
  <c r="M4" i="22"/>
  <c r="E4" i="22"/>
  <c r="F4" i="22" s="1"/>
  <c r="J4" i="22" s="1"/>
  <c r="M3" i="22"/>
  <c r="E3" i="22"/>
  <c r="F3" i="22" s="1"/>
  <c r="J3" i="22" s="1"/>
  <c r="E2" i="22"/>
  <c r="F2" i="22" s="1"/>
  <c r="M1" i="22"/>
  <c r="AA248" i="23" l="1"/>
  <c r="I248" i="23"/>
  <c r="I258" i="23"/>
  <c r="AA258" i="23" s="1"/>
  <c r="I250" i="23"/>
  <c r="AA250" i="23" s="1"/>
  <c r="I261" i="23"/>
  <c r="AA261" i="23" s="1"/>
  <c r="I259" i="23"/>
  <c r="AA259" i="23" s="1"/>
  <c r="I251" i="23"/>
  <c r="AA251" i="23"/>
  <c r="I249" i="23"/>
  <c r="AA249" i="23" s="1"/>
  <c r="I247" i="23"/>
  <c r="AA247" i="23"/>
  <c r="I246" i="23"/>
  <c r="AA246" i="23"/>
  <c r="I245" i="23"/>
  <c r="AA245" i="23"/>
  <c r="AA238" i="23"/>
  <c r="I238" i="23"/>
  <c r="AA236" i="23"/>
  <c r="I236" i="23"/>
  <c r="I234" i="23"/>
  <c r="AA234" i="23" s="1"/>
  <c r="AA226" i="23"/>
  <c r="I226" i="23"/>
  <c r="AA237" i="23"/>
  <c r="I237" i="23"/>
  <c r="I235" i="23"/>
  <c r="AA235" i="23" s="1"/>
  <c r="AA227" i="23"/>
  <c r="I227" i="23"/>
  <c r="I225" i="23"/>
  <c r="AA225" i="23" s="1"/>
  <c r="I215" i="23"/>
  <c r="AA215" i="23" s="1"/>
  <c r="AA213" i="23"/>
  <c r="I213" i="23"/>
  <c r="I208" i="23"/>
  <c r="AA208" i="23" s="1"/>
  <c r="AA206" i="23"/>
  <c r="I206" i="23"/>
  <c r="I204" i="23"/>
  <c r="AA204" i="23" s="1"/>
  <c r="AA202" i="23"/>
  <c r="I202" i="23"/>
  <c r="AA212" i="23"/>
  <c r="I212" i="23"/>
  <c r="I207" i="23"/>
  <c r="AA207" i="23" s="1"/>
  <c r="I205" i="23"/>
  <c r="AA205" i="23" s="1"/>
  <c r="I203" i="23"/>
  <c r="AA203" i="23" s="1"/>
  <c r="I201" i="23"/>
  <c r="AA201" i="23" s="1"/>
  <c r="I192" i="23"/>
  <c r="AA192" i="23"/>
  <c r="I184" i="23"/>
  <c r="AA184" i="23" s="1"/>
  <c r="I182" i="23"/>
  <c r="AA182" i="23" s="1"/>
  <c r="I180" i="23"/>
  <c r="AA180" i="23" s="1"/>
  <c r="AA195" i="23"/>
  <c r="I195" i="23"/>
  <c r="I183" i="23"/>
  <c r="AA183" i="23"/>
  <c r="I172" i="23"/>
  <c r="AA172" i="23"/>
  <c r="AA168" i="23"/>
  <c r="I168" i="23"/>
  <c r="I166" i="23"/>
  <c r="AA166" i="23" s="1"/>
  <c r="AA164" i="23"/>
  <c r="I164" i="23"/>
  <c r="I162" i="23"/>
  <c r="AA162" i="23" s="1"/>
  <c r="I160" i="23"/>
  <c r="AA160" i="23" s="1"/>
  <c r="AA173" i="23"/>
  <c r="I173" i="23"/>
  <c r="I167" i="23"/>
  <c r="AA167" i="23"/>
  <c r="I165" i="23"/>
  <c r="AA165" i="23"/>
  <c r="I163" i="23"/>
  <c r="AA163" i="23" s="1"/>
  <c r="I161" i="23"/>
  <c r="AA161" i="23"/>
  <c r="I159" i="23"/>
  <c r="AA159" i="23" s="1"/>
  <c r="I158" i="23"/>
  <c r="AA158" i="23" s="1"/>
  <c r="AA170" i="23"/>
  <c r="AA171" i="23"/>
  <c r="I157" i="23"/>
  <c r="AA157" i="23"/>
  <c r="I147" i="23"/>
  <c r="AA147" i="23" s="1"/>
  <c r="I126" i="23"/>
  <c r="AA126" i="23"/>
  <c r="I122" i="23"/>
  <c r="AA122" i="23" s="1"/>
  <c r="I120" i="23"/>
  <c r="AA120" i="23"/>
  <c r="I118" i="23"/>
  <c r="AA118" i="23"/>
  <c r="I116" i="23"/>
  <c r="AA116" i="23" s="1"/>
  <c r="I127" i="23"/>
  <c r="AA127" i="23" s="1"/>
  <c r="I124" i="23"/>
  <c r="AA124" i="23"/>
  <c r="I121" i="23"/>
  <c r="AA121" i="23" s="1"/>
  <c r="I119" i="23"/>
  <c r="AA119" i="23" s="1"/>
  <c r="I117" i="23"/>
  <c r="AA117" i="23" s="1"/>
  <c r="I114" i="23"/>
  <c r="AA114" i="23" s="1"/>
  <c r="AA115" i="23"/>
  <c r="I113" i="23"/>
  <c r="AA113" i="23" s="1"/>
  <c r="AA100" i="23"/>
  <c r="I100" i="23"/>
  <c r="AA96" i="23"/>
  <c r="I96" i="23"/>
  <c r="AA94" i="23"/>
  <c r="I94" i="23"/>
  <c r="AA102" i="23"/>
  <c r="I102" i="23"/>
  <c r="I97" i="23"/>
  <c r="AA97" i="23" s="1"/>
  <c r="I95" i="23"/>
  <c r="AA95" i="23" s="1"/>
  <c r="I92" i="23"/>
  <c r="AA92" i="23" s="1"/>
  <c r="AA93" i="23"/>
  <c r="I93" i="23"/>
  <c r="AA91" i="23"/>
  <c r="AA85" i="23"/>
  <c r="I85" i="23"/>
  <c r="I83" i="23"/>
  <c r="AA83" i="23" s="1"/>
  <c r="I77" i="23"/>
  <c r="AA77" i="23" s="1"/>
  <c r="AA75" i="23"/>
  <c r="I75" i="23"/>
  <c r="I73" i="23"/>
  <c r="AA73" i="23" s="1"/>
  <c r="AA86" i="23"/>
  <c r="AA80" i="23"/>
  <c r="AA79" i="23"/>
  <c r="AA84" i="23"/>
  <c r="I79" i="23"/>
  <c r="AA76" i="23"/>
  <c r="AA82" i="23"/>
  <c r="AA81" i="23"/>
  <c r="AA71" i="23"/>
  <c r="AA69" i="23"/>
  <c r="AA63" i="23"/>
  <c r="AA59" i="23"/>
  <c r="AA55" i="23"/>
  <c r="AA49" i="23"/>
  <c r="AA57" i="23"/>
  <c r="AA53" i="23"/>
  <c r="AA50" i="23"/>
  <c r="AA48" i="23"/>
  <c r="I47" i="23"/>
  <c r="AA47" i="23" s="1"/>
  <c r="AA36" i="23"/>
  <c r="AA41" i="23"/>
  <c r="AA37" i="23"/>
  <c r="AA26" i="23"/>
  <c r="AA29" i="23"/>
  <c r="AA31" i="23"/>
  <c r="AA35" i="23"/>
  <c r="AA38" i="23"/>
  <c r="AA30" i="23"/>
  <c r="AA34" i="23"/>
  <c r="AA40" i="23"/>
  <c r="AA33" i="23"/>
  <c r="AA25" i="23"/>
  <c r="AA17" i="23"/>
  <c r="AA13" i="23"/>
  <c r="AA9" i="23"/>
  <c r="AA5" i="23"/>
  <c r="AA7" i="23"/>
  <c r="AA11" i="23"/>
  <c r="AA15" i="23"/>
  <c r="AA6" i="23"/>
  <c r="AA10" i="23"/>
  <c r="AA14" i="23"/>
  <c r="AA12" i="23"/>
  <c r="AA3" i="23"/>
  <c r="F14" i="22"/>
  <c r="J2" i="22"/>
  <c r="J14" i="22" s="1"/>
  <c r="AA103" i="23"/>
  <c r="AA138" i="23"/>
  <c r="AA142" i="23"/>
  <c r="AA146" i="23"/>
  <c r="AA51" i="23"/>
  <c r="AA60" i="23"/>
  <c r="AA141" i="23"/>
  <c r="A26" i="26"/>
  <c r="C38" i="26"/>
  <c r="A27" i="26"/>
  <c r="C39" i="26"/>
  <c r="A28" i="26"/>
  <c r="C40" i="26"/>
  <c r="A29" i="26"/>
  <c r="C41" i="26"/>
  <c r="A30" i="26"/>
  <c r="C42" i="26"/>
  <c r="A31" i="26"/>
  <c r="C43" i="26"/>
  <c r="A32" i="26"/>
  <c r="C44" i="26"/>
  <c r="A33" i="26"/>
  <c r="C45" i="26"/>
  <c r="A34" i="26"/>
  <c r="C46" i="26"/>
  <c r="A35" i="26"/>
  <c r="C47" i="26"/>
  <c r="A36" i="26"/>
  <c r="C48" i="26"/>
  <c r="A37" i="26"/>
  <c r="C49" i="26"/>
  <c r="E14" i="22"/>
  <c r="M9" i="22" s="1"/>
  <c r="AA105" i="23"/>
  <c r="AA136" i="23"/>
  <c r="AA137" i="23"/>
  <c r="AA140" i="23"/>
  <c r="AA144" i="23"/>
  <c r="AA148" i="23"/>
  <c r="AA214" i="23"/>
  <c r="AA104" i="23"/>
  <c r="AA135" i="23"/>
  <c r="AA139" i="23"/>
  <c r="AA260" i="23"/>
  <c r="AA179" i="23"/>
  <c r="AA181" i="23"/>
  <c r="AA185" i="23"/>
  <c r="AA186" i="23"/>
  <c r="AA187" i="23"/>
  <c r="AA188" i="23"/>
  <c r="AA189" i="23"/>
  <c r="AA190" i="23"/>
  <c r="AA191" i="23"/>
  <c r="AA194" i="23"/>
  <c r="AA223" i="23"/>
  <c r="AA224" i="23"/>
  <c r="C59" i="26" l="1"/>
  <c r="A47" i="26"/>
  <c r="A41" i="26"/>
  <c r="C53" i="26"/>
  <c r="A49" i="26"/>
  <c r="C61" i="26"/>
  <c r="A45" i="26"/>
  <c r="C57" i="26"/>
  <c r="C55" i="26"/>
  <c r="A43" i="26"/>
  <c r="C51" i="26"/>
  <c r="A39" i="26"/>
  <c r="B19" i="22"/>
  <c r="B18" i="22"/>
  <c r="M12" i="22" s="1"/>
  <c r="B17" i="22"/>
  <c r="B20" i="22" s="1"/>
  <c r="M13" i="22"/>
  <c r="A48" i="26"/>
  <c r="C60" i="26"/>
  <c r="A46" i="26"/>
  <c r="C58" i="26"/>
  <c r="A44" i="26"/>
  <c r="C56" i="26"/>
  <c r="A42" i="26"/>
  <c r="C54" i="26"/>
  <c r="A40" i="26"/>
  <c r="C52" i="26"/>
  <c r="A38" i="26"/>
  <c r="C50" i="26"/>
  <c r="A57" i="26" l="1"/>
  <c r="C69" i="26"/>
  <c r="A52" i="26"/>
  <c r="C64" i="26"/>
  <c r="A56" i="26"/>
  <c r="C68" i="26"/>
  <c r="A60" i="26"/>
  <c r="C72" i="26"/>
  <c r="A53" i="26"/>
  <c r="C65" i="26"/>
  <c r="A51" i="26"/>
  <c r="C63" i="26"/>
  <c r="A50" i="26"/>
  <c r="C62" i="26"/>
  <c r="A54" i="26"/>
  <c r="C66" i="26"/>
  <c r="A58" i="26"/>
  <c r="C70" i="26"/>
  <c r="M11" i="22"/>
  <c r="A61" i="26"/>
  <c r="C73" i="26"/>
  <c r="A55" i="26"/>
  <c r="C67" i="26"/>
  <c r="A59" i="26"/>
  <c r="C71" i="26"/>
  <c r="C85" i="26" l="1"/>
  <c r="A73" i="26"/>
  <c r="C78" i="26"/>
  <c r="A66" i="26"/>
  <c r="A63" i="26"/>
  <c r="C75" i="26"/>
  <c r="C84" i="26"/>
  <c r="A72" i="26"/>
  <c r="A64" i="26"/>
  <c r="C76" i="26"/>
  <c r="C83" i="26"/>
  <c r="A71" i="26"/>
  <c r="C79" i="26"/>
  <c r="A67" i="26"/>
  <c r="C82" i="26"/>
  <c r="A70" i="26"/>
  <c r="A62" i="26"/>
  <c r="C74" i="26"/>
  <c r="A65" i="26"/>
  <c r="C77" i="26"/>
  <c r="C80" i="26"/>
  <c r="A68" i="26"/>
  <c r="C81" i="26"/>
  <c r="A69" i="26"/>
  <c r="C86" i="26" l="1"/>
  <c r="A74" i="26"/>
  <c r="C91" i="26"/>
  <c r="A79" i="26"/>
  <c r="C97" i="26"/>
  <c r="A85" i="26"/>
  <c r="C89" i="26"/>
  <c r="A77" i="26"/>
  <c r="C88" i="26"/>
  <c r="A76" i="26"/>
  <c r="C87" i="26"/>
  <c r="A75" i="26"/>
  <c r="C92" i="26"/>
  <c r="A80" i="26"/>
  <c r="C93" i="26"/>
  <c r="A81" i="26"/>
  <c r="C94" i="26"/>
  <c r="A82" i="26"/>
  <c r="C95" i="26"/>
  <c r="A83" i="26"/>
  <c r="C96" i="26"/>
  <c r="A84" i="26"/>
  <c r="C90" i="26"/>
  <c r="A78" i="26"/>
  <c r="C102" i="26" l="1"/>
  <c r="A90" i="26"/>
  <c r="C107" i="26"/>
  <c r="A95" i="26"/>
  <c r="C105" i="26"/>
  <c r="A93" i="26"/>
  <c r="C99" i="26"/>
  <c r="A87" i="26"/>
  <c r="C101" i="26"/>
  <c r="A89" i="26"/>
  <c r="C103" i="26"/>
  <c r="A91" i="26"/>
  <c r="C108" i="26"/>
  <c r="A96" i="26"/>
  <c r="C106" i="26"/>
  <c r="A94" i="26"/>
  <c r="C104" i="26"/>
  <c r="A92" i="26"/>
  <c r="C100" i="26"/>
  <c r="A88" i="26"/>
  <c r="C109" i="26"/>
  <c r="A97" i="26"/>
  <c r="C98" i="26"/>
  <c r="A86" i="26"/>
  <c r="C110" i="26" l="1"/>
  <c r="A98" i="26"/>
  <c r="C112" i="26"/>
  <c r="A100" i="26"/>
  <c r="C118" i="26"/>
  <c r="A106" i="26"/>
  <c r="C115" i="26"/>
  <c r="A103" i="26"/>
  <c r="C111" i="26"/>
  <c r="A99" i="26"/>
  <c r="C119" i="26"/>
  <c r="A107" i="26"/>
  <c r="C121" i="26"/>
  <c r="A109" i="26"/>
  <c r="C116" i="26"/>
  <c r="A104" i="26"/>
  <c r="C120" i="26"/>
  <c r="A108" i="26"/>
  <c r="C113" i="26"/>
  <c r="A101" i="26"/>
  <c r="C117" i="26"/>
  <c r="A105" i="26"/>
  <c r="C114" i="26"/>
  <c r="A102" i="26"/>
  <c r="C126" i="26" l="1"/>
  <c r="A114" i="26"/>
  <c r="C125" i="26"/>
  <c r="A113" i="26"/>
  <c r="C128" i="26"/>
  <c r="A116" i="26"/>
  <c r="C131" i="26"/>
  <c r="A119" i="26"/>
  <c r="C127" i="26"/>
  <c r="A115" i="26"/>
  <c r="C124" i="26"/>
  <c r="A112" i="26"/>
  <c r="C129" i="26"/>
  <c r="A117" i="26"/>
  <c r="C132" i="26"/>
  <c r="A120" i="26"/>
  <c r="C133" i="26"/>
  <c r="A121" i="26"/>
  <c r="C123" i="26"/>
  <c r="A111" i="26"/>
  <c r="C130" i="26"/>
  <c r="A118" i="26"/>
  <c r="C122" i="26"/>
  <c r="A110" i="26"/>
  <c r="A122" i="26" l="1"/>
  <c r="C134" i="26"/>
  <c r="C135" i="26"/>
  <c r="A123" i="26"/>
  <c r="C144" i="26"/>
  <c r="A132" i="26"/>
  <c r="C136" i="26"/>
  <c r="A124" i="26"/>
  <c r="C143" i="26"/>
  <c r="A131" i="26"/>
  <c r="C137" i="26"/>
  <c r="A125" i="26"/>
  <c r="C142" i="26"/>
  <c r="A130" i="26"/>
  <c r="C145" i="26"/>
  <c r="A133" i="26"/>
  <c r="C141" i="26"/>
  <c r="A129" i="26"/>
  <c r="C139" i="26"/>
  <c r="A127" i="26"/>
  <c r="C140" i="26"/>
  <c r="A128" i="26"/>
  <c r="A126" i="26"/>
  <c r="C138" i="26"/>
  <c r="C150" i="26" l="1"/>
  <c r="A138" i="26"/>
  <c r="C151" i="26"/>
  <c r="A139" i="26"/>
  <c r="C157" i="26"/>
  <c r="A145" i="26"/>
  <c r="C149" i="26"/>
  <c r="A137" i="26"/>
  <c r="C148" i="26"/>
  <c r="A136" i="26"/>
  <c r="C147" i="26"/>
  <c r="A135" i="26"/>
  <c r="C146" i="26"/>
  <c r="A134" i="26"/>
  <c r="C152" i="26"/>
  <c r="A140" i="26"/>
  <c r="C153" i="26"/>
  <c r="A141" i="26"/>
  <c r="C154" i="26"/>
  <c r="A142" i="26"/>
  <c r="C155" i="26"/>
  <c r="A143" i="26"/>
  <c r="C156" i="26"/>
  <c r="A144" i="26"/>
  <c r="C168" i="26" l="1"/>
  <c r="A156" i="26"/>
  <c r="C166" i="26"/>
  <c r="A154" i="26"/>
  <c r="C164" i="26"/>
  <c r="A152" i="26"/>
  <c r="C159" i="26"/>
  <c r="A147" i="26"/>
  <c r="C161" i="26"/>
  <c r="A149" i="26"/>
  <c r="C163" i="26"/>
  <c r="A151" i="26"/>
  <c r="C167" i="26"/>
  <c r="A155" i="26"/>
  <c r="C165" i="26"/>
  <c r="A153" i="26"/>
  <c r="C158" i="26"/>
  <c r="A146" i="26"/>
  <c r="C160" i="26"/>
  <c r="A148" i="26"/>
  <c r="C169" i="26"/>
  <c r="A157" i="26"/>
  <c r="C162" i="26"/>
  <c r="A150" i="26"/>
  <c r="C174" i="26" l="1"/>
  <c r="A162" i="26"/>
  <c r="C172" i="26"/>
  <c r="A160" i="26"/>
  <c r="C177" i="26"/>
  <c r="A165" i="26"/>
  <c r="C175" i="26"/>
  <c r="A163" i="26"/>
  <c r="C171" i="26"/>
  <c r="A159" i="26"/>
  <c r="C178" i="26"/>
  <c r="A166" i="26"/>
  <c r="C181" i="26"/>
  <c r="A169" i="26"/>
  <c r="C170" i="26"/>
  <c r="A158" i="26"/>
  <c r="C179" i="26"/>
  <c r="A167" i="26"/>
  <c r="C173" i="26"/>
  <c r="A161" i="26"/>
  <c r="C176" i="26"/>
  <c r="A164" i="26"/>
  <c r="C180" i="26"/>
  <c r="A168" i="26"/>
  <c r="C192" i="26" l="1"/>
  <c r="A180" i="26"/>
  <c r="C190" i="26"/>
  <c r="A178" i="26"/>
  <c r="C187" i="26"/>
  <c r="A175" i="26"/>
  <c r="C184" i="26"/>
  <c r="A172" i="26"/>
  <c r="C185" i="26"/>
  <c r="A173" i="26"/>
  <c r="C182" i="26"/>
  <c r="A170" i="26"/>
  <c r="C188" i="26"/>
  <c r="A176" i="26"/>
  <c r="C191" i="26"/>
  <c r="A179" i="26"/>
  <c r="C193" i="26"/>
  <c r="A181" i="26"/>
  <c r="C183" i="26"/>
  <c r="A171" i="26"/>
  <c r="C189" i="26"/>
  <c r="A177" i="26"/>
  <c r="C186" i="26"/>
  <c r="A174" i="26"/>
  <c r="C198" i="26" l="1"/>
  <c r="A186" i="26"/>
  <c r="C195" i="26"/>
  <c r="A183" i="26"/>
  <c r="C203" i="26"/>
  <c r="A191" i="26"/>
  <c r="C194" i="26"/>
  <c r="A182" i="26"/>
  <c r="C196" i="26"/>
  <c r="A184" i="26"/>
  <c r="C202" i="26"/>
  <c r="A190" i="26"/>
  <c r="C201" i="26"/>
  <c r="A189" i="26"/>
  <c r="C205" i="26"/>
  <c r="A193" i="26"/>
  <c r="C200" i="26"/>
  <c r="A188" i="26"/>
  <c r="C197" i="26"/>
  <c r="A185" i="26"/>
  <c r="C199" i="26"/>
  <c r="A187" i="26"/>
  <c r="C204" i="26"/>
  <c r="A192" i="26"/>
  <c r="C216" i="26" l="1"/>
  <c r="A216" i="26" s="1"/>
  <c r="A204" i="26"/>
  <c r="C209" i="26"/>
  <c r="A209" i="26" s="1"/>
  <c r="A197" i="26"/>
  <c r="C217" i="26"/>
  <c r="A217" i="26" s="1"/>
  <c r="A205" i="26"/>
  <c r="C214" i="26"/>
  <c r="A214" i="26" s="1"/>
  <c r="A202" i="26"/>
  <c r="C206" i="26"/>
  <c r="A206" i="26" s="1"/>
  <c r="A194" i="26"/>
  <c r="C207" i="26"/>
  <c r="A207" i="26" s="1"/>
  <c r="A195" i="26"/>
  <c r="C211" i="26"/>
  <c r="A211" i="26" s="1"/>
  <c r="A199" i="26"/>
  <c r="C212" i="26"/>
  <c r="A212" i="26" s="1"/>
  <c r="A200" i="26"/>
  <c r="C213" i="26"/>
  <c r="A213" i="26" s="1"/>
  <c r="A201" i="26"/>
  <c r="C208" i="26"/>
  <c r="A208" i="26" s="1"/>
  <c r="A196" i="26"/>
  <c r="C215" i="26"/>
  <c r="A215" i="26" s="1"/>
  <c r="A203" i="26"/>
  <c r="C210" i="26"/>
  <c r="A210" i="26" s="1"/>
  <c r="A198" i="26"/>
  <c r="A21" i="16" l="1"/>
  <c r="A21" i="15"/>
  <c r="A21" i="14"/>
  <c r="A21" i="13"/>
  <c r="A21" i="12"/>
  <c r="A21" i="11"/>
  <c r="A21" i="10"/>
  <c r="A21" i="9"/>
  <c r="A21" i="8"/>
  <c r="A21" i="17"/>
  <c r="A21" i="7"/>
  <c r="A20"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Corey Thoesen</author>
  </authors>
  <commentList>
    <comment ref="B24" authorId="0" shapeId="0" xr:uid="{599B638B-C2D4-4F31-8102-48A773CBD46B}">
      <text>
        <r>
          <rPr>
            <b/>
            <sz val="9"/>
            <color indexed="81"/>
            <rFont val="Tahoma"/>
            <family val="2"/>
          </rPr>
          <t>Corey Thoesen:</t>
        </r>
        <r>
          <rPr>
            <sz val="9"/>
            <color indexed="81"/>
            <rFont val="Tahoma"/>
            <family val="2"/>
          </rPr>
          <t xml:space="preserve">
Note that Allen owes this amount since he lost our original trophy. 
Once he pays this back, it will be split according to the same percentages above and paid out to the 2023 winners.</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7550215-0001-4489-9B35-6C55FC164F6F}" keepAlive="1" name="Query - BoRaDLeSHoW" description="Connection to the 'BoRaDLeSHoW' query in the workbook." type="5" refreshedVersion="8" background="1" saveData="1">
    <dbPr connection="Provider=Microsoft.Mashup.OleDb.1;Data Source=$Workbook$;Location=BoRaDLeSHoW;Extended Properties=&quot;&quot;" command="SELECT * FROM [BoRaDLeSHoW]"/>
  </connection>
  <connection id="2" xr16:uid="{824BB4EA-24A7-4F6C-9341-152613BCF6C9}" keepAlive="1" name="Query - Da Cowboys" description="Connection to the 'Da Cowboys' query in the workbook." type="5" refreshedVersion="8" background="1" saveData="1">
    <dbPr connection="Provider=Microsoft.Mashup.OleDb.1;Data Source=$Workbook$;Location=&quot;Da Cowboys&quot;;Extended Properties=&quot;&quot;" command="SELECT * FROM [Da Cowboys]"/>
  </connection>
  <connection id="3" xr16:uid="{55984473-9647-4126-99C6-D6AED050D219}" keepAlive="1" name="Query - Fightin Irish Mist" description="Connection to the 'Fightin Irish Mist' query in the workbook." type="5" refreshedVersion="8" background="1" saveData="1">
    <dbPr connection="Provider=Microsoft.Mashup.OleDb.1;Data Source=$Workbook$;Location=&quot;Fightin Irish Mist&quot;;Extended Properties=&quot;&quot;" command="SELECT * FROM [Fightin Irish Mist]"/>
  </connection>
  <connection id="4" xr16:uid="{810DF893-D9E9-4CA1-A2A2-67A5E8BDF31E}" keepAlive="1" name="Query - Guinness All Blacks" description="Connection to the 'Guinness All Blacks' query in the workbook." type="5" refreshedVersion="8" background="1" saveData="1">
    <dbPr connection="Provider=Microsoft.Mashup.OleDb.1;Data Source=$Workbook$;Location=&quot;Guinness All Blacks&quot;;Extended Properties=&quot;&quot;" command="SELECT * FROM [Guinness All Blacks]"/>
  </connection>
  <connection id="5" xr16:uid="{B52F0247-9706-47F8-A53F-873451EBC6B5}" keepAlive="1" name="Query - Hail Marys" description="Connection to the 'Hail Marys' query in the workbook." type="5" refreshedVersion="8" background="1" saveData="1">
    <dbPr connection="Provider=Microsoft.Mashup.OleDb.1;Data Source=$Workbook$;Location=&quot;Hail Marys&quot;;Extended Properties=&quot;&quot;" command="SELECT * FROM [Hail Marys]"/>
  </connection>
  <connection id="6" xr16:uid="{E7A62106-A133-465C-91E2-AD48790C0327}" keepAlive="1" name="Query - Hipster Doofus" description="Connection to the 'Hipster Doofus' query in the workbook." type="5" refreshedVersion="8" background="1" saveData="1">
    <dbPr connection="Provider=Microsoft.Mashup.OleDb.1;Data Source=$Workbook$;Location=&quot;Hipster Doofus&quot;;Extended Properties=&quot;&quot;" command="SELECT * FROM [Hipster Doofus]"/>
  </connection>
  <connection id="7" xr16:uid="{1437F578-E0E4-461B-B17D-C8EDEEA38DEA}" keepAlive="1" name="Query - Karaoke Craig" description="Connection to the 'Karaoke Craig' query in the workbook." type="5" refreshedVersion="8" background="1" saveData="1">
    <dbPr connection="Provider=Microsoft.Mashup.OleDb.1;Data Source=$Workbook$;Location=&quot;Karaoke Craig&quot;;Extended Properties=&quot;&quot;" command="SELECT * FROM [Karaoke Craig]"/>
  </connection>
  <connection id="8" xr16:uid="{1FD996E2-87BB-46EE-849E-83E24FEF5FEF}" keepAlive="1" name="Query - Midnight Marauders" description="Connection to the 'Midnight Marauders' query in the workbook." type="5" refreshedVersion="8" background="1" saveData="1">
    <dbPr connection="Provider=Microsoft.Mashup.OleDb.1;Data Source=$Workbook$;Location=&quot;Midnight Marauders&quot;;Extended Properties=&quot;&quot;" command="SELECT * FROM [Midnight Marauders]"/>
  </connection>
  <connection id="9" xr16:uid="{FF668A6E-7687-4233-84B3-8954440F5401}" keepAlive="1" name="Query - Over the Hill" description="Connection to the 'Over the Hill' query in the workbook." type="5" refreshedVersion="8" background="1" saveData="1">
    <dbPr connection="Provider=Microsoft.Mashup.OleDb.1;Data Source=$Workbook$;Location=&quot;Over the Hill&quot;;Extended Properties=&quot;&quot;" command="SELECT * FROM [Over the Hill]"/>
  </connection>
  <connection id="10" xr16:uid="{2A1EB943-EBA1-484E-A468-C28B90E0D48D}" keepAlive="1" name="Query - Phoenix Force" description="Connection to the 'Phoenix Force' query in the workbook." type="5" refreshedVersion="8" background="1" saveData="1">
    <dbPr connection="Provider=Microsoft.Mashup.OleDb.1;Data Source=$Workbook$;Location=&quot;Phoenix Force&quot;;Extended Properties=&quot;&quot;" command="SELECT * FROM [Phoenix Force]"/>
  </connection>
  <connection id="11" xr16:uid="{76C89F21-D4F8-42A9-A50A-662E774AA1E0}" keepAlive="1" name="Query - Sleepy Hollow Stranglers" description="Connection to the 'Sleepy Hollow Stranglers' query in the workbook." type="5" refreshedVersion="8" background="1" saveData="1">
    <dbPr connection="Provider=Microsoft.Mashup.OleDb.1;Data Source=$Workbook$;Location=&quot;Sleepy Hollow Stranglers&quot;;Extended Properties=&quot;&quot;" command="SELECT * FROM [Sleepy Hollow Stranglers]"/>
  </connection>
  <connection id="12" xr16:uid="{39F2F440-AFFA-4139-812C-C7377862CDDD}" keepAlive="1" name="Query - Wa Wa Wee Wa" description="Connection to the 'Wa Wa Wee Wa' query in the workbook." type="5" refreshedVersion="8" background="1" saveData="1">
    <dbPr connection="Provider=Microsoft.Mashup.OleDb.1;Data Source=$Workbook$;Location=&quot;Wa Wa Wee Wa&quot;;Extended Properties=&quot;&quot;" command="SELECT * FROM [Wa Wa Wee Wa]"/>
  </connection>
</connections>
</file>

<file path=xl/sharedStrings.xml><?xml version="1.0" encoding="utf-8"?>
<sst xmlns="http://schemas.openxmlformats.org/spreadsheetml/2006/main" count="1913" uniqueCount="338">
  <si>
    <t>Player</t>
  </si>
  <si>
    <t>YTD Pts</t>
  </si>
  <si>
    <t>Bye</t>
  </si>
  <si>
    <t>Years</t>
  </si>
  <si>
    <t>Keeper</t>
  </si>
  <si>
    <t>Acquired</t>
  </si>
  <si>
    <t>New Remaining Years</t>
  </si>
  <si>
    <t>Dobbs, Joshua MIN QB</t>
  </si>
  <si>
    <t>Elliott, Ezekiel NEP RB</t>
  </si>
  <si>
    <t>Foreman, D'Onta CHI RB</t>
  </si>
  <si>
    <t>K12</t>
  </si>
  <si>
    <t>Freeman, Royce LAR RB</t>
  </si>
  <si>
    <t>Gibbs, Jahmyr DET RB (R)</t>
  </si>
  <si>
    <t>Montgomery, David DET RB</t>
  </si>
  <si>
    <t>K7</t>
  </si>
  <si>
    <t>K14</t>
  </si>
  <si>
    <t>K11</t>
  </si>
  <si>
    <t>Thomas, Logan WAS TE</t>
  </si>
  <si>
    <t>Folk, Nick TEN PK</t>
  </si>
  <si>
    <t>Ravens, Baltimore BAL Def</t>
  </si>
  <si>
    <t>New Keeper Round</t>
  </si>
  <si>
    <t>NA</t>
  </si>
  <si>
    <t>Pickens, George PIT WR</t>
  </si>
  <si>
    <t>K5</t>
  </si>
  <si>
    <t>Eagles, Philadelphia PHI Def</t>
  </si>
  <si>
    <t>Mattison, Alexander MIN RB</t>
  </si>
  <si>
    <t>Browns, Cleveland CLE Def</t>
  </si>
  <si>
    <t>Myers, Jason SEA PK</t>
  </si>
  <si>
    <t>K4</t>
  </si>
  <si>
    <t>K8</t>
  </si>
  <si>
    <t>Lamb, CeeDee DAL WR</t>
  </si>
  <si>
    <t>Adams, Davante LVR WR</t>
  </si>
  <si>
    <t>Samuel, Curtis WAS WR</t>
  </si>
  <si>
    <t>K10</t>
  </si>
  <si>
    <t>Goff, Jared DET QB</t>
  </si>
  <si>
    <t>Gay, Matt IND PK</t>
  </si>
  <si>
    <t>Jaguars, Jacksonville JAC Def</t>
  </si>
  <si>
    <t>Bengals, Cincinnati CIN Def</t>
  </si>
  <si>
    <t>Hubbard, Chuba CAR RB</t>
  </si>
  <si>
    <t>Stroud, C.J. HOU QB (R)</t>
  </si>
  <si>
    <t>Samuel, Deebo SFO WR</t>
  </si>
  <si>
    <t>K3</t>
  </si>
  <si>
    <t>Sanders, Miles CAR RB</t>
  </si>
  <si>
    <t>Johnson, Diontae PIT WR</t>
  </si>
  <si>
    <t>Robinson, Brian WAS RB</t>
  </si>
  <si>
    <t>Engram, Evan JAC TE</t>
  </si>
  <si>
    <t>Chiefs, Kansas City KCC Def</t>
  </si>
  <si>
    <t>Spears, Tyjae TEN RB (R)</t>
  </si>
  <si>
    <t>Buccaneers, Tampa Bay TBB Def</t>
  </si>
  <si>
    <t>Love, Jordan GBP QB</t>
  </si>
  <si>
    <t>Boyd, Tyler CIN WR</t>
  </si>
  <si>
    <t>Schultz, Dalton HOU TE</t>
  </si>
  <si>
    <t>Diggs, Stefon BUF WR</t>
  </si>
  <si>
    <t>Conner, James ARI RB</t>
  </si>
  <si>
    <t>Godwin, Chris TBB WR</t>
  </si>
  <si>
    <t>Cook, James BUF RB</t>
  </si>
  <si>
    <t>Richardson, Anthony IND QB (R)  (I)</t>
  </si>
  <si>
    <t>Addison, Jordan MIN WR (R)</t>
  </si>
  <si>
    <t>Pitts, Kyle ATL TE</t>
  </si>
  <si>
    <t>Smith, Geno SEA QB</t>
  </si>
  <si>
    <t>Johnston, Quentin LAC WR (R)</t>
  </si>
  <si>
    <t>Young, Bryce CAR QB (R)</t>
  </si>
  <si>
    <t>Meyers, Jakobi LVR WR</t>
  </si>
  <si>
    <t>K13</t>
  </si>
  <si>
    <t>Aubrey, Brandon DAL PK (R)</t>
  </si>
  <si>
    <t>Everett, Gerald LAC TE</t>
  </si>
  <si>
    <t>Edwards, Gus BAL RB</t>
  </si>
  <si>
    <t>Jets, New York NYJ Def</t>
  </si>
  <si>
    <t>Singletary, Devin HOU RB</t>
  </si>
  <si>
    <t>Hill, Tyreek MIA WR</t>
  </si>
  <si>
    <t>Jones, Aaron GBP RB</t>
  </si>
  <si>
    <t>Moore, D.J. CHI WR</t>
  </si>
  <si>
    <t>Gibson, Antonio WAS RB</t>
  </si>
  <si>
    <t>Smith-Njigba, Jaxon SEA WR (R)</t>
  </si>
  <si>
    <t>K9</t>
  </si>
  <si>
    <t>Warren, Jaylen PIT RB</t>
  </si>
  <si>
    <t>Raiders, Las Vegas LVR Def</t>
  </si>
  <si>
    <t>Downs, Josh IND WR (R)</t>
  </si>
  <si>
    <t>Ford, Jerome CLE RB</t>
  </si>
  <si>
    <t>K15</t>
  </si>
  <si>
    <t>McBride, Trey ARI TE</t>
  </si>
  <si>
    <t>Purdy, Brock SFO QB</t>
  </si>
  <si>
    <t>Bass, Tyler BUF PK</t>
  </si>
  <si>
    <t>Ferguson, Jake DAL TE</t>
  </si>
  <si>
    <t>Waddle, Jaylen MIA WR (Q)</t>
  </si>
  <si>
    <t>K2</t>
  </si>
  <si>
    <t>Pollard, Tony DAL RB</t>
  </si>
  <si>
    <t>Robinson, Bijan ATL RB (R)</t>
  </si>
  <si>
    <t>Taylor, Jonathan IND RB</t>
  </si>
  <si>
    <t>McLaurin, Terry WAS WR</t>
  </si>
  <si>
    <t>Prescott, Dak DAL QB</t>
  </si>
  <si>
    <t>Thielen, Adam CAR WR</t>
  </si>
  <si>
    <t>Bills, Buffalo BUF Def</t>
  </si>
  <si>
    <t>Butker, Harrison KCC PK</t>
  </si>
  <si>
    <t>Hill, Taysom NOS TE</t>
  </si>
  <si>
    <t>Wilson, Russell DEN QB</t>
  </si>
  <si>
    <t>Reynolds, Josh DET WR</t>
  </si>
  <si>
    <t>Metcalf, DK SEA WR</t>
  </si>
  <si>
    <t>Harris, Najee PIT RB</t>
  </si>
  <si>
    <t>Evans, Mike TBB WR</t>
  </si>
  <si>
    <t>K6</t>
  </si>
  <si>
    <t>Bigsby, Tank JAC RB (R)</t>
  </si>
  <si>
    <t>LaPorta, Sam DET TE (R)</t>
  </si>
  <si>
    <t>Shaheed, Rashid NOS WR</t>
  </si>
  <si>
    <t>Vikings, Minnesota MIN Def</t>
  </si>
  <si>
    <t>Gainwell, Kenneth PHI RB</t>
  </si>
  <si>
    <t>Howell, Sam WAS QB</t>
  </si>
  <si>
    <t>Aiyuk, Brandon SFO WR</t>
  </si>
  <si>
    <t>Mixon, Joe CIN RB</t>
  </si>
  <si>
    <t>Kelce, Travis KCC TE</t>
  </si>
  <si>
    <t>Lockett, Tyler SEA WR</t>
  </si>
  <si>
    <t>Charbonnet, Zach SEA RB (R)</t>
  </si>
  <si>
    <t>Steelers, Pittsburgh PIT Def</t>
  </si>
  <si>
    <t>Allgeier, Tyler ATL RB</t>
  </si>
  <si>
    <t>Hunt, Kareem CLE RB</t>
  </si>
  <si>
    <t>K16</t>
  </si>
  <si>
    <t>Chase, Ja'Marr CIN WR</t>
  </si>
  <si>
    <t>Hopkins, DeAndre TEN WR</t>
  </si>
  <si>
    <t>Williams, Javonte DEN RB</t>
  </si>
  <si>
    <t>Wilson, Garrett NYJ WR</t>
  </si>
  <si>
    <t>Kincaid, Dalton BUF TE (R)</t>
  </si>
  <si>
    <t>Hyatt, Jalin NYG WR (R)</t>
  </si>
  <si>
    <t>Cowboys, Dallas DAL Def</t>
  </si>
  <si>
    <t>McManus, Brandon JAC PK</t>
  </si>
  <si>
    <t>McLaughlin, Jaleel DEN RB (R)</t>
  </si>
  <si>
    <t>Carr, Derek NOS QB</t>
  </si>
  <si>
    <t>Nacua, Puka LAR WR (R)</t>
  </si>
  <si>
    <t>Elliott, Jake PHI PK</t>
  </si>
  <si>
    <t>Pittman, Michael IND WR</t>
  </si>
  <si>
    <t>Olave, Chris NOS WR</t>
  </si>
  <si>
    <t>Barkley, Saquon NYG RB</t>
  </si>
  <si>
    <t>Hall, Breece NYJ RB</t>
  </si>
  <si>
    <t>Etienne, Travis JAC RB</t>
  </si>
  <si>
    <t>Njoku, David CLE TE</t>
  </si>
  <si>
    <t>Johnson, Roschon CHI RB (R)</t>
  </si>
  <si>
    <t>Davis, Gabriel BUF WR</t>
  </si>
  <si>
    <t>St. Brown, Amon-Ra DET WR</t>
  </si>
  <si>
    <t>Dolphins, Miami MIA Def</t>
  </si>
  <si>
    <t>Saints, New Orleans NOS Def</t>
  </si>
  <si>
    <t>London, Drake ATL WR</t>
  </si>
  <si>
    <t>Henry, Derrick TEN RB</t>
  </si>
  <si>
    <t>Brown, A.J. PHI WR</t>
  </si>
  <si>
    <t>Kittle, George SFO TE</t>
  </si>
  <si>
    <t>White, Rachaad TBB RB</t>
  </si>
  <si>
    <t>49ers, San Francisco SFO Def</t>
  </si>
  <si>
    <t>Tucker, Justin BAL PK</t>
  </si>
  <si>
    <t>Doubs, Romeo GBP WR</t>
  </si>
  <si>
    <t>Otton, Cade TBB TE</t>
  </si>
  <si>
    <t>Douglas, Demario NEP WR (R)</t>
  </si>
  <si>
    <t>Robinson, Wan'Dale NYG WR</t>
  </si>
  <si>
    <t>Ridley, Calvin JAC WR</t>
  </si>
  <si>
    <t>Murray, Kyler ARI QB</t>
  </si>
  <si>
    <t>Ekeler, Austin LAC RB</t>
  </si>
  <si>
    <t>BoRaDLeSHoW</t>
  </si>
  <si>
    <t>Da Cowboys</t>
  </si>
  <si>
    <t>Fightin Irish Mist</t>
  </si>
  <si>
    <t>Guinness All Blacks</t>
  </si>
  <si>
    <t>Hail Marys</t>
  </si>
  <si>
    <t>Hipster Doofus</t>
  </si>
  <si>
    <t>Karaoke Craig</t>
  </si>
  <si>
    <t>Midnight Marauders</t>
  </si>
  <si>
    <t>Phoenix Force</t>
  </si>
  <si>
    <t>Sleepy Hollow Stranglers</t>
  </si>
  <si>
    <t>Wa Wa Wee Wa</t>
  </si>
  <si>
    <t>Table of Contents</t>
  </si>
  <si>
    <t>Over the Hill and Tua the Waddle We Go!</t>
  </si>
  <si>
    <t>Mostert, Raheem MIA RB (Q)</t>
  </si>
  <si>
    <t>Demercado, Emari ARI RB (R)</t>
  </si>
  <si>
    <t>White, Zamir LVR RB</t>
  </si>
  <si>
    <t>Kraft, Tucker GBP TE (R)</t>
  </si>
  <si>
    <t>Browning, Jake CIN QB</t>
  </si>
  <si>
    <t>Brown, Chase CIN RB (R)</t>
  </si>
  <si>
    <t>Tucker, Sean TBB RB (R)</t>
  </si>
  <si>
    <t>Cooks, Brandin DAL WR</t>
  </si>
  <si>
    <t>Okonkwo, Chigoziem TEN TE</t>
  </si>
  <si>
    <t>Collins, Nico HOU WR</t>
  </si>
  <si>
    <t>Moss, Zack IND RB (Q)</t>
  </si>
  <si>
    <t>Herbert, Justin LAC QB (I)</t>
  </si>
  <si>
    <t>Waller, Darren NYG TE</t>
  </si>
  <si>
    <t>Burks, Treylon TEN WR</t>
  </si>
  <si>
    <t>Achane, De'Von MIA RB (R)</t>
  </si>
  <si>
    <t>Watson, Christian GBP WR (Q)</t>
  </si>
  <si>
    <t>Washington, Parker JAC WR (R)</t>
  </si>
  <si>
    <t>Brown, Marquise ARI WR (I)</t>
  </si>
  <si>
    <t>Conklin, Tyler NYJ TE</t>
  </si>
  <si>
    <t>Woods, Robert HOU WR (Q)</t>
  </si>
  <si>
    <t>McCaffrey, Christian SFO RB (O)</t>
  </si>
  <si>
    <t>Lawrence, Trevor JAC QB (Q)</t>
  </si>
  <si>
    <t>Packers, Green Bay GBP Def</t>
  </si>
  <si>
    <t>Kirk, Christian JAC WR (I)</t>
  </si>
  <si>
    <t>Goedert, Dallas PHI TE</t>
  </si>
  <si>
    <t>Likely, Isaiah BAL TE</t>
  </si>
  <si>
    <t>Wilson, Michael ARI WR (R)</t>
  </si>
  <si>
    <t>Bears, Chicago CHI Def</t>
  </si>
  <si>
    <t>Mayfield, Baker TBB QB (Q)</t>
  </si>
  <si>
    <t>Jefferson, Justin MIN WR</t>
  </si>
  <si>
    <t>Kamara, Alvin NOS RB (Q)</t>
  </si>
  <si>
    <t>Jones, Zay JAC WR (Q)</t>
  </si>
  <si>
    <t>Moore, Elijah CLE WR (Q)</t>
  </si>
  <si>
    <t>Miller, Kendre NOS RB (R)  (Q)</t>
  </si>
  <si>
    <t>Hurts, Jalen PHI QB</t>
  </si>
  <si>
    <t>Freiermuth, Pat PIT TE</t>
  </si>
  <si>
    <t>Stevenson, Rhamondre NEP RB (I)</t>
  </si>
  <si>
    <t>Dell, Tank HOU WR (R)  (I)</t>
  </si>
  <si>
    <t>Shakir, Khalil BUF WR</t>
  </si>
  <si>
    <t>Iosivas, Andrei CIN WR (R)</t>
  </si>
  <si>
    <t>Mitchell, Keaton BAL RB (R)  (I)</t>
  </si>
  <si>
    <t>Levis, Will TEN QB (R)  (Q)</t>
  </si>
  <si>
    <t>Rodriguez, Chris WAS RB (R)  (I)</t>
  </si>
  <si>
    <t>Chandler, Ty MIN RB</t>
  </si>
  <si>
    <t>Pierce, Dameon HOU RB</t>
  </si>
  <si>
    <t>Burrow, Joe CIN QB (I)</t>
  </si>
  <si>
    <t>Smith-Schuster, JuJu NEP WR (I)</t>
  </si>
  <si>
    <t>Lutz, Wil DEN PK</t>
  </si>
  <si>
    <t>Fields, Justin CHI QB</t>
  </si>
  <si>
    <t>Moody, Jake SFO PK (R)</t>
  </si>
  <si>
    <t>Reed, Jayden GBP WR (R)  (Q)</t>
  </si>
  <si>
    <t>Lazard, Allen NYJ WR</t>
  </si>
  <si>
    <t>Beckham, Odell BAL WR (O)</t>
  </si>
  <si>
    <t>Kupp, Cooper LAR WR (D)</t>
  </si>
  <si>
    <t>Flowers, Zay BAL WR (R)  (D)</t>
  </si>
  <si>
    <t>Williams, Kyren LAR RB (D)</t>
  </si>
  <si>
    <t>Mahomes, Patrick KCC QB (D)</t>
  </si>
  <si>
    <t>Pickett, Kenny PIT QB</t>
  </si>
  <si>
    <t>Dillon, AJ GBP RB (O)</t>
  </si>
  <si>
    <t>Swift, D'Andre PHI RB (Q)</t>
  </si>
  <si>
    <t>Mims, Marvin DEN WR (R)</t>
  </si>
  <si>
    <t>Perry, A.T. NOS WR (R)  (Q)</t>
  </si>
  <si>
    <t>Palmer, Josh LAC WR</t>
  </si>
  <si>
    <t>Kmet, Cole CHI TE (Q)</t>
  </si>
  <si>
    <t>Higgins, Tee CIN WR (D)</t>
  </si>
  <si>
    <t>Walker III, Kenneth SEA RB</t>
  </si>
  <si>
    <t>Mayer, Michael LVR TE (R)  (O)</t>
  </si>
  <si>
    <t>Allen, Keenan LAC WR (O)</t>
  </si>
  <si>
    <t>Herbert, Khalil CHI RB (Q)</t>
  </si>
  <si>
    <t>Hopkins, Dustin CLE PK (O)</t>
  </si>
  <si>
    <t>Stafford, Matthew LAR QB (D)</t>
  </si>
  <si>
    <t>Higbee, Tyler LAR TE (D)</t>
  </si>
  <si>
    <t>Allen, Josh BUF QB</t>
  </si>
  <si>
    <t>Sutton, Courtland DEN WR</t>
  </si>
  <si>
    <t>Brown, Noah HOU WR (O)</t>
  </si>
  <si>
    <t>Williams, Jameson DET WR (O)</t>
  </si>
  <si>
    <t>Cook, Dalvin BAL RB</t>
  </si>
  <si>
    <t>Rice, Rashee KCC WR (R)  (O)</t>
  </si>
  <si>
    <t>Pacheco, Isiah KCC RB (Q)</t>
  </si>
  <si>
    <t>Smith, DeVonta PHI WR (O)</t>
  </si>
  <si>
    <t>Henry, Hunter NEP TE (O)</t>
  </si>
  <si>
    <t>Jacobs, Josh LVR RB (O)</t>
  </si>
  <si>
    <t>Mingo, Jonathan CAR WR (R)  (I)</t>
  </si>
  <si>
    <t>Tagovailoa, Tua MIA QB</t>
  </si>
  <si>
    <t>Cooper, Amari CLE WR (O)</t>
  </si>
  <si>
    <t>Jackson, Lamar BAL QB (O)</t>
  </si>
  <si>
    <t>Draft Order</t>
  </si>
  <si>
    <t>Team</t>
  </si>
  <si>
    <t>Owner</t>
  </si>
  <si>
    <t>League Fees</t>
  </si>
  <si>
    <t>Website</t>
  </si>
  <si>
    <t>Subtotal</t>
  </si>
  <si>
    <t>Payments</t>
  </si>
  <si>
    <t>Prizes Earned</t>
  </si>
  <si>
    <t>Adjustments</t>
  </si>
  <si>
    <t>Total Due/(Owed)</t>
  </si>
  <si>
    <t>Brad Thoesen</t>
  </si>
  <si>
    <t>Mike Stein</t>
  </si>
  <si>
    <t>Guiness Blacks</t>
  </si>
  <si>
    <t>Rob Sherman</t>
  </si>
  <si>
    <t>Allen Broussard</t>
  </si>
  <si>
    <t>Over the Hill</t>
  </si>
  <si>
    <t>Craig Wiesen</t>
  </si>
  <si>
    <t>Bill Davidson</t>
  </si>
  <si>
    <t>Payouts are as follows:</t>
  </si>
  <si>
    <t>Corey Thoesen</t>
  </si>
  <si>
    <t>Chris Culbreath</t>
  </si>
  <si>
    <t>Damien Long</t>
  </si>
  <si>
    <t>Ever Rivera</t>
  </si>
  <si>
    <t>Craig Mayo</t>
  </si>
  <si>
    <t>Rodney Sasher</t>
  </si>
  <si>
    <t xml:space="preserve">You should see the money coming to the same account you used to pay your league fees. </t>
  </si>
  <si>
    <t>1st Place</t>
  </si>
  <si>
    <t>2nd Place</t>
  </si>
  <si>
    <t>3rd Place</t>
  </si>
  <si>
    <t>MFL</t>
  </si>
  <si>
    <t>League Trophy</t>
  </si>
  <si>
    <t>HIPSTER DOOFUS - COREY THOESEN</t>
  </si>
  <si>
    <t>PLAYER</t>
  </si>
  <si>
    <t>YTD PTS</t>
  </si>
  <si>
    <t>BYE</t>
  </si>
  <si>
    <t>PRIOR YEAR REMAINING KEEPER YEARS</t>
  </si>
  <si>
    <t>PRIOR YEAR STATUS</t>
  </si>
  <si>
    <t>ACQUIRED</t>
  </si>
  <si>
    <t>REMAINING KEEPER YEARS IF SELECTED</t>
  </si>
  <si>
    <t>NEW KEEPER ROUND</t>
  </si>
  <si>
    <t>KEEPER SELECTION</t>
  </si>
  <si>
    <t>KEEPER ROUND SELECTION</t>
  </si>
  <si>
    <t>DRAFT PICKS</t>
  </si>
  <si>
    <t>Player;Contract Year;Contract Status;Contract Info</t>
  </si>
  <si>
    <t>Player Status Should You Decide to Keep Him</t>
  </si>
  <si>
    <t>=</t>
  </si>
  <si>
    <t>Year One Keeper</t>
  </si>
  <si>
    <t>Year Two Keeper</t>
  </si>
  <si>
    <t>Final Year Keeper</t>
  </si>
  <si>
    <t>May NOT Be A Keeper</t>
  </si>
  <si>
    <t>18 TOTAL PLAYERS</t>
  </si>
  <si>
    <t>Average</t>
  </si>
  <si>
    <t>TOTAL:</t>
  </si>
  <si>
    <t xml:space="preserve"> </t>
  </si>
  <si>
    <t>MIDNIGHT MARAUDERS - RODNEY SASHER</t>
  </si>
  <si>
    <t>17 TOTAL PLAYERS</t>
  </si>
  <si>
    <t>WA WA WEE WA - MIKE STEIN</t>
  </si>
  <si>
    <t>-</t>
  </si>
  <si>
    <t>PHOENIX FORCE - CHRIS CULBREATH</t>
  </si>
  <si>
    <t>GUINESS BLACKS - ROB SHERMAN</t>
  </si>
  <si>
    <t>DA COWBOYS - ALLEN BROUSSARD</t>
  </si>
  <si>
    <t>SLEEPY HOLLOW STRANGLERS - DAMIEN LONG</t>
  </si>
  <si>
    <t>FIGHTIN IRISH MIST - CRAIG MAYO</t>
  </si>
  <si>
    <t>BORADLE TEAM - BRAD THOESEN</t>
  </si>
  <si>
    <t>PICK</t>
  </si>
  <si>
    <t>TEAM</t>
  </si>
  <si>
    <t>OWNER</t>
  </si>
  <si>
    <t>Other Info</t>
  </si>
  <si>
    <t>Pick</t>
  </si>
  <si>
    <t>Ovr</t>
  </si>
  <si>
    <t>Franchise</t>
  </si>
  <si>
    <t>Date/Time</t>
  </si>
  <si>
    <t>Elapsed</t>
  </si>
  <si>
    <t>Comments</t>
  </si>
  <si>
    <t>Draft hasn't started yet. Will start on Sat, Sep 2.</t>
  </si>
  <si>
    <t>[Pick traded from Hipster Doofus.]</t>
  </si>
  <si>
    <t>[Pick traded from Da Cowboys.]</t>
  </si>
  <si>
    <t>[Pick traded from Over the Hill.]</t>
  </si>
  <si>
    <t>Draft Order (KKL)</t>
  </si>
  <si>
    <t>Keeper Info</t>
  </si>
  <si>
    <t>Full Draft Order</t>
  </si>
  <si>
    <t>Pre-Draft Picks - MFL</t>
  </si>
  <si>
    <t>Full Draft Order Without Trades</t>
  </si>
  <si>
    <t>Over the Hill and Tua the Waddle We Go - CRAIG WIESEN</t>
  </si>
  <si>
    <t>Karaoke Craig - EVER RIVERA</t>
  </si>
  <si>
    <t>Hail Marys - BILL DAVIDSON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</si>
</sst>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43" formatCode="_(* #,##0.00_);_(* \(#,##0.00\);_(* &quot;-&quot;??_);_(@_)"/>
    <numFmt numFmtId="164" formatCode="_(\$* #,##0.00_);_(\$* \(#,##0.00\);_(\$* \-??_);_(@_)"/>
    <numFmt numFmtId="165" formatCode="_(* #,##0.00_);_(* \(#,##0.00\);_(* \-??_);_(@_)"/>
    <numFmt numFmtId="166" formatCode="_(\$* #,##0_);_(\$* \(#,##0\);_(\$* \-??_);_(@_)"/>
    <numFmt numFmtId="168" formatCode="_(* #,##0_);_(* \(#,##0\);_(* &quot;-&quot;??_);_(@_)"/>
  </numFmts>
  <fonts count="21" x14ac:knownFonts="1">
    <font>
      <sz val="11"/>
      <color theme="1"/>
      <name val="Calibri"/>
      <family val="2"/>
      <scheme val="minor"/>
    </font>
    <font>
      <sz val="11"/>
      <color theme="1"/>
      <name val="Calibri"/>
      <family val="2"/>
      <scheme val="minor"/>
    </font>
    <font>
      <sz val="11"/>
      <color theme="0"/>
      <name val="Calibri"/>
      <family val="2"/>
      <scheme val="minor"/>
    </font>
    <font>
      <u/>
      <sz val="11"/>
      <color theme="10"/>
      <name val="Calibri"/>
      <family val="2"/>
      <scheme val="minor"/>
    </font>
    <font>
      <sz val="10"/>
      <name val="Arial"/>
      <family val="2"/>
    </font>
    <font>
      <b/>
      <u/>
      <sz val="12"/>
      <name val="Calibri"/>
      <family val="2"/>
    </font>
    <font>
      <sz val="12"/>
      <name val="Calibri"/>
      <family val="2"/>
    </font>
    <font>
      <sz val="12"/>
      <color theme="1"/>
      <name val="Calibri"/>
      <family val="2"/>
      <scheme val="minor"/>
    </font>
    <font>
      <b/>
      <sz val="12"/>
      <color theme="1"/>
      <name val="Calibri"/>
      <family val="2"/>
      <scheme val="minor"/>
    </font>
    <font>
      <sz val="12"/>
      <color theme="1"/>
      <name val="Calibri"/>
      <family val="2"/>
    </font>
    <font>
      <u val="singleAccounting"/>
      <sz val="12"/>
      <name val="Calibri"/>
      <family val="2"/>
    </font>
    <font>
      <u val="doubleAccounting"/>
      <sz val="12"/>
      <name val="Calibri"/>
      <family val="2"/>
    </font>
    <font>
      <b/>
      <sz val="9"/>
      <color indexed="81"/>
      <name val="Tahoma"/>
      <family val="2"/>
    </font>
    <font>
      <sz val="9"/>
      <color indexed="81"/>
      <name val="Tahoma"/>
      <family val="2"/>
    </font>
    <font>
      <b/>
      <i/>
      <sz val="12"/>
      <color theme="1"/>
      <name val="Calibri"/>
      <family val="2"/>
      <scheme val="minor"/>
    </font>
    <font>
      <sz val="12"/>
      <name val="Calibri"/>
      <family val="2"/>
      <scheme val="minor"/>
    </font>
    <font>
      <u/>
      <sz val="12"/>
      <color theme="1"/>
      <name val="Calibri"/>
      <family val="2"/>
      <scheme val="minor"/>
    </font>
    <font>
      <b/>
      <u val="singleAccounting"/>
      <sz val="12"/>
      <color theme="1"/>
      <name val="Calibri"/>
      <family val="2"/>
      <scheme val="minor"/>
    </font>
    <font>
      <b/>
      <sz val="13"/>
      <color rgb="FF263E68"/>
      <name val="Arial"/>
      <family val="2"/>
    </font>
    <font>
      <sz val="13"/>
      <color rgb="FF263E68"/>
      <name val="Arial"/>
      <family val="2"/>
    </font>
    <font>
      <b/>
      <u/>
      <sz val="12"/>
      <color theme="1"/>
      <name val="Calibri"/>
      <family val="2"/>
      <scheme val="minor"/>
    </font>
  </fonts>
  <fills count="8">
    <fill>
      <patternFill patternType="none"/>
    </fill>
    <fill>
      <patternFill patternType="gray125"/>
    </fill>
    <fill>
      <patternFill patternType="solid">
        <fgColor theme="4" tint="0.39997558519241921"/>
        <bgColor indexed="64"/>
      </patternFill>
    </fill>
    <fill>
      <patternFill patternType="solid">
        <fgColor theme="0" tint="-0.249977111117893"/>
        <bgColor indexed="64"/>
      </patternFill>
    </fill>
    <fill>
      <patternFill patternType="solid">
        <fgColor rgb="FFFFFC00"/>
        <bgColor rgb="FFFFFF00"/>
      </patternFill>
    </fill>
    <fill>
      <patternFill patternType="solid">
        <fgColor rgb="FF00FA00"/>
        <bgColor rgb="FF00FF00"/>
      </patternFill>
    </fill>
    <fill>
      <patternFill patternType="solid">
        <fgColor rgb="FF00FDFF"/>
        <bgColor rgb="FF00CCFF"/>
      </patternFill>
    </fill>
    <fill>
      <patternFill patternType="solid">
        <fgColor rgb="FFFF0000"/>
        <bgColor rgb="FFFF420E"/>
      </patternFill>
    </fill>
  </fills>
  <borders count="21">
    <border>
      <left/>
      <right/>
      <top/>
      <bottom/>
      <diagonal/>
    </border>
    <border>
      <left/>
      <right/>
      <top style="thin">
        <color auto="1"/>
      </top>
      <bottom style="double">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style="thin">
        <color indexed="64"/>
      </left>
      <right/>
      <top/>
      <bottom style="medium">
        <color indexed="64"/>
      </bottom>
      <diagonal/>
    </border>
  </borders>
  <cellStyleXfs count="9">
    <xf numFmtId="0" fontId="0" fillId="0" borderId="0"/>
    <xf numFmtId="43" fontId="1" fillId="0" borderId="0" applyFont="0" applyFill="0" applyBorder="0" applyAlignment="0" applyProtection="0"/>
    <xf numFmtId="0" fontId="3" fillId="0" borderId="0" applyNumberFormat="0" applyFill="0" applyBorder="0" applyAlignment="0" applyProtection="0"/>
    <xf numFmtId="0" fontId="4" fillId="0" borderId="0"/>
    <xf numFmtId="164" fontId="4" fillId="0" borderId="0" applyBorder="0" applyAlignment="0" applyProtection="0"/>
    <xf numFmtId="165" fontId="4" fillId="0" borderId="0" applyBorder="0" applyAlignment="0" applyProtection="0"/>
    <xf numFmtId="43" fontId="7" fillId="0" borderId="0" applyFont="0" applyFill="0" applyBorder="0" applyAlignment="0" applyProtection="0"/>
    <xf numFmtId="9" fontId="4" fillId="0" borderId="0" applyBorder="0" applyAlignment="0" applyProtection="0"/>
    <xf numFmtId="0" fontId="7" fillId="0" borderId="0"/>
  </cellStyleXfs>
  <cellXfs count="88">
    <xf numFmtId="0" fontId="0" fillId="0" borderId="0" xfId="0"/>
    <xf numFmtId="43" fontId="0" fillId="0" borderId="0" xfId="1" applyFont="1"/>
    <xf numFmtId="0" fontId="0" fillId="0" borderId="0" xfId="0" applyAlignment="1">
      <alignment horizontal="center"/>
    </xf>
    <xf numFmtId="0" fontId="3" fillId="0" borderId="0" xfId="2"/>
    <xf numFmtId="0" fontId="2" fillId="2" borderId="0" xfId="0" applyFont="1" applyFill="1"/>
    <xf numFmtId="43" fontId="0" fillId="0" borderId="0" xfId="0" applyNumberFormat="1" applyAlignment="1">
      <alignment horizontal="center"/>
    </xf>
    <xf numFmtId="0" fontId="5" fillId="0" borderId="0" xfId="3" applyFont="1" applyAlignment="1">
      <alignment horizontal="center"/>
    </xf>
    <xf numFmtId="164" fontId="5" fillId="0" borderId="0" xfId="4" applyFont="1" applyBorder="1" applyAlignment="1" applyProtection="1">
      <alignment horizontal="center"/>
    </xf>
    <xf numFmtId="165" fontId="5" fillId="0" borderId="0" xfId="5" applyFont="1" applyBorder="1" applyAlignment="1" applyProtection="1">
      <alignment horizontal="center"/>
    </xf>
    <xf numFmtId="0" fontId="6" fillId="0" borderId="0" xfId="3" applyFont="1"/>
    <xf numFmtId="43" fontId="8" fillId="0" borderId="0" xfId="6" applyFont="1"/>
    <xf numFmtId="0" fontId="6" fillId="0" borderId="0" xfId="3" applyFont="1" applyAlignment="1">
      <alignment horizontal="left"/>
    </xf>
    <xf numFmtId="164" fontId="9" fillId="0" borderId="0" xfId="4" applyFont="1" applyBorder="1" applyAlignment="1" applyProtection="1"/>
    <xf numFmtId="165" fontId="9" fillId="0" borderId="0" xfId="5" applyFont="1" applyBorder="1" applyAlignment="1" applyProtection="1"/>
    <xf numFmtId="164" fontId="10" fillId="0" borderId="0" xfId="4" applyFont="1" applyBorder="1" applyAlignment="1" applyProtection="1"/>
    <xf numFmtId="165" fontId="10" fillId="0" borderId="0" xfId="5" applyFont="1" applyBorder="1" applyAlignment="1" applyProtection="1"/>
    <xf numFmtId="164" fontId="11" fillId="0" borderId="0" xfId="4" applyFont="1" applyBorder="1" applyAlignment="1" applyProtection="1"/>
    <xf numFmtId="0" fontId="6" fillId="0" borderId="0" xfId="3" applyFont="1" applyAlignment="1">
      <alignment horizontal="center"/>
    </xf>
    <xf numFmtId="164" fontId="6" fillId="0" borderId="0" xfId="4" applyFont="1" applyBorder="1" applyAlignment="1" applyProtection="1"/>
    <xf numFmtId="166" fontId="6" fillId="0" borderId="0" xfId="3" applyNumberFormat="1" applyFont="1"/>
    <xf numFmtId="10" fontId="9" fillId="0" borderId="0" xfId="7" applyNumberFormat="1" applyFont="1" applyBorder="1" applyAlignment="1" applyProtection="1"/>
    <xf numFmtId="166" fontId="9" fillId="0" borderId="0" xfId="4" applyNumberFormat="1" applyFont="1" applyBorder="1" applyAlignment="1" applyProtection="1"/>
    <xf numFmtId="166" fontId="6" fillId="0" borderId="1" xfId="3" applyNumberFormat="1" applyFont="1" applyBorder="1"/>
    <xf numFmtId="10" fontId="6" fillId="0" borderId="1" xfId="3" applyNumberFormat="1" applyFont="1" applyBorder="1"/>
    <xf numFmtId="166" fontId="6" fillId="0" borderId="0" xfId="4" applyNumberFormat="1" applyFont="1" applyAlignment="1"/>
    <xf numFmtId="166" fontId="6" fillId="0" borderId="0" xfId="4" applyNumberFormat="1" applyFont="1" applyAlignment="1">
      <alignment horizontal="left"/>
    </xf>
    <xf numFmtId="44" fontId="6" fillId="0" borderId="0" xfId="3" applyNumberFormat="1" applyFont="1" applyAlignment="1">
      <alignment horizontal="left"/>
    </xf>
    <xf numFmtId="44" fontId="10" fillId="0" borderId="0" xfId="3" applyNumberFormat="1" applyFont="1" applyAlignment="1">
      <alignment horizontal="left"/>
    </xf>
    <xf numFmtId="44" fontId="6" fillId="0" borderId="0" xfId="3" applyNumberFormat="1" applyFont="1"/>
    <xf numFmtId="0" fontId="14" fillId="0" borderId="2" xfId="8" applyFont="1" applyBorder="1"/>
    <xf numFmtId="0" fontId="7" fillId="0" borderId="3" xfId="8" applyBorder="1" applyAlignment="1">
      <alignment horizontal="center"/>
    </xf>
    <xf numFmtId="43" fontId="7" fillId="0" borderId="3" xfId="8" applyNumberFormat="1" applyBorder="1" applyAlignment="1">
      <alignment horizontal="center"/>
    </xf>
    <xf numFmtId="0" fontId="7" fillId="0" borderId="3" xfId="8" applyBorder="1"/>
    <xf numFmtId="0" fontId="7" fillId="0" borderId="4" xfId="8" applyBorder="1"/>
    <xf numFmtId="0" fontId="7" fillId="0" borderId="0" xfId="8"/>
    <xf numFmtId="0" fontId="8" fillId="0" borderId="5" xfId="8" applyFont="1" applyBorder="1"/>
    <xf numFmtId="0" fontId="8" fillId="0" borderId="6" xfId="8" applyFont="1" applyBorder="1" applyAlignment="1">
      <alignment horizontal="center"/>
    </xf>
    <xf numFmtId="0" fontId="8" fillId="0" borderId="6" xfId="8" applyFont="1" applyBorder="1" applyAlignment="1">
      <alignment horizontal="center" wrapText="1"/>
    </xf>
    <xf numFmtId="43" fontId="8" fillId="0" borderId="6" xfId="8" applyNumberFormat="1" applyFont="1" applyBorder="1" applyAlignment="1">
      <alignment horizontal="center"/>
    </xf>
    <xf numFmtId="0" fontId="8" fillId="3" borderId="6" xfId="8" applyFont="1" applyFill="1" applyBorder="1" applyAlignment="1">
      <alignment horizontal="center"/>
    </xf>
    <xf numFmtId="0" fontId="8" fillId="0" borderId="7" xfId="8" applyFont="1" applyBorder="1" applyAlignment="1">
      <alignment horizontal="center" wrapText="1"/>
    </xf>
    <xf numFmtId="0" fontId="8" fillId="0" borderId="8" xfId="8" applyFont="1" applyBorder="1" applyAlignment="1">
      <alignment horizontal="center" wrapText="1"/>
    </xf>
    <xf numFmtId="0" fontId="8" fillId="0" borderId="0" xfId="8" applyFont="1"/>
    <xf numFmtId="0" fontId="7" fillId="0" borderId="9" xfId="8" applyBorder="1"/>
    <xf numFmtId="0" fontId="7" fillId="0" borderId="0" xfId="8" applyAlignment="1">
      <alignment horizontal="center"/>
    </xf>
    <xf numFmtId="43" fontId="7" fillId="0" borderId="0" xfId="8" applyNumberFormat="1" applyAlignment="1">
      <alignment horizontal="center"/>
    </xf>
    <xf numFmtId="0" fontId="7" fillId="3" borderId="0" xfId="8" applyFill="1" applyAlignment="1">
      <alignment horizontal="center"/>
    </xf>
    <xf numFmtId="0" fontId="7" fillId="0" borderId="10" xfId="8" applyBorder="1" applyAlignment="1">
      <alignment horizontal="center"/>
    </xf>
    <xf numFmtId="43" fontId="0" fillId="0" borderId="11" xfId="6" applyFont="1" applyBorder="1"/>
    <xf numFmtId="0" fontId="15" fillId="0" borderId="12" xfId="8" applyFont="1" applyBorder="1" applyAlignment="1">
      <alignment horizontal="center"/>
    </xf>
    <xf numFmtId="0" fontId="15" fillId="0" borderId="13" xfId="8" applyFont="1" applyBorder="1" applyAlignment="1">
      <alignment horizontal="center"/>
    </xf>
    <xf numFmtId="0" fontId="15" fillId="4" borderId="0" xfId="8" applyFont="1" applyFill="1"/>
    <xf numFmtId="0" fontId="15" fillId="0" borderId="0" xfId="8" applyFont="1" applyAlignment="1">
      <alignment horizontal="center"/>
    </xf>
    <xf numFmtId="0" fontId="15" fillId="0" borderId="0" xfId="8" applyFont="1" applyAlignment="1">
      <alignment horizontal="left"/>
    </xf>
    <xf numFmtId="0" fontId="15" fillId="0" borderId="10" xfId="8" applyFont="1" applyBorder="1"/>
    <xf numFmtId="0" fontId="15" fillId="5" borderId="0" xfId="8" applyFont="1" applyFill="1"/>
    <xf numFmtId="0" fontId="15" fillId="6" borderId="0" xfId="8" applyFont="1" applyFill="1"/>
    <xf numFmtId="0" fontId="15" fillId="7" borderId="14" xfId="8" applyFont="1" applyFill="1" applyBorder="1"/>
    <xf numFmtId="0" fontId="15" fillId="0" borderId="14" xfId="8" applyFont="1" applyBorder="1" applyAlignment="1">
      <alignment horizontal="center"/>
    </xf>
    <xf numFmtId="0" fontId="15" fillId="0" borderId="14" xfId="8" applyFont="1" applyBorder="1" applyAlignment="1">
      <alignment horizontal="left"/>
    </xf>
    <xf numFmtId="0" fontId="15" fillId="0" borderId="15" xfId="8" applyFont="1" applyBorder="1"/>
    <xf numFmtId="2" fontId="7" fillId="0" borderId="10" xfId="8" applyNumberFormat="1" applyBorder="1" applyAlignment="1">
      <alignment horizontal="center"/>
    </xf>
    <xf numFmtId="43" fontId="0" fillId="0" borderId="11" xfId="6" applyFont="1" applyFill="1" applyBorder="1"/>
    <xf numFmtId="0" fontId="15" fillId="0" borderId="0" xfId="8" applyFont="1"/>
    <xf numFmtId="43" fontId="0" fillId="0" borderId="16" xfId="6" applyFont="1" applyBorder="1"/>
    <xf numFmtId="0" fontId="7" fillId="0" borderId="17" xfId="8" applyBorder="1"/>
    <xf numFmtId="0" fontId="16" fillId="0" borderId="18" xfId="8" applyFont="1" applyBorder="1" applyAlignment="1">
      <alignment horizontal="center"/>
    </xf>
    <xf numFmtId="0" fontId="7" fillId="0" borderId="19" xfId="8" applyBorder="1"/>
    <xf numFmtId="0" fontId="7" fillId="0" borderId="14" xfId="8" applyBorder="1" applyAlignment="1">
      <alignment horizontal="center"/>
    </xf>
    <xf numFmtId="43" fontId="7" fillId="0" borderId="14" xfId="8" applyNumberFormat="1" applyBorder="1" applyAlignment="1">
      <alignment horizontal="center"/>
    </xf>
    <xf numFmtId="0" fontId="7" fillId="3" borderId="14" xfId="8" applyFill="1" applyBorder="1" applyAlignment="1">
      <alignment horizontal="center"/>
    </xf>
    <xf numFmtId="0" fontId="7" fillId="0" borderId="14" xfId="8" applyBorder="1"/>
    <xf numFmtId="1" fontId="8" fillId="0" borderId="20" xfId="8" applyNumberFormat="1" applyFont="1" applyBorder="1" applyAlignment="1">
      <alignment horizontal="center"/>
    </xf>
    <xf numFmtId="1" fontId="8" fillId="0" borderId="15" xfId="6" applyNumberFormat="1" applyFont="1" applyBorder="1" applyAlignment="1">
      <alignment horizontal="center"/>
    </xf>
    <xf numFmtId="0" fontId="15" fillId="4" borderId="9" xfId="8" applyFont="1" applyFill="1" applyBorder="1"/>
    <xf numFmtId="0" fontId="15" fillId="5" borderId="9" xfId="8" applyFont="1" applyFill="1" applyBorder="1"/>
    <xf numFmtId="0" fontId="15" fillId="6" borderId="9" xfId="8" applyFont="1" applyFill="1" applyBorder="1"/>
    <xf numFmtId="0" fontId="15" fillId="7" borderId="19" xfId="8" applyFont="1" applyFill="1" applyBorder="1"/>
    <xf numFmtId="43" fontId="17" fillId="0" borderId="0" xfId="8" applyNumberFormat="1" applyFont="1" applyAlignment="1">
      <alignment horizontal="center"/>
    </xf>
    <xf numFmtId="0" fontId="17" fillId="0" borderId="0" xfId="8" applyFont="1" applyAlignment="1">
      <alignment horizontal="center"/>
    </xf>
    <xf numFmtId="43" fontId="7" fillId="0" borderId="0" xfId="8" applyNumberFormat="1"/>
    <xf numFmtId="43" fontId="0" fillId="0" borderId="0" xfId="6" applyFont="1"/>
    <xf numFmtId="43" fontId="18" fillId="0" borderId="0" xfId="8" applyNumberFormat="1" applyFont="1"/>
    <xf numFmtId="0" fontId="18" fillId="0" borderId="0" xfId="8" applyFont="1"/>
    <xf numFmtId="43" fontId="19" fillId="0" borderId="0" xfId="8" applyNumberFormat="1" applyFont="1"/>
    <xf numFmtId="0" fontId="19" fillId="0" borderId="0" xfId="8" applyFont="1"/>
    <xf numFmtId="0" fontId="20" fillId="0" borderId="0" xfId="8" applyFont="1" applyAlignment="1">
      <alignment horizontal="center"/>
    </xf>
    <xf numFmtId="168" fontId="7" fillId="0" borderId="0" xfId="1" applyNumberFormat="1" applyFont="1" applyAlignment="1">
      <alignment horizontal="center"/>
    </xf>
  </cellXfs>
  <cellStyles count="9">
    <cellStyle name="Comma" xfId="1" builtinId="3"/>
    <cellStyle name="Comma 2" xfId="5" xr:uid="{E4F0A6C8-0049-4B86-B73E-A2B516BB23A5}"/>
    <cellStyle name="Comma 3" xfId="6" xr:uid="{98E047A0-0360-4DE0-A287-79BD92D9BDFD}"/>
    <cellStyle name="Currency 2" xfId="4" xr:uid="{978E3BB6-F406-4948-B7D6-5432A3B719CD}"/>
    <cellStyle name="Hyperlink" xfId="2" builtinId="8"/>
    <cellStyle name="Normal" xfId="0" builtinId="0"/>
    <cellStyle name="Normal 2" xfId="3" xr:uid="{2DED4FAF-0A30-46FA-AEAE-2BA7A7468A66}"/>
    <cellStyle name="Normal 3" xfId="8" xr:uid="{DC4A51AE-7A45-409D-B7B6-DF9E72717A8B}"/>
    <cellStyle name="Percent 2" xfId="7" xr:uid="{2374CD83-4FE0-4F04-9CD3-49BA91AD4B4C}"/>
  </cellStyles>
  <dxfs count="178">
    <dxf>
      <font>
        <color theme="0"/>
      </font>
      <fill>
        <patternFill>
          <bgColor rgb="FFFF0000"/>
        </patternFill>
      </fill>
    </dxf>
    <dxf>
      <fill>
        <patternFill>
          <bgColor rgb="FF00B0F0"/>
        </patternFill>
      </fill>
    </dxf>
    <dxf>
      <fill>
        <patternFill>
          <bgColor rgb="FF92D050"/>
        </patternFill>
      </fill>
    </dxf>
    <dxf>
      <fill>
        <patternFill>
          <bgColor rgb="FFFFFF00"/>
        </patternFill>
      </fill>
    </dxf>
    <dxf>
      <font>
        <color theme="0"/>
      </font>
      <fill>
        <patternFill>
          <bgColor rgb="FFFF0000"/>
        </patternFill>
      </fill>
    </dxf>
    <dxf>
      <fill>
        <patternFill>
          <bgColor rgb="FF00B0F0"/>
        </patternFill>
      </fill>
    </dxf>
    <dxf>
      <fill>
        <patternFill>
          <bgColor rgb="FF92D050"/>
        </patternFill>
      </fill>
    </dxf>
    <dxf>
      <fill>
        <patternFill>
          <bgColor rgb="FFFFFF00"/>
        </patternFill>
      </fill>
    </dxf>
    <dxf>
      <font>
        <color theme="0"/>
      </font>
      <fill>
        <patternFill>
          <bgColor rgb="FFFF0000"/>
        </patternFill>
      </fill>
    </dxf>
    <dxf>
      <fill>
        <patternFill>
          <bgColor rgb="FF00B0F0"/>
        </patternFill>
      </fill>
    </dxf>
    <dxf>
      <fill>
        <patternFill>
          <bgColor rgb="FF92D050"/>
        </patternFill>
      </fill>
    </dxf>
    <dxf>
      <fill>
        <patternFill>
          <bgColor rgb="FFFFFF00"/>
        </patternFill>
      </fill>
    </dxf>
    <dxf>
      <font>
        <color theme="0"/>
      </font>
      <fill>
        <patternFill>
          <bgColor rgb="FFFF0000"/>
        </patternFill>
      </fill>
    </dxf>
    <dxf>
      <fill>
        <patternFill>
          <bgColor rgb="FF00B0F0"/>
        </patternFill>
      </fill>
    </dxf>
    <dxf>
      <fill>
        <patternFill>
          <bgColor rgb="FF92D050"/>
        </patternFill>
      </fill>
    </dxf>
    <dxf>
      <fill>
        <patternFill>
          <bgColor rgb="FFFFFF00"/>
        </patternFill>
      </fill>
    </dxf>
    <dxf>
      <font>
        <color theme="0"/>
      </font>
      <fill>
        <patternFill>
          <bgColor rgb="FFFF0000"/>
        </patternFill>
      </fill>
    </dxf>
    <dxf>
      <fill>
        <patternFill>
          <bgColor rgb="FF00B0F0"/>
        </patternFill>
      </fill>
    </dxf>
    <dxf>
      <fill>
        <patternFill>
          <bgColor rgb="FF92D050"/>
        </patternFill>
      </fill>
    </dxf>
    <dxf>
      <fill>
        <patternFill>
          <bgColor rgb="FFFFFF00"/>
        </patternFill>
      </fill>
    </dxf>
    <dxf>
      <font>
        <color theme="0"/>
      </font>
      <fill>
        <patternFill>
          <bgColor rgb="FFFF0000"/>
        </patternFill>
      </fill>
    </dxf>
    <dxf>
      <fill>
        <patternFill>
          <bgColor rgb="FF00B0F0"/>
        </patternFill>
      </fill>
    </dxf>
    <dxf>
      <fill>
        <patternFill>
          <bgColor rgb="FF92D050"/>
        </patternFill>
      </fill>
    </dxf>
    <dxf>
      <fill>
        <patternFill>
          <bgColor rgb="FFFFFF00"/>
        </patternFill>
      </fill>
    </dxf>
    <dxf>
      <font>
        <color theme="0"/>
      </font>
      <fill>
        <patternFill>
          <bgColor rgb="FFFF0000"/>
        </patternFill>
      </fill>
    </dxf>
    <dxf>
      <fill>
        <patternFill>
          <bgColor rgb="FF00B0F0"/>
        </patternFill>
      </fill>
    </dxf>
    <dxf>
      <fill>
        <patternFill>
          <bgColor rgb="FF92D050"/>
        </patternFill>
      </fill>
    </dxf>
    <dxf>
      <fill>
        <patternFill>
          <bgColor rgb="FFFFFF00"/>
        </patternFill>
      </fill>
    </dxf>
    <dxf>
      <font>
        <color theme="0"/>
      </font>
      <fill>
        <patternFill>
          <bgColor rgb="FFFF0000"/>
        </patternFill>
      </fill>
    </dxf>
    <dxf>
      <fill>
        <patternFill>
          <bgColor rgb="FF00B0F0"/>
        </patternFill>
      </fill>
    </dxf>
    <dxf>
      <fill>
        <patternFill>
          <bgColor rgb="FF92D050"/>
        </patternFill>
      </fill>
    </dxf>
    <dxf>
      <fill>
        <patternFill>
          <bgColor rgb="FFFFFF00"/>
        </patternFill>
      </fill>
    </dxf>
    <dxf>
      <font>
        <color theme="0"/>
      </font>
      <fill>
        <patternFill>
          <bgColor rgb="FFFF0000"/>
        </patternFill>
      </fill>
    </dxf>
    <dxf>
      <fill>
        <patternFill>
          <bgColor rgb="FF00B0F0"/>
        </patternFill>
      </fill>
    </dxf>
    <dxf>
      <fill>
        <patternFill>
          <bgColor rgb="FF92D050"/>
        </patternFill>
      </fill>
    </dxf>
    <dxf>
      <fill>
        <patternFill>
          <bgColor rgb="FFFFFF00"/>
        </patternFill>
      </fill>
    </dxf>
    <dxf>
      <font>
        <color theme="0"/>
      </font>
      <fill>
        <patternFill>
          <bgColor rgb="FFFF0000"/>
        </patternFill>
      </fill>
    </dxf>
    <dxf>
      <fill>
        <patternFill>
          <bgColor rgb="FF00B0F0"/>
        </patternFill>
      </fill>
    </dxf>
    <dxf>
      <fill>
        <patternFill>
          <bgColor rgb="FF92D050"/>
        </patternFill>
      </fill>
    </dxf>
    <dxf>
      <fill>
        <patternFill>
          <bgColor rgb="FFFFFF00"/>
        </patternFill>
      </fill>
    </dxf>
    <dxf>
      <font>
        <color theme="0"/>
      </font>
      <fill>
        <patternFill>
          <bgColor rgb="FFFF0000"/>
        </patternFill>
      </fill>
    </dxf>
    <dxf>
      <fill>
        <patternFill>
          <bgColor rgb="FF00B0F0"/>
        </patternFill>
      </fill>
    </dxf>
    <dxf>
      <fill>
        <patternFill>
          <bgColor rgb="FF92D050"/>
        </patternFill>
      </fill>
    </dxf>
    <dxf>
      <fill>
        <patternFill>
          <bgColor rgb="FFFFFF00"/>
        </patternFill>
      </fill>
    </dxf>
    <dxf>
      <font>
        <color theme="0"/>
      </font>
      <fill>
        <patternFill>
          <bgColor rgb="FFFF0000"/>
        </patternFill>
      </fill>
    </dxf>
    <dxf>
      <fill>
        <patternFill>
          <bgColor rgb="FF00B0F0"/>
        </patternFill>
      </fill>
    </dxf>
    <dxf>
      <fill>
        <patternFill>
          <bgColor rgb="FF92D050"/>
        </patternFill>
      </fill>
    </dxf>
    <dxf>
      <fill>
        <patternFill>
          <bgColor rgb="FFFFFF00"/>
        </patternFill>
      </fill>
    </dxf>
    <dxf>
      <font>
        <color auto="1"/>
      </font>
      <fill>
        <patternFill>
          <bgColor rgb="FF00FDFF"/>
        </patternFill>
      </fill>
    </dxf>
    <dxf>
      <fill>
        <patternFill>
          <bgColor rgb="FFFF0000"/>
        </patternFill>
      </fill>
    </dxf>
    <dxf>
      <font>
        <color auto="1"/>
      </font>
      <fill>
        <patternFill>
          <bgColor rgb="FF00FDFF"/>
        </patternFill>
      </fill>
    </dxf>
    <dxf>
      <fill>
        <patternFill>
          <bgColor rgb="FFFF0000"/>
        </patternFill>
      </fill>
    </dxf>
    <dxf>
      <font>
        <color auto="1"/>
      </font>
      <fill>
        <patternFill>
          <bgColor rgb="FF00FDFF"/>
        </patternFill>
      </fill>
    </dxf>
    <dxf>
      <fill>
        <patternFill>
          <bgColor rgb="FFFF0000"/>
        </patternFill>
      </fill>
    </dxf>
    <dxf>
      <font>
        <color auto="1"/>
      </font>
      <fill>
        <patternFill>
          <bgColor rgb="FF00FDFF"/>
        </patternFill>
      </fill>
    </dxf>
    <dxf>
      <fill>
        <patternFill>
          <bgColor rgb="FFFF0000"/>
        </patternFill>
      </fill>
    </dxf>
    <dxf>
      <font>
        <color auto="1"/>
      </font>
      <fill>
        <patternFill>
          <bgColor rgb="FF00FDFF"/>
        </patternFill>
      </fill>
    </dxf>
    <dxf>
      <fill>
        <patternFill>
          <bgColor rgb="FFFF0000"/>
        </patternFill>
      </fill>
    </dxf>
    <dxf>
      <font>
        <color auto="1"/>
      </font>
      <fill>
        <patternFill>
          <bgColor rgb="FF00FDFF"/>
        </patternFill>
      </fill>
    </dxf>
    <dxf>
      <fill>
        <patternFill>
          <bgColor rgb="FFFF0000"/>
        </patternFill>
      </fill>
    </dxf>
    <dxf>
      <font>
        <color auto="1"/>
      </font>
      <fill>
        <patternFill>
          <bgColor rgb="FF00FDFF"/>
        </patternFill>
      </fill>
    </dxf>
    <dxf>
      <fill>
        <patternFill>
          <bgColor rgb="FFFF0000"/>
        </patternFill>
      </fill>
    </dxf>
    <dxf>
      <font>
        <color auto="1"/>
      </font>
      <fill>
        <patternFill>
          <bgColor rgb="FF00FDFF"/>
        </patternFill>
      </fill>
    </dxf>
    <dxf>
      <fill>
        <patternFill>
          <bgColor rgb="FFFF0000"/>
        </patternFill>
      </fill>
    </dxf>
    <dxf>
      <font>
        <color auto="1"/>
      </font>
      <fill>
        <patternFill>
          <bgColor rgb="FF00FDFF"/>
        </patternFill>
      </fill>
    </dxf>
    <dxf>
      <fill>
        <patternFill>
          <bgColor rgb="FFFF0000"/>
        </patternFill>
      </fill>
    </dxf>
    <dxf>
      <font>
        <color auto="1"/>
      </font>
      <fill>
        <patternFill>
          <bgColor rgb="FF00FDFF"/>
        </patternFill>
      </fill>
    </dxf>
    <dxf>
      <fill>
        <patternFill>
          <bgColor rgb="FFFF0000"/>
        </patternFill>
      </fill>
    </dxf>
    <dxf>
      <font>
        <color auto="1"/>
      </font>
      <fill>
        <patternFill>
          <bgColor rgb="FF00FDFF"/>
        </patternFill>
      </fill>
    </dxf>
    <dxf>
      <fill>
        <patternFill>
          <bgColor rgb="FFFF0000"/>
        </patternFill>
      </fill>
    </dxf>
    <dxf>
      <font>
        <color auto="1"/>
      </font>
      <fill>
        <patternFill>
          <bgColor rgb="FF00FDFF"/>
        </patternFill>
      </fill>
    </dxf>
    <dxf>
      <fill>
        <patternFill>
          <bgColor rgb="FFFF0000"/>
        </patternFill>
      </fill>
    </dxf>
    <dxf>
      <font>
        <color auto="1"/>
      </font>
      <fill>
        <patternFill>
          <bgColor rgb="FF00FDFF"/>
        </patternFill>
      </fill>
    </dxf>
    <dxf>
      <fill>
        <patternFill>
          <bgColor rgb="FFFF0000"/>
        </patternFill>
      </fill>
    </dxf>
    <dxf>
      <font>
        <color auto="1"/>
      </font>
      <fill>
        <patternFill>
          <bgColor rgb="FF00FDFF"/>
        </patternFill>
      </fill>
    </dxf>
    <dxf>
      <fill>
        <patternFill>
          <bgColor rgb="FFFF0000"/>
        </patternFill>
      </fill>
    </dxf>
    <dxf>
      <font>
        <color auto="1"/>
      </font>
      <fill>
        <patternFill>
          <bgColor rgb="FF00FDFF"/>
        </patternFill>
      </fill>
    </dxf>
    <dxf>
      <fill>
        <patternFill>
          <bgColor rgb="FFFF0000"/>
        </patternFill>
      </fill>
    </dxf>
    <dxf>
      <font>
        <color auto="1"/>
      </font>
      <fill>
        <patternFill>
          <bgColor rgb="FF00FDFF"/>
        </patternFill>
      </fill>
    </dxf>
    <dxf>
      <fill>
        <patternFill>
          <bgColor rgb="FFFF0000"/>
        </patternFill>
      </fill>
    </dxf>
    <dxf>
      <font>
        <color auto="1"/>
      </font>
      <fill>
        <patternFill>
          <bgColor rgb="FFFFFC00"/>
        </patternFill>
      </fill>
    </dxf>
    <dxf>
      <font>
        <color auto="1"/>
      </font>
      <fill>
        <patternFill>
          <bgColor rgb="FF00FA00"/>
        </patternFill>
      </fill>
    </dxf>
    <dxf>
      <alignment horizontal="center" vertical="bottom" textRotation="0" wrapText="0" indent="0" justifyLastLine="0" shrinkToFit="0" readingOrder="0"/>
    </dxf>
    <dxf>
      <alignment horizontal="center" vertical="bottom" textRotation="0" wrapText="0" indent="0" justifyLastLine="0" shrinkToFit="0" readingOrder="0"/>
    </dxf>
    <dxf>
      <numFmt numFmtId="35" formatCode="_(* #,##0.00_);_(* \(#,##0.00\);_(* &quot;-&quot;??_);_(@_)"/>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numFmt numFmtId="35" formatCode="_(* #,##0.00_);_(* \(#,##0.00\);_(* &quot;-&quot;??_);_(@_)"/>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numFmt numFmtId="35" formatCode="_(* #,##0.00_);_(* \(#,##0.00\);_(* &quot;-&quot;??_);_(@_)"/>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numFmt numFmtId="35" formatCode="_(* #,##0.00_);_(* \(#,##0.00\);_(* &quot;-&quot;??_);_(@_)"/>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numFmt numFmtId="35" formatCode="_(* #,##0.00_);_(* \(#,##0.00\);_(* &quot;-&quot;??_);_(@_)"/>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numFmt numFmtId="35" formatCode="_(* #,##0.00_);_(* \(#,##0.00\);_(* &quot;-&quot;??_);_(@_)"/>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numFmt numFmtId="35" formatCode="_(* #,##0.00_);_(* \(#,##0.00\);_(* &quot;-&quot;??_);_(@_)"/>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numFmt numFmtId="35" formatCode="_(* #,##0.00_);_(* \(#,##0.00\);_(* &quot;-&quot;??_);_(@_)"/>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numFmt numFmtId="35" formatCode="_(* #,##0.00_);_(* \(#,##0.00\);_(* &quot;-&quot;??_);_(@_)"/>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numFmt numFmtId="35" formatCode="_(* #,##0.00_);_(* \(#,##0.00\);_(* &quot;-&quot;??_);_(@_)"/>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numFmt numFmtId="35" formatCode="_(* #,##0.00_);_(* \(#,##0.00\);_(* &quot;-&quot;??_);_(@_)"/>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numFmt numFmtId="35" formatCode="_(* #,##0.00_);_(* \(#,##0.00\);_(* &quot;-&quot;??_);_(@_)"/>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28FAE9BF-CB09-497E-A52A-42D69DEDA6E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Z:\Documents\Fantasy%20Sports\KKL\2024\Knuckleheads%20Draft%20Info%202024.xlsx" TargetMode="External"/><Relationship Id="rId1" Type="http://schemas.openxmlformats.org/officeDocument/2006/relationships/externalLinkPath" Target="Knuckleheads%20Draft%20Info%20202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92.168.1.105\coreythoesen\MAC-PRO-SERVER\coreythoesen\MAC-PRO-SERVER\MAC-PRO-SERVER\MAC-PRO-SERVER\Users\coreythoesen\Documents\Fantasy%20Sports\KKL\Knuckleheads_Draft_Info_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raft Order (KKL)"/>
      <sheetName val="Keeper Info"/>
      <sheetName val="FULL DRAFT ORDER"/>
      <sheetName val="Pre-Draft Picks - MFL"/>
      <sheetName val="Full Draft Order Without Trades"/>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ules to consider"/>
      <sheetName val="Draft Order 2021 (KDFFL)"/>
      <sheetName val="Draft Order 2021 (KFFL)"/>
      <sheetName val="Draft Order 2020 (KDFFL)"/>
      <sheetName val="Draft Order 2020 (KFFL)"/>
      <sheetName val="2020 Pre-Draft Rosters"/>
      <sheetName val="2019 Draft Results"/>
      <sheetName val="2019 Pre-Draft Rosters"/>
      <sheetName val="Draft Order 2019"/>
      <sheetName val="2018 Draft Results"/>
      <sheetName val="2018 Pre-Draft Rosters"/>
      <sheetName val="Draft Order 2018"/>
      <sheetName val="2017 Draft Board"/>
      <sheetName val="2017 Pre-Draft Rosters"/>
      <sheetName val="Draft Order 2017"/>
      <sheetName val="2016 Draft Results"/>
      <sheetName val="2016 Pre-Draft Rosters"/>
      <sheetName val="2015 Pre-Draft Rosters"/>
      <sheetName val="2015 Draft Boar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2">
          <cell r="B2" t="str">
            <v>Brad Thoesen</v>
          </cell>
        </row>
        <row r="3">
          <cell r="B3" t="str">
            <v>Mike Stein</v>
          </cell>
        </row>
        <row r="4">
          <cell r="B4" t="str">
            <v>Ever Rivera</v>
          </cell>
        </row>
        <row r="5">
          <cell r="B5" t="str">
            <v>Craig Wiesen</v>
          </cell>
        </row>
        <row r="6">
          <cell r="B6" t="str">
            <v>Paul Pultz</v>
          </cell>
        </row>
        <row r="7">
          <cell r="B7" t="str">
            <v>Brent Edson</v>
          </cell>
        </row>
        <row r="8">
          <cell r="B8" t="str">
            <v>Damien Long</v>
          </cell>
        </row>
        <row r="9">
          <cell r="B9" t="str">
            <v>Chris Culbreath</v>
          </cell>
        </row>
        <row r="10">
          <cell r="B10" t="str">
            <v>Allen Broussard</v>
          </cell>
        </row>
        <row r="11">
          <cell r="B11" t="str">
            <v>Craig Mayo</v>
          </cell>
        </row>
        <row r="12">
          <cell r="B12" t="str">
            <v>Rodney Sasher</v>
          </cell>
        </row>
        <row r="13">
          <cell r="B13" t="str">
            <v>Corey Thoesen</v>
          </cell>
        </row>
      </sheetData>
      <sheetData sheetId="15"/>
      <sheetData sheetId="16"/>
      <sheetData sheetId="17"/>
      <sheetData sheetId="18"/>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1" xr16:uid="{6EDCAFAE-71B6-485E-A8B5-640D8E43AA8E}" autoFormatId="16" applyNumberFormats="0" applyBorderFormats="0" applyFontFormats="0" applyPatternFormats="0" applyAlignmentFormats="0" applyWidthHeightFormats="0">
  <queryTableRefresh nextId="9">
    <queryTableFields count="8">
      <queryTableField id="1" name="Player" tableColumnId="1"/>
      <queryTableField id="2" name="YTD Pts" tableColumnId="2"/>
      <queryTableField id="3" name="Bye" tableColumnId="3"/>
      <queryTableField id="4" name="Years" tableColumnId="4"/>
      <queryTableField id="5" name="Keeper" tableColumnId="5"/>
      <queryTableField id="6" name="Acquired" tableColumnId="6"/>
      <queryTableField id="7" name="New Remaining Years" tableColumnId="7"/>
      <queryTableField id="8" name="New Keeper Round" tableColumnId="8"/>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1" connectionId="10" xr16:uid="{5CBCFBBA-5BB2-4FEF-A708-18C34959B03F}" autoFormatId="16" applyNumberFormats="0" applyBorderFormats="0" applyFontFormats="0" applyPatternFormats="0" applyAlignmentFormats="0" applyWidthHeightFormats="0">
  <queryTableRefresh nextId="9">
    <queryTableFields count="8">
      <queryTableField id="1" name="Player" tableColumnId="1"/>
      <queryTableField id="2" name="YTD Pts" tableColumnId="2"/>
      <queryTableField id="3" name="Bye" tableColumnId="3"/>
      <queryTableField id="4" name="Years" tableColumnId="4"/>
      <queryTableField id="5" name="Keeper" tableColumnId="5"/>
      <queryTableField id="6" name="Acquired" tableColumnId="6"/>
      <queryTableField id="7" name="New Remaining Years" tableColumnId="7"/>
      <queryTableField id="8" name="New Keeper Round" tableColumnId="8"/>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12" connectionId="11" xr16:uid="{2123B810-D26B-4D44-B29A-3DF5A2BB9B89}" autoFormatId="16" applyNumberFormats="0" applyBorderFormats="0" applyFontFormats="0" applyPatternFormats="0" applyAlignmentFormats="0" applyWidthHeightFormats="0">
  <queryTableRefresh nextId="9">
    <queryTableFields count="8">
      <queryTableField id="1" name="Player" tableColumnId="1"/>
      <queryTableField id="2" name="YTD Pts" tableColumnId="2"/>
      <queryTableField id="3" name="Bye" tableColumnId="3"/>
      <queryTableField id="4" name="Years" tableColumnId="4"/>
      <queryTableField id="5" name="Keeper" tableColumnId="5"/>
      <queryTableField id="6" name="Acquired" tableColumnId="6"/>
      <queryTableField id="7" name="New Remaining Years" tableColumnId="7"/>
      <queryTableField id="8" name="New Keeper Round" tableColumnId="8"/>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13" connectionId="12" xr16:uid="{1E253964-B6F4-4096-A984-A0610780A5A1}" autoFormatId="16" applyNumberFormats="0" applyBorderFormats="0" applyFontFormats="0" applyPatternFormats="0" applyAlignmentFormats="0" applyWidthHeightFormats="0">
  <queryTableRefresh nextId="9">
    <queryTableFields count="8">
      <queryTableField id="1" name="Player" tableColumnId="1"/>
      <queryTableField id="2" name="YTD Pts" tableColumnId="2"/>
      <queryTableField id="3" name="Bye" tableColumnId="3"/>
      <queryTableField id="4" name="Years" tableColumnId="4"/>
      <queryTableField id="5" name="Keeper" tableColumnId="5"/>
      <queryTableField id="6" name="Acquired" tableColumnId="6"/>
      <queryTableField id="7" name="New Remaining Years" tableColumnId="7"/>
      <queryTableField id="8" name="New Keeper Round"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connectionId="2" xr16:uid="{E913FDD5-A256-4378-BAD3-EE5BAA2C0228}" autoFormatId="16" applyNumberFormats="0" applyBorderFormats="0" applyFontFormats="0" applyPatternFormats="0" applyAlignmentFormats="0" applyWidthHeightFormats="0">
  <queryTableRefresh nextId="9">
    <queryTableFields count="8">
      <queryTableField id="1" name="Player" tableColumnId="1"/>
      <queryTableField id="2" name="YTD Pts" tableColumnId="2"/>
      <queryTableField id="3" name="Bye" tableColumnId="3"/>
      <queryTableField id="4" name="Years" tableColumnId="4"/>
      <queryTableField id="5" name="Keeper" tableColumnId="5"/>
      <queryTableField id="6" name="Acquired" tableColumnId="6"/>
      <queryTableField id="7" name="New Remaining Years" tableColumnId="7"/>
      <queryTableField id="8" name="New Keeper Round"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C435A88F-43D3-4361-8B11-B18EC826A504}" autoFormatId="16" applyNumberFormats="0" applyBorderFormats="0" applyFontFormats="0" applyPatternFormats="0" applyAlignmentFormats="0" applyWidthHeightFormats="0">
  <queryTableRefresh nextId="9">
    <queryTableFields count="8">
      <queryTableField id="1" name="Player" tableColumnId="1"/>
      <queryTableField id="2" name="YTD Pts" tableColumnId="2"/>
      <queryTableField id="3" name="Bye" tableColumnId="3"/>
      <queryTableField id="4" name="Years" tableColumnId="4"/>
      <queryTableField id="5" name="Keeper" tableColumnId="5"/>
      <queryTableField id="6" name="Acquired" tableColumnId="6"/>
      <queryTableField id="7" name="New Remaining Years" tableColumnId="7"/>
      <queryTableField id="8" name="New Keeper Round"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5" connectionId="4" xr16:uid="{B896B418-6E0C-44D0-B958-A8F713F2B422}" autoFormatId="16" applyNumberFormats="0" applyBorderFormats="0" applyFontFormats="0" applyPatternFormats="0" applyAlignmentFormats="0" applyWidthHeightFormats="0">
  <queryTableRefresh nextId="9">
    <queryTableFields count="8">
      <queryTableField id="1" name="Player" tableColumnId="1"/>
      <queryTableField id="2" name="YTD Pts" tableColumnId="2"/>
      <queryTableField id="3" name="Bye" tableColumnId="3"/>
      <queryTableField id="4" name="Years" tableColumnId="4"/>
      <queryTableField id="5" name="Keeper" tableColumnId="5"/>
      <queryTableField id="6" name="Acquired" tableColumnId="6"/>
      <queryTableField id="7" name="New Remaining Years" tableColumnId="7"/>
      <queryTableField id="8" name="New Keeper Round" tableColumnId="8"/>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6" connectionId="5" xr16:uid="{142CBE8F-D8DE-457A-848E-E0D80D28B4BD}" autoFormatId="16" applyNumberFormats="0" applyBorderFormats="0" applyFontFormats="0" applyPatternFormats="0" applyAlignmentFormats="0" applyWidthHeightFormats="0">
  <queryTableRefresh nextId="9">
    <queryTableFields count="8">
      <queryTableField id="1" name="Player" tableColumnId="1"/>
      <queryTableField id="2" name="YTD Pts" tableColumnId="2"/>
      <queryTableField id="3" name="Bye" tableColumnId="3"/>
      <queryTableField id="4" name="Years" tableColumnId="4"/>
      <queryTableField id="5" name="Keeper" tableColumnId="5"/>
      <queryTableField id="6" name="Acquired" tableColumnId="6"/>
      <queryTableField id="7" name="New Remaining Years" tableColumnId="7"/>
      <queryTableField id="8" name="New Keeper Round" tableColumnId="8"/>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7" connectionId="6" xr16:uid="{0FA1AD75-0CE4-4B31-B74D-16AAC93B0AB0}" autoFormatId="16" applyNumberFormats="0" applyBorderFormats="0" applyFontFormats="0" applyPatternFormats="0" applyAlignmentFormats="0" applyWidthHeightFormats="0">
  <queryTableRefresh nextId="9">
    <queryTableFields count="8">
      <queryTableField id="1" name="Player" tableColumnId="1"/>
      <queryTableField id="2" name="YTD Pts" tableColumnId="2"/>
      <queryTableField id="3" name="Bye" tableColumnId="3"/>
      <queryTableField id="4" name="Years" tableColumnId="4"/>
      <queryTableField id="5" name="Keeper" tableColumnId="5"/>
      <queryTableField id="6" name="Acquired" tableColumnId="6"/>
      <queryTableField id="7" name="New Remaining Years" tableColumnId="7"/>
      <queryTableField id="8" name="New Keeper Round" tableColumnId="8"/>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8" connectionId="7" xr16:uid="{3751048F-6047-47A9-ABB1-D36731E7D110}" autoFormatId="16" applyNumberFormats="0" applyBorderFormats="0" applyFontFormats="0" applyPatternFormats="0" applyAlignmentFormats="0" applyWidthHeightFormats="0">
  <queryTableRefresh nextId="9">
    <queryTableFields count="8">
      <queryTableField id="1" name="Player" tableColumnId="1"/>
      <queryTableField id="2" name="YTD Pts" tableColumnId="2"/>
      <queryTableField id="3" name="Bye" tableColumnId="3"/>
      <queryTableField id="4" name="Years" tableColumnId="4"/>
      <queryTableField id="5" name="Keeper" tableColumnId="5"/>
      <queryTableField id="6" name="Acquired" tableColumnId="6"/>
      <queryTableField id="7" name="New Remaining Years" tableColumnId="7"/>
      <queryTableField id="8" name="New Keeper Round" tableColumnId="8"/>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9" connectionId="8" xr16:uid="{1A448C4A-4296-43D1-8975-8868289BAD41}" autoFormatId="16" applyNumberFormats="0" applyBorderFormats="0" applyFontFormats="0" applyPatternFormats="0" applyAlignmentFormats="0" applyWidthHeightFormats="0">
  <queryTableRefresh nextId="9">
    <queryTableFields count="8">
      <queryTableField id="1" name="Player" tableColumnId="1"/>
      <queryTableField id="2" name="YTD Pts" tableColumnId="2"/>
      <queryTableField id="3" name="Bye" tableColumnId="3"/>
      <queryTableField id="4" name="Years" tableColumnId="4"/>
      <queryTableField id="5" name="Keeper" tableColumnId="5"/>
      <queryTableField id="6" name="Acquired" tableColumnId="6"/>
      <queryTableField id="7" name="New Remaining Years" tableColumnId="7"/>
      <queryTableField id="8" name="New Keeper Round" tableColumnId="8"/>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0" connectionId="9" xr16:uid="{504A4980-1263-47F4-B41D-5FAD0D94DFAA}" autoFormatId="16" applyNumberFormats="0" applyBorderFormats="0" applyFontFormats="0" applyPatternFormats="0" applyAlignmentFormats="0" applyWidthHeightFormats="0">
  <queryTableRefresh nextId="9">
    <queryTableFields count="8">
      <queryTableField id="1" name="Player" tableColumnId="1"/>
      <queryTableField id="2" name="YTD Pts" tableColumnId="2"/>
      <queryTableField id="3" name="Bye" tableColumnId="3"/>
      <queryTableField id="4" name="Years" tableColumnId="4"/>
      <queryTableField id="5" name="Keeper" tableColumnId="5"/>
      <queryTableField id="6" name="Acquired" tableColumnId="6"/>
      <queryTableField id="7" name="New Remaining Years" tableColumnId="7"/>
      <queryTableField id="8" name="New Keeper Round" tableColumnId="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7107404-5424-44BC-81A2-2BB55D16BD3D}" name="BoRaDLeSHoW_1" displayName="BoRaDLeSHoW_1" ref="A1:H18" tableType="queryTable" totalsRowShown="0">
  <autoFilter ref="A1:H18" xr:uid="{17107404-5424-44BC-81A2-2BB55D16BD3D}"/>
  <tableColumns count="8">
    <tableColumn id="1" xr3:uid="{2AB42487-9CC0-43ED-B588-8E5EFFD4644C}" uniqueName="1" name="Player" queryTableFieldId="1" dataDxfId="177"/>
    <tableColumn id="2" xr3:uid="{F7DE91AD-C7BC-4463-AD0B-9167762AEA8F}" uniqueName="2" name="YTD Pts" queryTableFieldId="2" dataDxfId="116" dataCellStyle="Comma"/>
    <tableColumn id="3" xr3:uid="{41930C6C-CC48-456D-BF3B-5B0EB672A245}" uniqueName="3" name="Bye" queryTableFieldId="3" dataDxfId="115"/>
    <tableColumn id="4" xr3:uid="{6DA93DD7-135F-4ABA-BE24-AC43D117C35E}" uniqueName="4" name="Years" queryTableFieldId="4" dataDxfId="114"/>
    <tableColumn id="5" xr3:uid="{ACB11D1B-0D6C-475A-8844-408A94783E82}" uniqueName="5" name="Keeper" queryTableFieldId="5" dataDxfId="113"/>
    <tableColumn id="6" xr3:uid="{29E0490B-44FA-4AFD-B5D7-C7B1CF4411FB}" uniqueName="6" name="Acquired" queryTableFieldId="6" dataDxfId="112"/>
    <tableColumn id="7" xr3:uid="{BAEA5A9E-9E72-4604-A804-4A85A00BE1D8}" uniqueName="7" name="New Remaining Years" queryTableFieldId="7" dataDxfId="111"/>
    <tableColumn id="8" xr3:uid="{61F866F5-BF70-47A7-B299-9DFC8D30E1B9}" uniqueName="8" name="New Keeper Round" queryTableFieldId="8" dataDxfId="110"/>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3B3AA8D-8D79-43F4-B17E-78F0F0F25C82}" name="Phoenix_Force" displayName="Phoenix_Force" ref="A1:H19" tableType="queryTable" totalsRowShown="0">
  <autoFilter ref="A1:H19" xr:uid="{E3B3AA8D-8D79-43F4-B17E-78F0F0F25C82}"/>
  <tableColumns count="8">
    <tableColumn id="1" xr3:uid="{904F4845-9FCA-40A8-90CA-1C5899507C10}" uniqueName="1" name="Player" queryTableFieldId="1" dataDxfId="168"/>
    <tableColumn id="2" xr3:uid="{40C16DBB-B54C-4D6F-9DFA-F7AF3DEE920F}" uniqueName="2" name="YTD Pts" queryTableFieldId="2" dataDxfId="102" dataCellStyle="Comma"/>
    <tableColumn id="3" xr3:uid="{CEADA0DA-8731-4B24-B22A-4FE48DCE829B}" uniqueName="3" name="Bye" queryTableFieldId="3" dataDxfId="101"/>
    <tableColumn id="4" xr3:uid="{9F95ED17-6F51-4760-BC9F-B89FA4F5A51F}" uniqueName="4" name="Years" queryTableFieldId="4" dataDxfId="100"/>
    <tableColumn id="5" xr3:uid="{002539A8-141E-4C15-8A79-739DC9BB364B}" uniqueName="5" name="Keeper" queryTableFieldId="5" dataDxfId="99"/>
    <tableColumn id="6" xr3:uid="{674D520C-43C2-46F9-9249-308F8D393430}" uniqueName="6" name="Acquired" queryTableFieldId="6" dataDxfId="98"/>
    <tableColumn id="7" xr3:uid="{E9A90127-06BF-4878-A4AE-6801EE2D7794}" uniqueName="7" name="New Remaining Years" queryTableFieldId="7" dataDxfId="97"/>
    <tableColumn id="8" xr3:uid="{CD71E1F3-E328-4279-A2A6-42F30254ED4F}" uniqueName="8" name="New Keeper Round" queryTableFieldId="8" dataDxfId="96"/>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C750E2D6-35FD-4AF6-9930-E0B8E100758A}" name="Sleepy_Hollow_Stranglers" displayName="Sleepy_Hollow_Stranglers" ref="A1:H19" tableType="queryTable" totalsRowShown="0">
  <autoFilter ref="A1:H19" xr:uid="{C750E2D6-35FD-4AF6-9930-E0B8E100758A}"/>
  <tableColumns count="8">
    <tableColumn id="1" xr3:uid="{AECCF95A-E8EF-4651-A63B-5DE2DF58CD98}" uniqueName="1" name="Player" queryTableFieldId="1" dataDxfId="167"/>
    <tableColumn id="2" xr3:uid="{EF183383-F700-4C8B-9CD1-7F0B4013A2E7}" uniqueName="2" name="YTD Pts" queryTableFieldId="2" dataDxfId="95" dataCellStyle="Comma"/>
    <tableColumn id="3" xr3:uid="{781CE6C6-FF5A-45C6-BC1D-EF059782E7A7}" uniqueName="3" name="Bye" queryTableFieldId="3" dataDxfId="94"/>
    <tableColumn id="4" xr3:uid="{4B1872A4-B745-44C4-B810-0A8429D92126}" uniqueName="4" name="Years" queryTableFieldId="4" dataDxfId="93"/>
    <tableColumn id="5" xr3:uid="{E05A8D42-8FC9-44E8-B9F4-45DBCE95FFA9}" uniqueName="5" name="Keeper" queryTableFieldId="5" dataDxfId="92"/>
    <tableColumn id="6" xr3:uid="{CCF7EB22-9786-4CDB-BDD2-5717C83207CA}" uniqueName="6" name="Acquired" queryTableFieldId="6" dataDxfId="91"/>
    <tableColumn id="7" xr3:uid="{8D7A0054-2B46-4676-87BB-9045A61EA124}" uniqueName="7" name="New Remaining Years" queryTableFieldId="7" dataDxfId="90"/>
    <tableColumn id="8" xr3:uid="{58BE545C-4C99-4D48-B150-CD7046E2446A}" uniqueName="8" name="New Keeper Round" queryTableFieldId="8" dataDxfId="89"/>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C1CAB1FE-07C9-4852-8D44-3A31694E8F6D}" name="Wa_Wa_Wee_Wa" displayName="Wa_Wa_Wee_Wa" ref="A1:H19" tableType="queryTable" totalsRowShown="0">
  <autoFilter ref="A1:H19" xr:uid="{C1CAB1FE-07C9-4852-8D44-3A31694E8F6D}"/>
  <tableColumns count="8">
    <tableColumn id="1" xr3:uid="{F8F309F4-1A80-4522-893A-713224A8471E}" uniqueName="1" name="Player" queryTableFieldId="1" dataDxfId="166"/>
    <tableColumn id="2" xr3:uid="{376677E0-822D-4733-88D1-F0DD2B0E6EB0}" uniqueName="2" name="YTD Pts" queryTableFieldId="2" dataDxfId="88" dataCellStyle="Comma"/>
    <tableColumn id="3" xr3:uid="{230E4C30-0BAD-481B-8037-20C853FDABB3}" uniqueName="3" name="Bye" queryTableFieldId="3" dataDxfId="87"/>
    <tableColumn id="4" xr3:uid="{456E90D4-47F6-47B2-83E9-CA8E40977F71}" uniqueName="4" name="Years" queryTableFieldId="4" dataDxfId="86"/>
    <tableColumn id="5" xr3:uid="{915DA613-F8E4-440E-B2D1-1D36B94F8D17}" uniqueName="5" name="Keeper" queryTableFieldId="5" dataDxfId="85"/>
    <tableColumn id="6" xr3:uid="{FA10E3EF-9782-4E47-BE0A-1222B27EBDF7}" uniqueName="6" name="Acquired" queryTableFieldId="6" dataDxfId="84"/>
    <tableColumn id="7" xr3:uid="{8EC24307-579C-4AA9-90E8-6D17D8CCA915}" uniqueName="7" name="New Remaining Years" queryTableFieldId="7" dataDxfId="83"/>
    <tableColumn id="8" xr3:uid="{9FE338CB-A01A-442F-AE26-D0B6F4556BCB}" uniqueName="8" name="New Keeper Round" queryTableFieldId="8" dataDxfId="8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E8689B8-8057-42E4-913B-8118EA139E34}" name="Da_Cowboys_1" displayName="Da_Cowboys_1" ref="A1:H19" tableType="queryTable" totalsRowShown="0">
  <autoFilter ref="A1:H19" xr:uid="{FE8689B8-8057-42E4-913B-8118EA139E34}"/>
  <tableColumns count="8">
    <tableColumn id="1" xr3:uid="{BE5268B1-EA09-4F2D-80F5-EEA73E399E91}" uniqueName="1" name="Player" queryTableFieldId="1" dataDxfId="176"/>
    <tableColumn id="2" xr3:uid="{035FBD39-7DEE-4DAB-8FF1-94136AB9454B}" uniqueName="2" name="YTD Pts" queryTableFieldId="2" dataDxfId="151" dataCellStyle="Comma"/>
    <tableColumn id="3" xr3:uid="{FF4D68B9-7DE4-411A-99D6-0BFF0BB9978B}" uniqueName="3" name="Bye" queryTableFieldId="3" dataDxfId="150"/>
    <tableColumn id="4" xr3:uid="{B7BB5BD1-1DD2-4B0C-AD84-BC040CB99244}" uniqueName="4" name="Years" queryTableFieldId="4" dataDxfId="149"/>
    <tableColumn id="5" xr3:uid="{495C180C-98B3-4DAF-829C-72FCFD6D3265}" uniqueName="5" name="Keeper" queryTableFieldId="5" dataDxfId="148"/>
    <tableColumn id="6" xr3:uid="{C928C4F0-6666-4128-914D-9345D5A5A98C}" uniqueName="6" name="Acquired" queryTableFieldId="6" dataDxfId="147"/>
    <tableColumn id="7" xr3:uid="{DCEA49B7-82F8-4AA8-8DFB-EFBEE7ABFBCF}" uniqueName="7" name="New Remaining Years" queryTableFieldId="7" dataDxfId="146"/>
    <tableColumn id="8" xr3:uid="{DA7C90F8-64CE-4C65-BBD0-0DE5C83C70F1}" uniqueName="8" name="New Keeper Round" queryTableFieldId="8" dataDxfId="14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EEFD29A3-724D-4B9D-964E-9F785E2EE567}" name="Fightin_Irish_Mist_1" displayName="Fightin_Irish_Mist_1" ref="A1:H19" tableType="queryTable" totalsRowShown="0">
  <autoFilter ref="A1:H19" xr:uid="{EEFD29A3-724D-4B9D-964E-9F785E2EE567}"/>
  <tableColumns count="8">
    <tableColumn id="1" xr3:uid="{C0934CAB-335B-4A74-B1E8-13E8264F5A5E}" uniqueName="1" name="Player" queryTableFieldId="1" dataDxfId="175"/>
    <tableColumn id="2" xr3:uid="{BD532CF3-E714-43C5-A959-551BA194360A}" uniqueName="2" name="YTD Pts" queryTableFieldId="2" dataDxfId="144" dataCellStyle="Comma"/>
    <tableColumn id="3" xr3:uid="{86C0CABC-C032-42B4-ABB8-09D04F9D265C}" uniqueName="3" name="Bye" queryTableFieldId="3" dataDxfId="143"/>
    <tableColumn id="4" xr3:uid="{F4C016AD-BE70-427B-90E4-068526A3F9B2}" uniqueName="4" name="Years" queryTableFieldId="4" dataDxfId="142"/>
    <tableColumn id="5" xr3:uid="{EF957ED9-F137-4046-8C6E-DA87CD052DEF}" uniqueName="5" name="Keeper" queryTableFieldId="5" dataDxfId="141"/>
    <tableColumn id="6" xr3:uid="{0F4F7C35-BDDE-49C1-9B36-5616E1605B26}" uniqueName="6" name="Acquired" queryTableFieldId="6" dataDxfId="140"/>
    <tableColumn id="7" xr3:uid="{7B273FBD-C070-47B6-8A21-CC1E9A4609DA}" uniqueName="7" name="New Remaining Years" queryTableFieldId="7" dataDxfId="139"/>
    <tableColumn id="8" xr3:uid="{F7326281-2A82-43AA-8FF5-381A8B2BC7CC}" uniqueName="8" name="New Keeper Round" queryTableFieldId="8" dataDxfId="13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07D6E92-ADB1-475E-BBD0-1C8820795858}" name="Guinness_All_Blacks" displayName="Guinness_All_Blacks" ref="A1:H19" tableType="queryTable" totalsRowShown="0">
  <autoFilter ref="A1:H19" xr:uid="{D07D6E92-ADB1-475E-BBD0-1C8820795858}"/>
  <tableColumns count="8">
    <tableColumn id="1" xr3:uid="{50CF5F46-AACC-4F54-8D36-72BCC8492F2E}" uniqueName="1" name="Player" queryTableFieldId="1" dataDxfId="174"/>
    <tableColumn id="2" xr3:uid="{D4A9C8EC-8B6E-4635-8613-536145BBFDA2}" uniqueName="2" name="YTD Pts" queryTableFieldId="2" dataDxfId="165" dataCellStyle="Comma"/>
    <tableColumn id="3" xr3:uid="{613D03C2-444B-4FD7-8123-4D6B65AB6427}" uniqueName="3" name="Bye" queryTableFieldId="3" dataDxfId="164"/>
    <tableColumn id="4" xr3:uid="{CA3AE90C-F480-413A-BB85-040F92917482}" uniqueName="4" name="Years" queryTableFieldId="4" dataDxfId="163"/>
    <tableColumn id="5" xr3:uid="{43AE5CC3-86E4-4227-8809-8ABDE32C06C2}" uniqueName="5" name="Keeper" queryTableFieldId="5" dataDxfId="162"/>
    <tableColumn id="6" xr3:uid="{24B65E4B-D41A-4B30-8C64-9A17C2FE01E8}" uniqueName="6" name="Acquired" queryTableFieldId="6" dataDxfId="161"/>
    <tableColumn id="7" xr3:uid="{0CFE807D-CF7E-49C8-BD15-22707EAB3B2C}" uniqueName="7" name="New Remaining Years" queryTableFieldId="7" dataDxfId="160"/>
    <tableColumn id="8" xr3:uid="{81F21A14-D650-44AE-BB01-02A886D26FB5}" uniqueName="8" name="New Keeper Round" queryTableFieldId="8" dataDxfId="159"/>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C62BE9C-789D-4D89-A324-571E734939D7}" name="Hail_Marys" displayName="Hail_Marys" ref="A1:H19" tableType="queryTable" totalsRowShown="0">
  <autoFilter ref="A1:H19" xr:uid="{FC62BE9C-789D-4D89-A324-571E734939D7}"/>
  <tableColumns count="8">
    <tableColumn id="1" xr3:uid="{04A24A01-3B0A-4664-BF1F-1096D40716AF}" uniqueName="1" name="Player" queryTableFieldId="1" dataDxfId="173"/>
    <tableColumn id="2" xr3:uid="{BB2034E7-180C-42DB-BA1A-8ACB89C0EE12}" uniqueName="2" name="YTD Pts" queryTableFieldId="2" dataDxfId="137" dataCellStyle="Comma"/>
    <tableColumn id="3" xr3:uid="{BB7949B8-E180-4403-9CAE-2ABB91BF8B21}" uniqueName="3" name="Bye" queryTableFieldId="3" dataDxfId="136"/>
    <tableColumn id="4" xr3:uid="{B9F0CC1D-A74E-4E7A-9B51-06A05FF027ED}" uniqueName="4" name="Years" queryTableFieldId="4" dataDxfId="135"/>
    <tableColumn id="5" xr3:uid="{A1EAC9F2-EB95-4774-9DA5-B19EF44845F4}" uniqueName="5" name="Keeper" queryTableFieldId="5" dataDxfId="134"/>
    <tableColumn id="6" xr3:uid="{D55295A3-1374-4706-8867-960F23FF7384}" uniqueName="6" name="Acquired" queryTableFieldId="6" dataDxfId="133"/>
    <tableColumn id="7" xr3:uid="{35085CB1-2676-4F87-9052-E949EDFAE2DB}" uniqueName="7" name="New Remaining Years" queryTableFieldId="7" dataDxfId="132"/>
    <tableColumn id="8" xr3:uid="{D283928C-99E8-4CF1-8C29-47D20F743284}" uniqueName="8" name="New Keeper Round" queryTableFieldId="8" dataDxfId="131"/>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143527D-0CCF-4EB1-9BC5-3AA8E334E863}" name="Hipster_Doofus" displayName="Hipster_Doofus" ref="A1:H19" tableType="queryTable" totalsRowShown="0">
  <autoFilter ref="A1:H19" xr:uid="{B143527D-0CCF-4EB1-9BC5-3AA8E334E863}"/>
  <tableColumns count="8">
    <tableColumn id="1" xr3:uid="{217DD101-5A52-446E-AED5-032088EA8691}" uniqueName="1" name="Player" queryTableFieldId="1" dataDxfId="172"/>
    <tableColumn id="2" xr3:uid="{CEFBA724-B0C8-44C1-9F39-276274946285}" uniqueName="2" name="YTD Pts" queryTableFieldId="2" dataDxfId="158" dataCellStyle="Comma"/>
    <tableColumn id="3" xr3:uid="{75ABB1F2-4DBC-4499-93AB-50D8E68D6269}" uniqueName="3" name="Bye" queryTableFieldId="3" dataDxfId="157"/>
    <tableColumn id="4" xr3:uid="{B5C83EAC-9ED4-476B-BDB5-DFC0C2284019}" uniqueName="4" name="Years" queryTableFieldId="4" dataDxfId="156"/>
    <tableColumn id="5" xr3:uid="{B3E91B38-4DD1-4944-B2C7-1D2A326A02F8}" uniqueName="5" name="Keeper" queryTableFieldId="5" dataDxfId="155"/>
    <tableColumn id="6" xr3:uid="{FCFF10D0-3FC7-47AA-87A9-AADC42F1FC3F}" uniqueName="6" name="Acquired" queryTableFieldId="6" dataDxfId="154"/>
    <tableColumn id="7" xr3:uid="{58A79252-D99E-4A7A-8DCC-6C5F5B168A86}" uniqueName="7" name="New Remaining Years" queryTableFieldId="7" dataDxfId="153"/>
    <tableColumn id="8" xr3:uid="{FF5C3414-CFBF-4FCF-9357-A60400F13AA1}" uniqueName="8" name="New Keeper Round" queryTableFieldId="8" dataDxfId="152"/>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24E35D0-22EA-4078-986F-D2C9CF9E28E7}" name="Karaoke_Craig" displayName="Karaoke_Craig" ref="A1:H19" tableType="queryTable" totalsRowShown="0">
  <autoFilter ref="A1:H19" xr:uid="{624E35D0-22EA-4078-986F-D2C9CF9E28E7}"/>
  <tableColumns count="8">
    <tableColumn id="1" xr3:uid="{FACA72EF-39C5-4318-B4A4-8A951F4FC4DF}" uniqueName="1" name="Player" queryTableFieldId="1" dataDxfId="171"/>
    <tableColumn id="2" xr3:uid="{64896D2D-6EEB-4096-A008-215C871D2664}" uniqueName="2" name="YTD Pts" queryTableFieldId="2" dataDxfId="123" dataCellStyle="Comma"/>
    <tableColumn id="3" xr3:uid="{9F5A2122-4869-4248-A0AF-9AB03261961D}" uniqueName="3" name="Bye" queryTableFieldId="3" dataDxfId="122"/>
    <tableColumn id="4" xr3:uid="{FE192FD6-F3F9-424B-88ED-5DA4E77D9F99}" uniqueName="4" name="Years" queryTableFieldId="4" dataDxfId="121"/>
    <tableColumn id="5" xr3:uid="{D50BFC00-5BE9-46B5-8AB6-F3CD4AFF0906}" uniqueName="5" name="Keeper" queryTableFieldId="5" dataDxfId="120"/>
    <tableColumn id="6" xr3:uid="{420B37B2-38A6-4D3C-9AB2-511084AD3AFE}" uniqueName="6" name="Acquired" queryTableFieldId="6" dataDxfId="119"/>
    <tableColumn id="7" xr3:uid="{23BFC397-8B5D-4B7E-AB73-49E449F0F186}" uniqueName="7" name="New Remaining Years" queryTableFieldId="7" dataDxfId="118"/>
    <tableColumn id="8" xr3:uid="{E090CB73-3D0B-4859-B840-B8BC751AD086}" uniqueName="8" name="New Keeper Round" queryTableFieldId="8" dataDxfId="117"/>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C7ABDA5-C44F-48F6-B811-CC453C4D8078}" name="Midnight_Marauders" displayName="Midnight_Marauders" ref="A1:H19" tableType="queryTable" totalsRowShown="0">
  <autoFilter ref="A1:H19" xr:uid="{9C7ABDA5-C44F-48F6-B811-CC453C4D8078}"/>
  <tableColumns count="8">
    <tableColumn id="1" xr3:uid="{86D75158-B2A9-4458-99E9-5BEA65320C09}" uniqueName="1" name="Player" queryTableFieldId="1" dataDxfId="170"/>
    <tableColumn id="2" xr3:uid="{25E77D91-EE02-4361-9626-E8D1D7933E34}" uniqueName="2" name="YTD Pts" queryTableFieldId="2" dataDxfId="109" dataCellStyle="Comma"/>
    <tableColumn id="3" xr3:uid="{B96CEAE2-7B7F-4581-AD0F-0A885DBB031A}" uniqueName="3" name="Bye" queryTableFieldId="3" dataDxfId="108"/>
    <tableColumn id="4" xr3:uid="{2E161D0B-8C86-476F-B516-27427D883633}" uniqueName="4" name="Years" queryTableFieldId="4" dataDxfId="107"/>
    <tableColumn id="5" xr3:uid="{C3E134E5-F3E6-4DB8-A37A-DE15A6971AB2}" uniqueName="5" name="Keeper" queryTableFieldId="5" dataDxfId="106"/>
    <tableColumn id="6" xr3:uid="{6F8BB375-8F28-49FE-A752-AE13DF7C995B}" uniqueName="6" name="Acquired" queryTableFieldId="6" dataDxfId="105"/>
    <tableColumn id="7" xr3:uid="{805F4C2A-7839-40C4-921F-6DB1B9509E44}" uniqueName="7" name="New Remaining Years" queryTableFieldId="7" dataDxfId="104"/>
    <tableColumn id="8" xr3:uid="{713E072D-A787-44A0-96DC-91405A65BA7A}" uniqueName="8" name="New Keeper Round" queryTableFieldId="8" dataDxfId="103"/>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37A0064-1A26-47EA-BCDA-1E9D3B304C3C}" name="Over_the_Hill" displayName="Over_the_Hill" ref="A1:H19" tableType="queryTable" totalsRowShown="0">
  <autoFilter ref="A1:H19" xr:uid="{C37A0064-1A26-47EA-BCDA-1E9D3B304C3C}"/>
  <tableColumns count="8">
    <tableColumn id="1" xr3:uid="{527A0121-6E9D-41C7-8F25-9D59FB57A0BA}" uniqueName="1" name="Player" queryTableFieldId="1" dataDxfId="169"/>
    <tableColumn id="2" xr3:uid="{F3355100-C5CD-4071-A2B3-8FBC53A9FC9A}" uniqueName="2" name="YTD Pts" queryTableFieldId="2" dataDxfId="130" dataCellStyle="Comma"/>
    <tableColumn id="3" xr3:uid="{77B6E310-EBC6-431B-BE1A-0BE0F9DC151E}" uniqueName="3" name="Bye" queryTableFieldId="3" dataDxfId="129"/>
    <tableColumn id="4" xr3:uid="{4A51C431-40B8-438A-B279-0EC054366E83}" uniqueName="4" name="Years" queryTableFieldId="4" dataDxfId="128"/>
    <tableColumn id="5" xr3:uid="{453FF7DF-1E0C-4B59-AADC-ABB06D16EBDD}" uniqueName="5" name="Keeper" queryTableFieldId="5" dataDxfId="127"/>
    <tableColumn id="6" xr3:uid="{7A892F0A-743E-490B-8388-11FF70FCE352}" uniqueName="6" name="Acquired" queryTableFieldId="6" dataDxfId="126"/>
    <tableColumn id="7" xr3:uid="{B2BD2A2E-E8A0-459F-8FE7-DF4F2EB23BD2}" uniqueName="7" name="New Remaining Years" queryTableFieldId="7" dataDxfId="125"/>
    <tableColumn id="8" xr3:uid="{B02E215F-BED5-46BF-8D41-917D517572DA}" uniqueName="8" name="New Keeper Round" queryTableFieldId="8" dataDxfId="124"/>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00D77-EEF9-4B55-81E5-468B0F88B6B1}">
  <dimension ref="B2:B19"/>
  <sheetViews>
    <sheetView workbookViewId="0">
      <selection activeCell="B7" sqref="B7"/>
    </sheetView>
  </sheetViews>
  <sheetFormatPr defaultRowHeight="15" x14ac:dyDescent="0.25"/>
  <cols>
    <col min="2" max="2" width="38.140625" bestFit="1" customWidth="1"/>
  </cols>
  <sheetData>
    <row r="2" spans="2:2" x14ac:dyDescent="0.25">
      <c r="B2" s="4" t="s">
        <v>164</v>
      </c>
    </row>
    <row r="3" spans="2:2" x14ac:dyDescent="0.25">
      <c r="B3" s="3" t="s">
        <v>330</v>
      </c>
    </row>
    <row r="4" spans="2:2" x14ac:dyDescent="0.25">
      <c r="B4" s="3" t="s">
        <v>331</v>
      </c>
    </row>
    <row r="5" spans="2:2" x14ac:dyDescent="0.25">
      <c r="B5" s="3" t="s">
        <v>332</v>
      </c>
    </row>
    <row r="6" spans="2:2" x14ac:dyDescent="0.25">
      <c r="B6" s="3" t="s">
        <v>333</v>
      </c>
    </row>
    <row r="7" spans="2:2" x14ac:dyDescent="0.25">
      <c r="B7" s="3" t="s">
        <v>334</v>
      </c>
    </row>
    <row r="8" spans="2:2" x14ac:dyDescent="0.25">
      <c r="B8" s="3" t="s">
        <v>153</v>
      </c>
    </row>
    <row r="9" spans="2:2" x14ac:dyDescent="0.25">
      <c r="B9" s="3" t="s">
        <v>154</v>
      </c>
    </row>
    <row r="10" spans="2:2" x14ac:dyDescent="0.25">
      <c r="B10" s="3" t="s">
        <v>155</v>
      </c>
    </row>
    <row r="11" spans="2:2" x14ac:dyDescent="0.25">
      <c r="B11" s="3" t="s">
        <v>156</v>
      </c>
    </row>
    <row r="12" spans="2:2" x14ac:dyDescent="0.25">
      <c r="B12" s="3" t="s">
        <v>157</v>
      </c>
    </row>
    <row r="13" spans="2:2" x14ac:dyDescent="0.25">
      <c r="B13" s="3" t="s">
        <v>158</v>
      </c>
    </row>
    <row r="14" spans="2:2" x14ac:dyDescent="0.25">
      <c r="B14" s="3" t="s">
        <v>159</v>
      </c>
    </row>
    <row r="15" spans="2:2" x14ac:dyDescent="0.25">
      <c r="B15" s="3" t="s">
        <v>160</v>
      </c>
    </row>
    <row r="16" spans="2:2" x14ac:dyDescent="0.25">
      <c r="B16" s="3" t="s">
        <v>165</v>
      </c>
    </row>
    <row r="17" spans="2:2" x14ac:dyDescent="0.25">
      <c r="B17" s="3" t="s">
        <v>161</v>
      </c>
    </row>
    <row r="18" spans="2:2" x14ac:dyDescent="0.25">
      <c r="B18" s="3" t="s">
        <v>162</v>
      </c>
    </row>
    <row r="19" spans="2:2" x14ac:dyDescent="0.25">
      <c r="B19" s="3" t="s">
        <v>163</v>
      </c>
    </row>
  </sheetData>
  <hyperlinks>
    <hyperlink ref="B8" location="BoRaDLeSHoW!A1" display="BoRaDLeSHoW" xr:uid="{582B6D2E-F35C-46C3-89FB-47B7A8F84100}"/>
    <hyperlink ref="B9" location="'Da Cowboys'!A1" display="Da Cowboys" xr:uid="{79E0588A-8737-457B-8B10-4BAFC6E15DAF}"/>
    <hyperlink ref="B10" location="'Fightin Irish Mist'!A1" display="Fightin Irish Mist" xr:uid="{4D069D0A-53DD-4B36-B701-7FACFC6B9B2D}"/>
    <hyperlink ref="B11" location="'Guinness All Blacks'!A1" display="Guinness All Blacks" xr:uid="{48C810CD-D8EE-40F0-9164-38478A488650}"/>
    <hyperlink ref="B12" location="'Hail Marys'!A1" display="Hail Marys" xr:uid="{46C1BA96-B683-4208-A547-B5B3C97AC64A}"/>
    <hyperlink ref="B13" location="'Hipster Doofus'!A1" display="Hipster Doofus" xr:uid="{18DA4456-7D22-4EBB-8F35-B20AFFBBDB04}"/>
    <hyperlink ref="B14" location="'Karaoke Craig'!A1" display="Karaoke Craig" xr:uid="{B5DD89BC-1E87-48A6-A4DC-071F931EFF61}"/>
    <hyperlink ref="B15" location="'Midnight Marauders'!A1" display="Midnight Marauders" xr:uid="{A8B595C5-F08D-4CF5-90BC-BDD7A1C84699}"/>
    <hyperlink ref="B16" location="'Over the Hill'!A1" display="Over the Hill and Tua the Waddle We Go!" xr:uid="{C7E4CDFE-0086-484D-8E24-CD700CFF1DEA}"/>
    <hyperlink ref="B17" location="'Phoenix Force'!A1" display="Phoenix Force" xr:uid="{73848286-C1B2-4C85-B47F-5A88928AD6A9}"/>
    <hyperlink ref="B18" location="'Sleepy Hollow Stranglers'!A1" display="Sleepy Hollow Stranglers" xr:uid="{F3B7DEA5-EB8D-4642-A6C2-D88F15AAD1DF}"/>
    <hyperlink ref="B19" location="'Wa Wa Wee Wa'!A1" display="Wa Wa Wee Wa" xr:uid="{8F8DFF4E-7722-4053-BCC4-AE1F90A0C565}"/>
    <hyperlink ref="B3" location="'Draft Order (KKL)'!A1" display="Draft Order (KKL)" xr:uid="{F997B1C0-EB7B-4CD6-884E-BE9882AA2080}"/>
    <hyperlink ref="B4" location="'Keeper Info'!A1" display="Keeper Info" xr:uid="{84EBE7DC-9567-4517-BCAA-198269B9D8AB}"/>
    <hyperlink ref="B5" location="'FULL DRAFT ORDER'!A1" display="Full Draft Order" xr:uid="{74FA7963-22C2-4745-8309-19DA0224BE5C}"/>
    <hyperlink ref="B6" location="'Pre-Draft Picks - MFL'!A1" display="Pre-Draft Picks - MFL" xr:uid="{B8CC7310-A2ED-4B60-844C-DFA7A6700CC9}"/>
    <hyperlink ref="B7" location="'Full Draft Order Without Trades'!A1" display="Full Draft Order Without Trades" xr:uid="{4F738E60-BCFD-4BA1-97CA-65429AC304E9}"/>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B04AB-A9B7-46D6-8953-D39DC7C6C959}">
  <sheetPr codeName="Sheet4"/>
  <dimension ref="A1:H21"/>
  <sheetViews>
    <sheetView workbookViewId="0">
      <selection activeCell="H30" sqref="H30"/>
    </sheetView>
  </sheetViews>
  <sheetFormatPr defaultRowHeight="15" x14ac:dyDescent="0.25"/>
  <cols>
    <col min="1" max="1" width="29.7109375" bestFit="1" customWidth="1"/>
    <col min="2" max="2" width="11.28515625" style="1" bestFit="1" customWidth="1"/>
    <col min="3" max="3" width="8.85546875" style="2" bestFit="1" customWidth="1"/>
    <col min="4" max="4" width="10.42578125" style="2" bestFit="1" customWidth="1"/>
    <col min="5" max="5" width="12" style="2" bestFit="1" customWidth="1"/>
    <col min="6" max="6" width="15" style="5" bestFit="1" customWidth="1"/>
    <col min="7" max="7" width="25.140625" style="2" bestFit="1" customWidth="1"/>
    <col min="8" max="8" width="23" style="2" bestFit="1" customWidth="1"/>
  </cols>
  <sheetData>
    <row r="1" spans="1:8" x14ac:dyDescent="0.25">
      <c r="A1" t="s">
        <v>0</v>
      </c>
      <c r="B1" s="1" t="s">
        <v>1</v>
      </c>
      <c r="C1" s="2" t="s">
        <v>2</v>
      </c>
      <c r="D1" s="2" t="s">
        <v>3</v>
      </c>
      <c r="E1" s="2" t="s">
        <v>4</v>
      </c>
      <c r="F1" s="5" t="s">
        <v>5</v>
      </c>
      <c r="G1" s="2" t="s">
        <v>6</v>
      </c>
      <c r="H1" s="2" t="s">
        <v>20</v>
      </c>
    </row>
    <row r="2" spans="1:8" x14ac:dyDescent="0.25">
      <c r="A2" t="s">
        <v>42</v>
      </c>
      <c r="B2" s="1">
        <v>86.3</v>
      </c>
      <c r="C2" s="2">
        <v>7</v>
      </c>
      <c r="D2" s="2">
        <v>3</v>
      </c>
      <c r="E2" s="2" t="s">
        <v>28</v>
      </c>
      <c r="F2" s="5">
        <v>4.04</v>
      </c>
      <c r="G2" s="2">
        <v>2</v>
      </c>
      <c r="H2" s="2">
        <v>2</v>
      </c>
    </row>
    <row r="3" spans="1:8" x14ac:dyDescent="0.25">
      <c r="A3" t="s">
        <v>43</v>
      </c>
      <c r="B3" s="1">
        <v>133.80000000000001</v>
      </c>
      <c r="C3" s="2">
        <v>6</v>
      </c>
      <c r="F3" s="5">
        <v>5.09</v>
      </c>
      <c r="G3" s="2">
        <v>3</v>
      </c>
      <c r="H3" s="2">
        <v>3</v>
      </c>
    </row>
    <row r="4" spans="1:8" x14ac:dyDescent="0.25">
      <c r="A4" t="s">
        <v>44</v>
      </c>
      <c r="B4" s="1">
        <v>194.6</v>
      </c>
      <c r="C4" s="2">
        <v>14</v>
      </c>
      <c r="F4" s="5">
        <v>6.04</v>
      </c>
      <c r="G4" s="2">
        <v>3</v>
      </c>
      <c r="H4" s="2">
        <v>4</v>
      </c>
    </row>
    <row r="5" spans="1:8" x14ac:dyDescent="0.25">
      <c r="A5" t="s">
        <v>211</v>
      </c>
      <c r="B5" s="1">
        <v>207.55</v>
      </c>
      <c r="C5" s="2">
        <v>7</v>
      </c>
      <c r="D5" s="2">
        <v>2</v>
      </c>
      <c r="E5" s="2" t="s">
        <v>14</v>
      </c>
      <c r="F5" s="5">
        <v>7.09</v>
      </c>
      <c r="G5" s="2">
        <v>1</v>
      </c>
      <c r="H5" s="2">
        <v>5</v>
      </c>
    </row>
    <row r="6" spans="1:8" x14ac:dyDescent="0.25">
      <c r="A6" t="s">
        <v>45</v>
      </c>
      <c r="B6" s="1">
        <v>206.4</v>
      </c>
      <c r="C6" s="2">
        <v>9</v>
      </c>
      <c r="F6" s="5">
        <v>8.0399999999999991</v>
      </c>
      <c r="G6" s="2">
        <v>3</v>
      </c>
      <c r="H6" s="2">
        <v>6</v>
      </c>
    </row>
    <row r="7" spans="1:8" x14ac:dyDescent="0.25">
      <c r="A7" t="s">
        <v>212</v>
      </c>
      <c r="B7" s="1">
        <v>61</v>
      </c>
      <c r="C7" s="2">
        <v>11</v>
      </c>
      <c r="F7" s="5">
        <v>9.09</v>
      </c>
      <c r="G7" s="2">
        <v>3</v>
      </c>
      <c r="H7" s="2">
        <v>7</v>
      </c>
    </row>
    <row r="8" spans="1:8" x14ac:dyDescent="0.25">
      <c r="A8" t="s">
        <v>217</v>
      </c>
      <c r="B8" s="1">
        <v>60.1</v>
      </c>
      <c r="C8" s="2">
        <v>7</v>
      </c>
      <c r="F8" s="5">
        <v>10.039999999999999</v>
      </c>
      <c r="G8" s="2">
        <v>3</v>
      </c>
      <c r="H8" s="2">
        <v>8</v>
      </c>
    </row>
    <row r="9" spans="1:8" x14ac:dyDescent="0.25">
      <c r="A9" t="s">
        <v>46</v>
      </c>
      <c r="B9" s="1">
        <v>160</v>
      </c>
      <c r="C9" s="2">
        <v>10</v>
      </c>
      <c r="F9" s="5">
        <v>11.09</v>
      </c>
      <c r="G9" s="2">
        <v>3</v>
      </c>
      <c r="H9" s="2">
        <v>9</v>
      </c>
    </row>
    <row r="10" spans="1:8" x14ac:dyDescent="0.25">
      <c r="A10" t="s">
        <v>218</v>
      </c>
      <c r="B10" s="1">
        <v>114.5</v>
      </c>
      <c r="C10" s="2">
        <v>13</v>
      </c>
      <c r="D10" s="2">
        <v>3</v>
      </c>
      <c r="E10" s="2" t="s">
        <v>16</v>
      </c>
      <c r="F10" s="5">
        <v>11.05</v>
      </c>
      <c r="G10" s="2">
        <v>2</v>
      </c>
      <c r="H10" s="2">
        <v>9</v>
      </c>
    </row>
    <row r="11" spans="1:8" x14ac:dyDescent="0.25">
      <c r="A11" t="s">
        <v>47</v>
      </c>
      <c r="B11" s="1">
        <v>145.69999999999999</v>
      </c>
      <c r="C11" s="2">
        <v>7</v>
      </c>
      <c r="F11" s="5">
        <v>12.04</v>
      </c>
      <c r="G11" s="2">
        <v>3</v>
      </c>
      <c r="H11" s="2">
        <v>10</v>
      </c>
    </row>
    <row r="12" spans="1:8" x14ac:dyDescent="0.25">
      <c r="A12" t="s">
        <v>48</v>
      </c>
      <c r="B12" s="1">
        <v>126</v>
      </c>
      <c r="C12" s="2">
        <v>5</v>
      </c>
      <c r="G12" s="2">
        <v>3</v>
      </c>
      <c r="H12" s="2">
        <v>12</v>
      </c>
    </row>
    <row r="13" spans="1:8" x14ac:dyDescent="0.25">
      <c r="A13" t="s">
        <v>49</v>
      </c>
      <c r="B13" s="1">
        <v>370.15</v>
      </c>
      <c r="C13" s="2">
        <v>6</v>
      </c>
      <c r="F13" s="5">
        <v>14.04</v>
      </c>
      <c r="G13" s="2">
        <v>3</v>
      </c>
      <c r="H13" s="2">
        <v>12</v>
      </c>
    </row>
    <row r="14" spans="1:8" x14ac:dyDescent="0.25">
      <c r="A14" t="s">
        <v>213</v>
      </c>
      <c r="B14" s="1">
        <v>127</v>
      </c>
      <c r="C14" s="2">
        <v>9</v>
      </c>
      <c r="G14" s="2">
        <v>3</v>
      </c>
      <c r="H14" s="2">
        <v>12</v>
      </c>
    </row>
    <row r="15" spans="1:8" x14ac:dyDescent="0.25">
      <c r="A15" t="s">
        <v>50</v>
      </c>
      <c r="B15" s="1">
        <v>146.4</v>
      </c>
      <c r="C15" s="2">
        <v>7</v>
      </c>
      <c r="F15" s="5">
        <v>16.04</v>
      </c>
      <c r="G15" s="2">
        <v>3</v>
      </c>
      <c r="H15" s="2">
        <v>14</v>
      </c>
    </row>
    <row r="16" spans="1:8" x14ac:dyDescent="0.25">
      <c r="A16" t="s">
        <v>51</v>
      </c>
      <c r="B16" s="1">
        <v>144.30000000000001</v>
      </c>
      <c r="C16" s="2">
        <v>7</v>
      </c>
      <c r="F16" s="5">
        <v>18.04</v>
      </c>
      <c r="G16" s="2">
        <v>3</v>
      </c>
      <c r="H16" s="2">
        <v>16</v>
      </c>
    </row>
    <row r="17" spans="1:8" x14ac:dyDescent="0.25">
      <c r="A17" t="s">
        <v>52</v>
      </c>
      <c r="B17" s="1">
        <v>277.10000000000002</v>
      </c>
      <c r="C17" s="2">
        <v>13</v>
      </c>
      <c r="F17" s="5">
        <v>1.0900000000000001</v>
      </c>
      <c r="G17" s="2" t="s">
        <v>21</v>
      </c>
      <c r="H17" s="2" t="s">
        <v>21</v>
      </c>
    </row>
    <row r="18" spans="1:8" x14ac:dyDescent="0.25">
      <c r="A18" t="s">
        <v>219</v>
      </c>
      <c r="B18" s="1">
        <v>180.7</v>
      </c>
      <c r="C18" s="2">
        <v>10</v>
      </c>
      <c r="F18" s="5">
        <v>2.04</v>
      </c>
      <c r="G18" s="2" t="s">
        <v>21</v>
      </c>
      <c r="H18" s="2" t="s">
        <v>21</v>
      </c>
    </row>
    <row r="19" spans="1:8" x14ac:dyDescent="0.25">
      <c r="A19" t="s">
        <v>53</v>
      </c>
      <c r="B19" s="1">
        <v>180.1</v>
      </c>
      <c r="C19" s="2">
        <v>14</v>
      </c>
      <c r="F19" s="5">
        <v>3.09</v>
      </c>
      <c r="G19" s="2" t="s">
        <v>21</v>
      </c>
      <c r="H19" s="2" t="s">
        <v>21</v>
      </c>
    </row>
    <row r="21" spans="1:8" x14ac:dyDescent="0.25">
      <c r="A21" s="3" t="str">
        <f>HYPERLINK("#'Table of Contents'!B2","Back to Table of Contents")</f>
        <v>Back to Table of Contents</v>
      </c>
    </row>
  </sheetData>
  <conditionalFormatting sqref="A1:A19">
    <cfRule type="expression" dxfId="35" priority="1">
      <formula>G1=3</formula>
    </cfRule>
    <cfRule type="expression" dxfId="34" priority="2">
      <formula>G1=2</formula>
    </cfRule>
    <cfRule type="expression" dxfId="33" priority="3">
      <formula>G1=1</formula>
    </cfRule>
    <cfRule type="expression" dxfId="32" priority="4">
      <formula>G1="NA"</formula>
    </cfRule>
  </conditionalFormatting>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D437C-14D0-44DA-BCF3-C313D0057A52}">
  <sheetPr codeName="Sheet5"/>
  <dimension ref="A1:H21"/>
  <sheetViews>
    <sheetView workbookViewId="0">
      <selection activeCell="H30" sqref="H30"/>
    </sheetView>
  </sheetViews>
  <sheetFormatPr defaultRowHeight="15" x14ac:dyDescent="0.25"/>
  <cols>
    <col min="1" max="1" width="32.5703125" bestFit="1" customWidth="1"/>
    <col min="2" max="2" width="11.28515625" style="1" bestFit="1" customWidth="1"/>
    <col min="3" max="3" width="8.85546875" style="2" bestFit="1" customWidth="1"/>
    <col min="4" max="4" width="10.42578125" style="2" bestFit="1" customWidth="1"/>
    <col min="5" max="5" width="12" style="2" bestFit="1" customWidth="1"/>
    <col min="6" max="6" width="15" style="5" bestFit="1" customWidth="1"/>
    <col min="7" max="7" width="25.140625" style="2" bestFit="1" customWidth="1"/>
    <col min="8" max="8" width="23" style="2" bestFit="1" customWidth="1"/>
  </cols>
  <sheetData>
    <row r="1" spans="1:8" x14ac:dyDescent="0.25">
      <c r="A1" t="s">
        <v>0</v>
      </c>
      <c r="B1" s="1" t="s">
        <v>1</v>
      </c>
      <c r="C1" s="2" t="s">
        <v>2</v>
      </c>
      <c r="D1" s="2" t="s">
        <v>3</v>
      </c>
      <c r="E1" s="2" t="s">
        <v>4</v>
      </c>
      <c r="F1" s="5" t="s">
        <v>5</v>
      </c>
      <c r="G1" s="2" t="s">
        <v>6</v>
      </c>
      <c r="H1" s="2" t="s">
        <v>20</v>
      </c>
    </row>
    <row r="2" spans="1:8" x14ac:dyDescent="0.25">
      <c r="A2" t="s">
        <v>54</v>
      </c>
      <c r="B2" s="1">
        <v>205.7</v>
      </c>
      <c r="C2" s="2">
        <v>5</v>
      </c>
      <c r="F2" s="5">
        <v>4.0999999999999996</v>
      </c>
      <c r="G2" s="2">
        <v>3</v>
      </c>
      <c r="H2" s="2">
        <v>2</v>
      </c>
    </row>
    <row r="3" spans="1:8" x14ac:dyDescent="0.25">
      <c r="A3" t="s">
        <v>55</v>
      </c>
      <c r="B3" s="1">
        <v>234.3</v>
      </c>
      <c r="C3" s="2">
        <v>13</v>
      </c>
      <c r="F3" s="5">
        <v>5.03</v>
      </c>
      <c r="G3" s="2">
        <v>3</v>
      </c>
      <c r="H3" s="2">
        <v>3</v>
      </c>
    </row>
    <row r="4" spans="1:8" x14ac:dyDescent="0.25">
      <c r="A4" t="s">
        <v>56</v>
      </c>
      <c r="B4" s="1">
        <v>81.45</v>
      </c>
      <c r="C4" s="2">
        <v>11</v>
      </c>
      <c r="F4" s="5">
        <v>5.04</v>
      </c>
      <c r="G4" s="2">
        <v>3</v>
      </c>
      <c r="H4" s="2">
        <v>3</v>
      </c>
    </row>
    <row r="5" spans="1:8" x14ac:dyDescent="0.25">
      <c r="A5" t="s">
        <v>57</v>
      </c>
      <c r="B5" s="1">
        <v>219.6</v>
      </c>
      <c r="C5" s="2">
        <v>13</v>
      </c>
      <c r="F5" s="5">
        <v>6.1</v>
      </c>
      <c r="G5" s="2">
        <v>3</v>
      </c>
      <c r="H5" s="2">
        <v>4</v>
      </c>
    </row>
    <row r="6" spans="1:8" x14ac:dyDescent="0.25">
      <c r="A6" t="s">
        <v>58</v>
      </c>
      <c r="B6" s="1">
        <v>133</v>
      </c>
      <c r="C6" s="2">
        <v>11</v>
      </c>
      <c r="F6" s="5">
        <v>7.03</v>
      </c>
      <c r="G6" s="2">
        <v>3</v>
      </c>
      <c r="H6" s="2">
        <v>5</v>
      </c>
    </row>
    <row r="7" spans="1:8" x14ac:dyDescent="0.25">
      <c r="A7" t="s">
        <v>59</v>
      </c>
      <c r="B7" s="1">
        <v>287.25</v>
      </c>
      <c r="C7" s="2">
        <v>5</v>
      </c>
      <c r="F7" s="5">
        <v>9.0299999999999994</v>
      </c>
      <c r="G7" s="2">
        <v>3</v>
      </c>
      <c r="H7" s="2">
        <v>7</v>
      </c>
    </row>
    <row r="8" spans="1:8" x14ac:dyDescent="0.25">
      <c r="A8" t="s">
        <v>60</v>
      </c>
      <c r="B8" s="1">
        <v>89.7</v>
      </c>
      <c r="C8" s="2">
        <v>5</v>
      </c>
      <c r="F8" s="5">
        <v>10.06</v>
      </c>
      <c r="G8" s="2">
        <v>3</v>
      </c>
      <c r="H8" s="2">
        <v>8</v>
      </c>
    </row>
    <row r="9" spans="1:8" x14ac:dyDescent="0.25">
      <c r="A9" t="s">
        <v>61</v>
      </c>
      <c r="B9" s="1">
        <v>207.05</v>
      </c>
      <c r="C9" s="2">
        <v>7</v>
      </c>
      <c r="F9" s="5">
        <v>12.1</v>
      </c>
      <c r="G9" s="2">
        <v>3</v>
      </c>
      <c r="H9" s="2">
        <v>10</v>
      </c>
    </row>
    <row r="10" spans="1:8" x14ac:dyDescent="0.25">
      <c r="A10" t="s">
        <v>64</v>
      </c>
      <c r="B10" s="1">
        <v>172</v>
      </c>
      <c r="C10" s="2">
        <v>7</v>
      </c>
      <c r="G10" s="2">
        <v>3</v>
      </c>
      <c r="H10" s="2">
        <v>12</v>
      </c>
    </row>
    <row r="11" spans="1:8" x14ac:dyDescent="0.25">
      <c r="A11" t="s">
        <v>66</v>
      </c>
      <c r="B11" s="1">
        <v>184.2</v>
      </c>
      <c r="C11" s="2">
        <v>13</v>
      </c>
      <c r="G11" s="2">
        <v>3</v>
      </c>
      <c r="H11" s="2">
        <v>12</v>
      </c>
    </row>
    <row r="12" spans="1:8" x14ac:dyDescent="0.25">
      <c r="A12" t="s">
        <v>167</v>
      </c>
      <c r="B12" s="1">
        <v>75.5</v>
      </c>
      <c r="C12" s="2">
        <v>14</v>
      </c>
      <c r="G12" s="2">
        <v>3</v>
      </c>
      <c r="H12" s="2">
        <v>12</v>
      </c>
    </row>
    <row r="13" spans="1:8" x14ac:dyDescent="0.25">
      <c r="A13" t="s">
        <v>168</v>
      </c>
      <c r="B13" s="1">
        <v>64</v>
      </c>
      <c r="C13" s="2">
        <v>13</v>
      </c>
      <c r="F13" s="5">
        <v>14.08</v>
      </c>
      <c r="G13" s="2">
        <v>3</v>
      </c>
      <c r="H13" s="2">
        <v>12</v>
      </c>
    </row>
    <row r="14" spans="1:8" x14ac:dyDescent="0.25">
      <c r="A14" t="s">
        <v>67</v>
      </c>
      <c r="B14" s="1">
        <v>173</v>
      </c>
      <c r="C14" s="2">
        <v>7</v>
      </c>
      <c r="F14" s="5">
        <v>15.03</v>
      </c>
      <c r="G14" s="2">
        <v>3</v>
      </c>
      <c r="H14" s="2">
        <v>13</v>
      </c>
    </row>
    <row r="15" spans="1:8" x14ac:dyDescent="0.25">
      <c r="A15" t="s">
        <v>68</v>
      </c>
      <c r="B15" s="1">
        <v>167.4</v>
      </c>
      <c r="C15" s="2">
        <v>7</v>
      </c>
      <c r="F15" s="5">
        <v>15.1</v>
      </c>
      <c r="G15" s="2">
        <v>3</v>
      </c>
      <c r="H15" s="2">
        <v>13</v>
      </c>
    </row>
    <row r="16" spans="1:8" x14ac:dyDescent="0.25">
      <c r="A16" t="s">
        <v>232</v>
      </c>
      <c r="B16" s="1">
        <v>71.400000000000006</v>
      </c>
      <c r="C16" s="2">
        <v>13</v>
      </c>
      <c r="F16" s="5">
        <v>16.07</v>
      </c>
      <c r="G16" s="2">
        <v>3</v>
      </c>
      <c r="H16" s="2">
        <v>14</v>
      </c>
    </row>
    <row r="17" spans="1:8" x14ac:dyDescent="0.25">
      <c r="A17" t="s">
        <v>70</v>
      </c>
      <c r="B17" s="1">
        <v>122.2</v>
      </c>
      <c r="C17" s="2">
        <v>6</v>
      </c>
      <c r="F17" s="5">
        <v>2.1</v>
      </c>
      <c r="G17" s="2" t="s">
        <v>21</v>
      </c>
      <c r="H17" s="2" t="s">
        <v>21</v>
      </c>
    </row>
    <row r="18" spans="1:8" x14ac:dyDescent="0.25">
      <c r="A18" t="s">
        <v>233</v>
      </c>
      <c r="B18" s="1">
        <v>296.35000000000002</v>
      </c>
      <c r="C18" s="2">
        <v>5</v>
      </c>
      <c r="F18" s="5">
        <v>3.03</v>
      </c>
      <c r="G18" s="2" t="s">
        <v>21</v>
      </c>
      <c r="H18" s="2" t="s">
        <v>21</v>
      </c>
    </row>
    <row r="19" spans="1:8" x14ac:dyDescent="0.25">
      <c r="A19" t="s">
        <v>69</v>
      </c>
      <c r="B19" s="1">
        <v>399.6</v>
      </c>
      <c r="C19" s="2">
        <v>10</v>
      </c>
      <c r="F19" s="5">
        <v>1.03</v>
      </c>
      <c r="G19" s="2" t="s">
        <v>21</v>
      </c>
      <c r="H19" s="2" t="s">
        <v>21</v>
      </c>
    </row>
    <row r="21" spans="1:8" x14ac:dyDescent="0.25">
      <c r="A21" s="3" t="str">
        <f>HYPERLINK("#'Table of Contents'!B2","Back to Table of Contents")</f>
        <v>Back to Table of Contents</v>
      </c>
    </row>
  </sheetData>
  <conditionalFormatting sqref="A1:A19">
    <cfRule type="expression" dxfId="31" priority="1">
      <formula>G1=3</formula>
    </cfRule>
    <cfRule type="expression" dxfId="30" priority="2">
      <formula>G1=2</formula>
    </cfRule>
    <cfRule type="expression" dxfId="29" priority="3">
      <formula>G1=1</formula>
    </cfRule>
    <cfRule type="expression" dxfId="28" priority="4">
      <formula>G1="NA"</formula>
    </cfRule>
  </conditionalFormatting>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B8718-CDE7-48E1-9BB2-9EE4BA2A2095}">
  <sheetPr codeName="Sheet6"/>
  <dimension ref="A1:H21"/>
  <sheetViews>
    <sheetView workbookViewId="0">
      <selection activeCell="A21" sqref="A21"/>
    </sheetView>
  </sheetViews>
  <sheetFormatPr defaultRowHeight="15" x14ac:dyDescent="0.25"/>
  <cols>
    <col min="1" max="1" width="29.28515625" bestFit="1" customWidth="1"/>
    <col min="2" max="2" width="11.28515625" style="1" bestFit="1" customWidth="1"/>
    <col min="3" max="3" width="8.85546875" style="2" bestFit="1" customWidth="1"/>
    <col min="4" max="4" width="10.42578125" style="2" bestFit="1" customWidth="1"/>
    <col min="5" max="5" width="12" style="2" bestFit="1" customWidth="1"/>
    <col min="6" max="6" width="15" style="5" bestFit="1" customWidth="1"/>
    <col min="7" max="7" width="25.140625" style="2" bestFit="1" customWidth="1"/>
    <col min="8" max="8" width="23" style="2" bestFit="1" customWidth="1"/>
  </cols>
  <sheetData>
    <row r="1" spans="1:8" x14ac:dyDescent="0.25">
      <c r="A1" t="s">
        <v>0</v>
      </c>
      <c r="B1" s="1" t="s">
        <v>1</v>
      </c>
      <c r="C1" s="2" t="s">
        <v>2</v>
      </c>
      <c r="D1" s="2" t="s">
        <v>3</v>
      </c>
      <c r="E1" s="2" t="s">
        <v>4</v>
      </c>
      <c r="F1" s="5" t="s">
        <v>5</v>
      </c>
      <c r="G1" s="2" t="s">
        <v>6</v>
      </c>
      <c r="H1" s="2" t="s">
        <v>20</v>
      </c>
    </row>
    <row r="2" spans="1:8" x14ac:dyDescent="0.25">
      <c r="A2" t="s">
        <v>71</v>
      </c>
      <c r="B2" s="1">
        <v>295.10000000000002</v>
      </c>
      <c r="C2" s="2">
        <v>13</v>
      </c>
      <c r="F2" s="5">
        <v>5.08</v>
      </c>
      <c r="G2" s="2">
        <v>3</v>
      </c>
      <c r="H2" s="2">
        <v>3</v>
      </c>
    </row>
    <row r="3" spans="1:8" x14ac:dyDescent="0.25">
      <c r="A3" t="s">
        <v>220</v>
      </c>
      <c r="B3" s="1">
        <v>214</v>
      </c>
      <c r="C3" s="2">
        <v>13</v>
      </c>
      <c r="F3" s="5">
        <v>7.08</v>
      </c>
      <c r="G3" s="2">
        <v>3</v>
      </c>
      <c r="H3" s="2">
        <v>5</v>
      </c>
    </row>
    <row r="4" spans="1:8" x14ac:dyDescent="0.25">
      <c r="A4" t="s">
        <v>73</v>
      </c>
      <c r="B4" s="1">
        <v>145.4</v>
      </c>
      <c r="C4" s="2">
        <v>5</v>
      </c>
      <c r="F4" s="5">
        <v>8.0500000000000007</v>
      </c>
      <c r="G4" s="2">
        <v>3</v>
      </c>
      <c r="H4" s="2">
        <v>6</v>
      </c>
    </row>
    <row r="5" spans="1:8" x14ac:dyDescent="0.25">
      <c r="A5" t="s">
        <v>214</v>
      </c>
      <c r="B5" s="1">
        <v>270.7</v>
      </c>
      <c r="C5" s="2">
        <v>13</v>
      </c>
      <c r="D5" s="2">
        <v>2</v>
      </c>
      <c r="E5" s="2" t="s">
        <v>74</v>
      </c>
      <c r="F5" s="5">
        <v>9.08</v>
      </c>
      <c r="G5" s="2">
        <v>1</v>
      </c>
      <c r="H5" s="2">
        <v>7</v>
      </c>
    </row>
    <row r="6" spans="1:8" x14ac:dyDescent="0.25">
      <c r="A6" t="s">
        <v>75</v>
      </c>
      <c r="B6" s="1">
        <v>198.9</v>
      </c>
      <c r="C6" s="2">
        <v>6</v>
      </c>
      <c r="F6" s="5">
        <v>10.09</v>
      </c>
      <c r="G6" s="2">
        <v>3</v>
      </c>
      <c r="H6" s="2">
        <v>8</v>
      </c>
    </row>
    <row r="7" spans="1:8" x14ac:dyDescent="0.25">
      <c r="A7" t="s">
        <v>215</v>
      </c>
      <c r="B7" s="1">
        <v>129</v>
      </c>
      <c r="C7" s="2">
        <v>9</v>
      </c>
      <c r="G7" s="2">
        <v>3</v>
      </c>
      <c r="H7" s="2">
        <v>12</v>
      </c>
    </row>
    <row r="8" spans="1:8" x14ac:dyDescent="0.25">
      <c r="A8" t="s">
        <v>216</v>
      </c>
      <c r="B8" s="1">
        <v>206.9</v>
      </c>
      <c r="C8" s="2">
        <v>6</v>
      </c>
      <c r="F8" s="5">
        <v>14.05</v>
      </c>
      <c r="G8" s="2">
        <v>3</v>
      </c>
      <c r="H8" s="2">
        <v>12</v>
      </c>
    </row>
    <row r="9" spans="1:8" x14ac:dyDescent="0.25">
      <c r="A9" t="s">
        <v>76</v>
      </c>
      <c r="B9" s="1">
        <v>157</v>
      </c>
      <c r="C9" s="2">
        <v>13</v>
      </c>
      <c r="G9" s="2">
        <v>3</v>
      </c>
      <c r="H9" s="2">
        <v>12</v>
      </c>
    </row>
    <row r="10" spans="1:8" x14ac:dyDescent="0.25">
      <c r="A10" t="s">
        <v>77</v>
      </c>
      <c r="B10" s="1">
        <v>158.19999999999999</v>
      </c>
      <c r="C10" s="2">
        <v>11</v>
      </c>
      <c r="G10" s="2">
        <v>3</v>
      </c>
      <c r="H10" s="2">
        <v>12</v>
      </c>
    </row>
    <row r="11" spans="1:8" x14ac:dyDescent="0.25">
      <c r="A11" t="s">
        <v>221</v>
      </c>
      <c r="B11" s="1">
        <v>274.55</v>
      </c>
      <c r="C11" s="2">
        <v>10</v>
      </c>
      <c r="D11" s="2">
        <v>3</v>
      </c>
      <c r="E11" s="2" t="s">
        <v>79</v>
      </c>
      <c r="F11" s="5">
        <v>15.07</v>
      </c>
      <c r="G11" s="2">
        <v>2</v>
      </c>
      <c r="H11" s="2">
        <v>13</v>
      </c>
    </row>
    <row r="12" spans="1:8" x14ac:dyDescent="0.25">
      <c r="A12" t="s">
        <v>80</v>
      </c>
      <c r="B12" s="1">
        <v>175.1</v>
      </c>
      <c r="C12" s="2">
        <v>14</v>
      </c>
      <c r="F12" s="5">
        <v>16.09</v>
      </c>
      <c r="G12" s="2">
        <v>3</v>
      </c>
      <c r="H12" s="2">
        <v>14</v>
      </c>
    </row>
    <row r="13" spans="1:8" x14ac:dyDescent="0.25">
      <c r="A13" t="s">
        <v>81</v>
      </c>
      <c r="B13" s="1">
        <v>396.5</v>
      </c>
      <c r="C13" s="2">
        <v>9</v>
      </c>
      <c r="F13" s="5">
        <v>16.05</v>
      </c>
      <c r="G13" s="2">
        <v>3</v>
      </c>
      <c r="H13" s="2">
        <v>14</v>
      </c>
    </row>
    <row r="14" spans="1:8" x14ac:dyDescent="0.25">
      <c r="A14" t="s">
        <v>83</v>
      </c>
      <c r="B14" s="1">
        <v>164.2</v>
      </c>
      <c r="C14" s="2">
        <v>7</v>
      </c>
      <c r="F14" s="5">
        <v>18.100000000000001</v>
      </c>
      <c r="G14" s="2">
        <v>3</v>
      </c>
      <c r="H14" s="2">
        <v>16</v>
      </c>
    </row>
    <row r="15" spans="1:8" x14ac:dyDescent="0.25">
      <c r="A15" t="s">
        <v>222</v>
      </c>
      <c r="B15" s="1">
        <v>370.55</v>
      </c>
      <c r="C15" s="2">
        <v>10</v>
      </c>
      <c r="F15" s="5">
        <v>1.07</v>
      </c>
      <c r="G15" s="2" t="s">
        <v>21</v>
      </c>
      <c r="H15" s="2" t="s">
        <v>21</v>
      </c>
    </row>
    <row r="16" spans="1:8" x14ac:dyDescent="0.25">
      <c r="A16" t="s">
        <v>86</v>
      </c>
      <c r="B16" s="1">
        <v>209.1</v>
      </c>
      <c r="C16" s="2">
        <v>7</v>
      </c>
      <c r="D16" s="2">
        <v>1</v>
      </c>
      <c r="E16" s="2" t="s">
        <v>74</v>
      </c>
      <c r="F16" s="5">
        <v>9.1</v>
      </c>
      <c r="G16" s="2" t="s">
        <v>21</v>
      </c>
      <c r="H16" s="2" t="s">
        <v>21</v>
      </c>
    </row>
    <row r="17" spans="1:8" x14ac:dyDescent="0.25">
      <c r="A17" t="s">
        <v>87</v>
      </c>
      <c r="B17" s="1">
        <v>226.6</v>
      </c>
      <c r="C17" s="2">
        <v>11</v>
      </c>
      <c r="F17" s="5">
        <v>1.04</v>
      </c>
      <c r="G17" s="2" t="s">
        <v>21</v>
      </c>
      <c r="H17" s="2" t="s">
        <v>21</v>
      </c>
    </row>
    <row r="18" spans="1:8" x14ac:dyDescent="0.25">
      <c r="A18" t="s">
        <v>84</v>
      </c>
      <c r="B18" s="1">
        <v>211.8</v>
      </c>
      <c r="C18" s="2">
        <v>10</v>
      </c>
      <c r="D18" s="2">
        <v>2</v>
      </c>
      <c r="E18" s="2" t="s">
        <v>85</v>
      </c>
      <c r="F18" s="5">
        <v>2.0499999999999998</v>
      </c>
      <c r="G18" s="2" t="s">
        <v>21</v>
      </c>
      <c r="H18" s="2" t="s">
        <v>21</v>
      </c>
    </row>
    <row r="19" spans="1:8" x14ac:dyDescent="0.25">
      <c r="A19" t="s">
        <v>12</v>
      </c>
      <c r="B19" s="1">
        <v>239.7</v>
      </c>
      <c r="C19" s="2">
        <v>9</v>
      </c>
      <c r="F19" s="5">
        <v>2.06</v>
      </c>
      <c r="G19" s="2" t="s">
        <v>21</v>
      </c>
      <c r="H19" s="2" t="s">
        <v>21</v>
      </c>
    </row>
    <row r="21" spans="1:8" x14ac:dyDescent="0.25">
      <c r="A21" s="3" t="str">
        <f>HYPERLINK("#'Table of Contents'!B2","Back to Table of Contents")</f>
        <v>Back to Table of Contents</v>
      </c>
    </row>
  </sheetData>
  <conditionalFormatting sqref="A1:A19">
    <cfRule type="expression" dxfId="27" priority="1">
      <formula>G1=3</formula>
    </cfRule>
    <cfRule type="expression" dxfId="26" priority="2">
      <formula>G1=2</formula>
    </cfRule>
    <cfRule type="expression" dxfId="25" priority="3">
      <formula>G1=1</formula>
    </cfRule>
    <cfRule type="expression" dxfId="24" priority="4">
      <formula>G1="NA"</formula>
    </cfRule>
  </conditionalFormatting>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AAE29-ABB2-4BA8-876F-EEBB2ECC02F4}">
  <sheetPr codeName="Sheet7"/>
  <dimension ref="A1:H21"/>
  <sheetViews>
    <sheetView workbookViewId="0">
      <selection activeCell="H30" sqref="H30"/>
    </sheetView>
  </sheetViews>
  <sheetFormatPr defaultRowHeight="15" x14ac:dyDescent="0.25"/>
  <cols>
    <col min="1" max="1" width="29.28515625" bestFit="1" customWidth="1"/>
    <col min="2" max="2" width="11.28515625" style="1" bestFit="1" customWidth="1"/>
    <col min="3" max="3" width="8.85546875" style="2" bestFit="1" customWidth="1"/>
    <col min="4" max="4" width="10.42578125" style="2" bestFit="1" customWidth="1"/>
    <col min="5" max="5" width="12" style="2" bestFit="1" customWidth="1"/>
    <col min="6" max="6" width="15" style="5" bestFit="1" customWidth="1"/>
    <col min="7" max="7" width="25.140625" style="2" bestFit="1" customWidth="1"/>
    <col min="8" max="8" width="23" style="2" bestFit="1" customWidth="1"/>
  </cols>
  <sheetData>
    <row r="1" spans="1:8" x14ac:dyDescent="0.25">
      <c r="A1" t="s">
        <v>0</v>
      </c>
      <c r="B1" s="1" t="s">
        <v>1</v>
      </c>
      <c r="C1" s="2" t="s">
        <v>2</v>
      </c>
      <c r="D1" s="2" t="s">
        <v>3</v>
      </c>
      <c r="E1" s="2" t="s">
        <v>4</v>
      </c>
      <c r="F1" s="5" t="s">
        <v>5</v>
      </c>
      <c r="G1" s="2" t="s">
        <v>6</v>
      </c>
      <c r="H1" s="2" t="s">
        <v>20</v>
      </c>
    </row>
    <row r="2" spans="1:8" x14ac:dyDescent="0.25">
      <c r="A2" t="s">
        <v>89</v>
      </c>
      <c r="B2" s="1">
        <v>200.6</v>
      </c>
      <c r="C2" s="2">
        <v>14</v>
      </c>
      <c r="F2" s="5">
        <v>5.0199999999999996</v>
      </c>
      <c r="G2" s="2">
        <v>3</v>
      </c>
      <c r="H2" s="2">
        <v>3</v>
      </c>
    </row>
    <row r="3" spans="1:8" x14ac:dyDescent="0.25">
      <c r="A3" t="s">
        <v>183</v>
      </c>
      <c r="B3" s="1">
        <v>135.30000000000001</v>
      </c>
      <c r="C3" s="2">
        <v>14</v>
      </c>
      <c r="F3" s="5">
        <v>6.11</v>
      </c>
      <c r="G3" s="2">
        <v>3</v>
      </c>
      <c r="H3" s="2">
        <v>4</v>
      </c>
    </row>
    <row r="4" spans="1:8" x14ac:dyDescent="0.25">
      <c r="A4" t="s">
        <v>90</v>
      </c>
      <c r="B4" s="1">
        <v>414.15</v>
      </c>
      <c r="C4" s="2">
        <v>7</v>
      </c>
      <c r="D4" s="2">
        <v>3</v>
      </c>
      <c r="E4" s="2" t="s">
        <v>14</v>
      </c>
      <c r="F4" s="5">
        <v>7.02</v>
      </c>
      <c r="G4" s="2">
        <v>2</v>
      </c>
      <c r="H4" s="2">
        <v>5</v>
      </c>
    </row>
    <row r="5" spans="1:8" x14ac:dyDescent="0.25">
      <c r="A5" t="s">
        <v>239</v>
      </c>
      <c r="B5" s="1">
        <v>193</v>
      </c>
      <c r="C5" s="2">
        <v>9</v>
      </c>
      <c r="F5" s="5">
        <v>8.11</v>
      </c>
      <c r="G5" s="2">
        <v>3</v>
      </c>
      <c r="H5" s="2">
        <v>6</v>
      </c>
    </row>
    <row r="6" spans="1:8" x14ac:dyDescent="0.25">
      <c r="A6" t="s">
        <v>92</v>
      </c>
      <c r="B6" s="1">
        <v>181</v>
      </c>
      <c r="C6" s="2">
        <v>13</v>
      </c>
      <c r="F6" s="5">
        <v>10.11</v>
      </c>
      <c r="G6" s="2">
        <v>3</v>
      </c>
      <c r="H6" s="2">
        <v>8</v>
      </c>
    </row>
    <row r="7" spans="1:8" x14ac:dyDescent="0.25">
      <c r="A7" t="s">
        <v>93</v>
      </c>
      <c r="B7" s="1">
        <v>147</v>
      </c>
      <c r="C7" s="2">
        <v>10</v>
      </c>
      <c r="F7" s="5">
        <v>11.02</v>
      </c>
      <c r="G7" s="2">
        <v>3</v>
      </c>
      <c r="H7" s="2">
        <v>9</v>
      </c>
    </row>
    <row r="8" spans="1:8" x14ac:dyDescent="0.25">
      <c r="A8" t="s">
        <v>94</v>
      </c>
      <c r="B8" s="1">
        <v>133.44999999999999</v>
      </c>
      <c r="C8" s="2">
        <v>11</v>
      </c>
      <c r="G8" s="2">
        <v>3</v>
      </c>
      <c r="H8" s="2">
        <v>12</v>
      </c>
    </row>
    <row r="9" spans="1:8" x14ac:dyDescent="0.25">
      <c r="A9" t="s">
        <v>95</v>
      </c>
      <c r="B9" s="1">
        <v>329.6</v>
      </c>
      <c r="C9" s="2">
        <v>9</v>
      </c>
      <c r="G9" s="2">
        <v>3</v>
      </c>
      <c r="H9" s="2">
        <v>12</v>
      </c>
    </row>
    <row r="10" spans="1:8" x14ac:dyDescent="0.25">
      <c r="A10" t="s">
        <v>184</v>
      </c>
      <c r="B10" s="1">
        <v>119.5</v>
      </c>
      <c r="C10" s="2">
        <v>7</v>
      </c>
      <c r="G10" s="2">
        <v>3</v>
      </c>
      <c r="H10" s="2">
        <v>12</v>
      </c>
    </row>
    <row r="11" spans="1:8" x14ac:dyDescent="0.25">
      <c r="A11" t="s">
        <v>240</v>
      </c>
      <c r="B11" s="1">
        <v>111.7</v>
      </c>
      <c r="C11" s="2">
        <v>7</v>
      </c>
      <c r="G11" s="2">
        <v>3</v>
      </c>
      <c r="H11" s="2">
        <v>12</v>
      </c>
    </row>
    <row r="12" spans="1:8" x14ac:dyDescent="0.25">
      <c r="A12" t="s">
        <v>96</v>
      </c>
      <c r="B12" s="1">
        <v>119.4</v>
      </c>
      <c r="C12" s="2">
        <v>9</v>
      </c>
      <c r="G12" s="2">
        <v>3</v>
      </c>
      <c r="H12" s="2">
        <v>12</v>
      </c>
    </row>
    <row r="13" spans="1:8" x14ac:dyDescent="0.25">
      <c r="A13" t="s">
        <v>37</v>
      </c>
      <c r="B13" s="1">
        <v>97</v>
      </c>
      <c r="C13" s="2">
        <v>7</v>
      </c>
      <c r="G13" s="2">
        <v>3</v>
      </c>
      <c r="H13" s="2">
        <v>12</v>
      </c>
    </row>
    <row r="14" spans="1:8" x14ac:dyDescent="0.25">
      <c r="A14" t="s">
        <v>241</v>
      </c>
      <c r="B14" s="1">
        <v>82.3</v>
      </c>
      <c r="C14" s="2">
        <v>9</v>
      </c>
      <c r="F14" s="5">
        <v>15.02</v>
      </c>
      <c r="G14" s="2">
        <v>3</v>
      </c>
      <c r="H14" s="2">
        <v>13</v>
      </c>
    </row>
    <row r="15" spans="1:8" x14ac:dyDescent="0.25">
      <c r="A15" t="s">
        <v>185</v>
      </c>
      <c r="B15" s="1">
        <v>91.6</v>
      </c>
      <c r="C15" s="2">
        <v>7</v>
      </c>
      <c r="F15" s="5">
        <v>16.11</v>
      </c>
      <c r="G15" s="2">
        <v>3</v>
      </c>
      <c r="H15" s="2">
        <v>14</v>
      </c>
    </row>
    <row r="16" spans="1:8" x14ac:dyDescent="0.25">
      <c r="A16" t="s">
        <v>97</v>
      </c>
      <c r="B16" s="1">
        <v>236.4</v>
      </c>
      <c r="C16" s="2">
        <v>5</v>
      </c>
      <c r="F16" s="5">
        <v>2.11</v>
      </c>
      <c r="G16" s="2" t="s">
        <v>21</v>
      </c>
      <c r="H16" s="2" t="s">
        <v>21</v>
      </c>
    </row>
    <row r="17" spans="1:8" x14ac:dyDescent="0.25">
      <c r="A17" t="s">
        <v>186</v>
      </c>
      <c r="B17" s="1">
        <v>418.3</v>
      </c>
      <c r="C17" s="2">
        <v>9</v>
      </c>
      <c r="F17" s="5">
        <v>1.02</v>
      </c>
      <c r="G17" s="2" t="s">
        <v>21</v>
      </c>
      <c r="H17" s="2" t="s">
        <v>21</v>
      </c>
    </row>
    <row r="18" spans="1:8" x14ac:dyDescent="0.25">
      <c r="A18" t="s">
        <v>98</v>
      </c>
      <c r="B18" s="1">
        <v>174.2</v>
      </c>
      <c r="C18" s="2">
        <v>6</v>
      </c>
      <c r="F18" s="5">
        <v>3.02</v>
      </c>
      <c r="G18" s="2" t="s">
        <v>21</v>
      </c>
      <c r="H18" s="2" t="s">
        <v>21</v>
      </c>
    </row>
    <row r="19" spans="1:8" x14ac:dyDescent="0.25">
      <c r="A19" t="s">
        <v>31</v>
      </c>
      <c r="B19" s="1">
        <v>260.8</v>
      </c>
      <c r="C19" s="2">
        <v>13</v>
      </c>
      <c r="F19" s="5">
        <v>1.1000000000000001</v>
      </c>
      <c r="G19" s="2" t="s">
        <v>21</v>
      </c>
      <c r="H19" s="2" t="s">
        <v>21</v>
      </c>
    </row>
    <row r="21" spans="1:8" x14ac:dyDescent="0.25">
      <c r="A21" s="3" t="str">
        <f>HYPERLINK("#'Table of Contents'!B2","Back to Table of Contents")</f>
        <v>Back to Table of Contents</v>
      </c>
    </row>
  </sheetData>
  <conditionalFormatting sqref="A1:A19">
    <cfRule type="expression" dxfId="23" priority="1">
      <formula>G1=3</formula>
    </cfRule>
    <cfRule type="expression" dxfId="22" priority="2">
      <formula>G1=2</formula>
    </cfRule>
    <cfRule type="expression" dxfId="21" priority="3">
      <formula>G1=1</formula>
    </cfRule>
    <cfRule type="expression" dxfId="20" priority="4">
      <formula>G1="NA"</formula>
    </cfRule>
  </conditionalFormatting>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3339F-232C-4121-A64D-532457503D28}">
  <sheetPr codeName="Sheet8"/>
  <dimension ref="A1:H21"/>
  <sheetViews>
    <sheetView workbookViewId="0">
      <selection activeCell="A21" sqref="A21"/>
    </sheetView>
  </sheetViews>
  <sheetFormatPr defaultRowHeight="15" x14ac:dyDescent="0.25"/>
  <cols>
    <col min="1" max="1" width="25.5703125" bestFit="1" customWidth="1"/>
    <col min="2" max="2" width="11.28515625" style="1" bestFit="1" customWidth="1"/>
    <col min="3" max="3" width="8.85546875" style="2" bestFit="1" customWidth="1"/>
    <col min="4" max="4" width="10.42578125" style="2" bestFit="1" customWidth="1"/>
    <col min="5" max="5" width="12" style="2" bestFit="1" customWidth="1"/>
    <col min="6" max="6" width="15" style="5" bestFit="1" customWidth="1"/>
    <col min="7" max="7" width="25.140625" style="2" bestFit="1" customWidth="1"/>
    <col min="8" max="8" width="23" style="2" bestFit="1" customWidth="1"/>
  </cols>
  <sheetData>
    <row r="1" spans="1:8" x14ac:dyDescent="0.25">
      <c r="A1" t="s">
        <v>0</v>
      </c>
      <c r="B1" s="1" t="s">
        <v>1</v>
      </c>
      <c r="C1" s="2" t="s">
        <v>2</v>
      </c>
      <c r="D1" s="2" t="s">
        <v>3</v>
      </c>
      <c r="E1" s="2" t="s">
        <v>4</v>
      </c>
      <c r="F1" s="5" t="s">
        <v>5</v>
      </c>
      <c r="G1" s="2" t="s">
        <v>6</v>
      </c>
      <c r="H1" s="2" t="s">
        <v>20</v>
      </c>
    </row>
    <row r="2" spans="1:8" x14ac:dyDescent="0.25">
      <c r="A2" t="s">
        <v>99</v>
      </c>
      <c r="B2" s="1">
        <v>292.3</v>
      </c>
      <c r="C2" s="2">
        <v>5</v>
      </c>
      <c r="F2" s="5">
        <v>4.09</v>
      </c>
      <c r="G2" s="2">
        <v>3</v>
      </c>
      <c r="H2" s="2">
        <v>2</v>
      </c>
    </row>
    <row r="3" spans="1:8" x14ac:dyDescent="0.25">
      <c r="A3" t="s">
        <v>244</v>
      </c>
      <c r="B3" s="1">
        <v>225.2</v>
      </c>
      <c r="C3" s="2">
        <v>10</v>
      </c>
      <c r="D3" s="2">
        <v>3</v>
      </c>
      <c r="E3" s="2" t="s">
        <v>100</v>
      </c>
      <c r="F3" s="5">
        <v>6.09</v>
      </c>
      <c r="G3" s="2">
        <v>2</v>
      </c>
      <c r="H3" s="2">
        <v>4</v>
      </c>
    </row>
    <row r="4" spans="1:8" x14ac:dyDescent="0.25">
      <c r="A4" t="s">
        <v>101</v>
      </c>
      <c r="B4" s="1">
        <v>21.4</v>
      </c>
      <c r="C4" s="2">
        <v>9</v>
      </c>
      <c r="F4" s="5">
        <v>8.09</v>
      </c>
      <c r="G4" s="2">
        <v>3</v>
      </c>
      <c r="H4" s="2">
        <v>6</v>
      </c>
    </row>
    <row r="5" spans="1:8" x14ac:dyDescent="0.25">
      <c r="A5" t="s">
        <v>102</v>
      </c>
      <c r="B5" s="1">
        <v>230.4</v>
      </c>
      <c r="C5" s="2">
        <v>9</v>
      </c>
      <c r="F5" s="5">
        <v>11.04</v>
      </c>
      <c r="G5" s="2">
        <v>3</v>
      </c>
      <c r="H5" s="2">
        <v>9</v>
      </c>
    </row>
    <row r="6" spans="1:8" x14ac:dyDescent="0.25">
      <c r="A6" t="s">
        <v>191</v>
      </c>
      <c r="B6" s="1">
        <v>94</v>
      </c>
      <c r="C6" s="2">
        <v>13</v>
      </c>
      <c r="D6" s="2">
        <v>3</v>
      </c>
      <c r="E6" s="2" t="s">
        <v>10</v>
      </c>
      <c r="F6" s="5">
        <v>12.07</v>
      </c>
      <c r="G6" s="2">
        <v>2</v>
      </c>
      <c r="H6" s="2">
        <v>10</v>
      </c>
    </row>
    <row r="7" spans="1:8" x14ac:dyDescent="0.25">
      <c r="A7" t="s">
        <v>103</v>
      </c>
      <c r="B7" s="1">
        <v>184.35</v>
      </c>
      <c r="C7" s="2">
        <v>11</v>
      </c>
      <c r="G7" s="2">
        <v>3</v>
      </c>
      <c r="H7" s="2">
        <v>12</v>
      </c>
    </row>
    <row r="8" spans="1:8" x14ac:dyDescent="0.25">
      <c r="A8" t="s">
        <v>35</v>
      </c>
      <c r="B8" s="1">
        <v>146</v>
      </c>
      <c r="C8" s="2">
        <v>11</v>
      </c>
      <c r="G8" s="2">
        <v>3</v>
      </c>
      <c r="H8" s="2">
        <v>12</v>
      </c>
    </row>
    <row r="9" spans="1:8" x14ac:dyDescent="0.25">
      <c r="A9" t="s">
        <v>192</v>
      </c>
      <c r="B9" s="1">
        <v>99</v>
      </c>
      <c r="C9" s="2">
        <v>14</v>
      </c>
      <c r="G9" s="2">
        <v>3</v>
      </c>
      <c r="H9" s="2">
        <v>12</v>
      </c>
    </row>
    <row r="10" spans="1:8" x14ac:dyDescent="0.25">
      <c r="A10" t="s">
        <v>193</v>
      </c>
      <c r="B10" s="1">
        <v>126</v>
      </c>
      <c r="C10" s="2">
        <v>13</v>
      </c>
      <c r="G10" s="2">
        <v>3</v>
      </c>
      <c r="H10" s="2">
        <v>12</v>
      </c>
    </row>
    <row r="11" spans="1:8" x14ac:dyDescent="0.25">
      <c r="A11" t="s">
        <v>194</v>
      </c>
      <c r="B11" s="1">
        <v>357.45</v>
      </c>
      <c r="C11" s="2">
        <v>5</v>
      </c>
      <c r="G11" s="2">
        <v>3</v>
      </c>
      <c r="H11" s="2">
        <v>12</v>
      </c>
    </row>
    <row r="12" spans="1:8" x14ac:dyDescent="0.25">
      <c r="A12" t="s">
        <v>105</v>
      </c>
      <c r="B12" s="1">
        <v>92.7</v>
      </c>
      <c r="C12" s="2">
        <v>10</v>
      </c>
      <c r="F12" s="5">
        <v>15.04</v>
      </c>
      <c r="G12" s="2">
        <v>3</v>
      </c>
      <c r="H12" s="2">
        <v>13</v>
      </c>
    </row>
    <row r="13" spans="1:8" x14ac:dyDescent="0.25">
      <c r="A13" t="s">
        <v>106</v>
      </c>
      <c r="B13" s="1">
        <v>334.15</v>
      </c>
      <c r="C13" s="2">
        <v>14</v>
      </c>
      <c r="F13" s="5">
        <v>17.04</v>
      </c>
      <c r="G13" s="2">
        <v>3</v>
      </c>
      <c r="H13" s="2">
        <v>15</v>
      </c>
    </row>
    <row r="14" spans="1:8" x14ac:dyDescent="0.25">
      <c r="A14" t="s">
        <v>195</v>
      </c>
      <c r="B14" s="1">
        <v>182.2</v>
      </c>
      <c r="C14" s="2">
        <v>13</v>
      </c>
      <c r="D14" s="2">
        <v>1</v>
      </c>
      <c r="E14" s="2" t="s">
        <v>85</v>
      </c>
      <c r="F14" s="5">
        <v>2.09</v>
      </c>
      <c r="G14" s="2" t="s">
        <v>21</v>
      </c>
      <c r="H14" s="2" t="s">
        <v>21</v>
      </c>
    </row>
    <row r="15" spans="1:8" x14ac:dyDescent="0.25">
      <c r="A15" t="s">
        <v>152</v>
      </c>
      <c r="B15" s="1">
        <v>176.5</v>
      </c>
      <c r="C15" s="2">
        <v>5</v>
      </c>
      <c r="F15" s="5">
        <v>1.05</v>
      </c>
      <c r="G15" s="2" t="s">
        <v>21</v>
      </c>
      <c r="H15" s="2" t="s">
        <v>21</v>
      </c>
    </row>
    <row r="16" spans="1:8" x14ac:dyDescent="0.25">
      <c r="A16" t="s">
        <v>107</v>
      </c>
      <c r="B16" s="1">
        <v>268.7</v>
      </c>
      <c r="C16" s="2">
        <v>9</v>
      </c>
      <c r="D16" s="2">
        <v>1</v>
      </c>
      <c r="E16" s="2" t="s">
        <v>14</v>
      </c>
      <c r="F16" s="5">
        <v>7.04</v>
      </c>
      <c r="G16" s="2" t="s">
        <v>21</v>
      </c>
      <c r="H16" s="2" t="s">
        <v>21</v>
      </c>
    </row>
    <row r="17" spans="1:8" x14ac:dyDescent="0.25">
      <c r="A17" t="s">
        <v>30</v>
      </c>
      <c r="B17" s="1">
        <v>397.7</v>
      </c>
      <c r="C17" s="2">
        <v>7</v>
      </c>
      <c r="F17" s="5">
        <v>2.0299999999999998</v>
      </c>
      <c r="G17" s="2" t="s">
        <v>21</v>
      </c>
      <c r="H17" s="2" t="s">
        <v>21</v>
      </c>
    </row>
    <row r="18" spans="1:8" x14ac:dyDescent="0.25">
      <c r="A18" t="s">
        <v>109</v>
      </c>
      <c r="B18" s="1">
        <v>225.4</v>
      </c>
      <c r="C18" s="2">
        <v>10</v>
      </c>
      <c r="F18" s="5">
        <v>1.08</v>
      </c>
      <c r="G18" s="2" t="s">
        <v>21</v>
      </c>
      <c r="H18" s="2" t="s">
        <v>21</v>
      </c>
    </row>
    <row r="19" spans="1:8" x14ac:dyDescent="0.25">
      <c r="A19" t="s">
        <v>108</v>
      </c>
      <c r="B19" s="1">
        <v>242.4</v>
      </c>
      <c r="C19" s="2">
        <v>7</v>
      </c>
      <c r="F19" s="5">
        <v>2.08</v>
      </c>
      <c r="G19" s="2" t="s">
        <v>21</v>
      </c>
      <c r="H19" s="2" t="s">
        <v>21</v>
      </c>
    </row>
    <row r="21" spans="1:8" x14ac:dyDescent="0.25">
      <c r="A21" s="3" t="str">
        <f>HYPERLINK("#'Table of Contents'!B2","Back to Table of Contents")</f>
        <v>Back to Table of Contents</v>
      </c>
    </row>
  </sheetData>
  <conditionalFormatting sqref="A1:A19">
    <cfRule type="expression" dxfId="19" priority="1">
      <formula>G1=3</formula>
    </cfRule>
    <cfRule type="expression" dxfId="18" priority="2">
      <formula>G1=2</formula>
    </cfRule>
    <cfRule type="expression" dxfId="17" priority="3">
      <formula>G1=1</formula>
    </cfRule>
    <cfRule type="expression" dxfId="16" priority="4">
      <formula>G1="NA"</formula>
    </cfRule>
  </conditionalFormatting>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A5229-2BF7-4648-A58D-D478C61BB15D}">
  <sheetPr codeName="Sheet9"/>
  <dimension ref="A1:H21"/>
  <sheetViews>
    <sheetView workbookViewId="0">
      <selection activeCell="H30" sqref="H30"/>
    </sheetView>
  </sheetViews>
  <sheetFormatPr defaultRowHeight="15" x14ac:dyDescent="0.25"/>
  <cols>
    <col min="1" max="1" width="27.5703125" bestFit="1" customWidth="1"/>
    <col min="2" max="2" width="11.28515625" style="1" bestFit="1" customWidth="1"/>
    <col min="3" max="3" width="8.85546875" style="2" bestFit="1" customWidth="1"/>
    <col min="4" max="4" width="10.42578125" style="2" bestFit="1" customWidth="1"/>
    <col min="5" max="5" width="12" style="2" bestFit="1" customWidth="1"/>
    <col min="6" max="6" width="15" style="5" bestFit="1" customWidth="1"/>
    <col min="7" max="7" width="25.140625" style="2" bestFit="1" customWidth="1"/>
    <col min="8" max="8" width="23" style="2" bestFit="1" customWidth="1"/>
  </cols>
  <sheetData>
    <row r="1" spans="1:8" x14ac:dyDescent="0.25">
      <c r="A1" t="s">
        <v>0</v>
      </c>
      <c r="B1" s="1" t="s">
        <v>1</v>
      </c>
      <c r="C1" s="2" t="s">
        <v>2</v>
      </c>
      <c r="D1" s="2" t="s">
        <v>3</v>
      </c>
      <c r="E1" s="2" t="s">
        <v>4</v>
      </c>
      <c r="F1" s="5" t="s">
        <v>5</v>
      </c>
      <c r="G1" s="2" t="s">
        <v>6</v>
      </c>
      <c r="H1" s="2" t="s">
        <v>20</v>
      </c>
    </row>
    <row r="2" spans="1:8" x14ac:dyDescent="0.25">
      <c r="A2" t="s">
        <v>110</v>
      </c>
      <c r="B2" s="1">
        <v>185.3</v>
      </c>
      <c r="C2" s="2">
        <v>5</v>
      </c>
      <c r="F2" s="5">
        <v>4.12</v>
      </c>
      <c r="G2" s="2">
        <v>3</v>
      </c>
      <c r="H2" s="2">
        <v>2</v>
      </c>
    </row>
    <row r="3" spans="1:8" x14ac:dyDescent="0.25">
      <c r="A3" t="s">
        <v>142</v>
      </c>
      <c r="B3" s="1">
        <v>218.2</v>
      </c>
      <c r="C3" s="2">
        <v>9</v>
      </c>
      <c r="F3" s="5">
        <v>4.08</v>
      </c>
      <c r="G3" s="2">
        <v>3</v>
      </c>
      <c r="H3" s="2">
        <v>2</v>
      </c>
    </row>
    <row r="4" spans="1:8" x14ac:dyDescent="0.25">
      <c r="A4" t="s">
        <v>196</v>
      </c>
      <c r="B4" s="1">
        <v>234.1</v>
      </c>
      <c r="C4" s="2">
        <v>11</v>
      </c>
      <c r="F4" s="5">
        <v>5.01</v>
      </c>
      <c r="G4" s="2">
        <v>3</v>
      </c>
      <c r="H4" s="2">
        <v>3</v>
      </c>
    </row>
    <row r="5" spans="1:8" x14ac:dyDescent="0.25">
      <c r="A5" t="s">
        <v>234</v>
      </c>
      <c r="B5" s="1">
        <v>115.4</v>
      </c>
      <c r="C5" s="2">
        <v>13</v>
      </c>
      <c r="F5" s="5">
        <v>6.05</v>
      </c>
      <c r="G5" s="2">
        <v>3</v>
      </c>
      <c r="H5" s="2">
        <v>4</v>
      </c>
    </row>
    <row r="6" spans="1:8" x14ac:dyDescent="0.25">
      <c r="A6" t="s">
        <v>111</v>
      </c>
      <c r="B6" s="1">
        <v>98.6</v>
      </c>
      <c r="C6" s="2">
        <v>5</v>
      </c>
      <c r="F6" s="5">
        <v>7.01</v>
      </c>
      <c r="G6" s="2">
        <v>3</v>
      </c>
      <c r="H6" s="2">
        <v>5</v>
      </c>
    </row>
    <row r="7" spans="1:8" x14ac:dyDescent="0.25">
      <c r="A7" t="s">
        <v>112</v>
      </c>
      <c r="B7" s="1">
        <v>135</v>
      </c>
      <c r="C7" s="2">
        <v>6</v>
      </c>
      <c r="F7" s="5">
        <v>8.1199999999999992</v>
      </c>
      <c r="G7" s="2">
        <v>3</v>
      </c>
      <c r="H7" s="2">
        <v>6</v>
      </c>
    </row>
    <row r="8" spans="1:8" x14ac:dyDescent="0.25">
      <c r="A8" t="s">
        <v>197</v>
      </c>
      <c r="B8" s="1">
        <v>67.400000000000006</v>
      </c>
      <c r="C8" s="2">
        <v>9</v>
      </c>
      <c r="F8" s="5">
        <v>9.01</v>
      </c>
      <c r="G8" s="2">
        <v>3</v>
      </c>
      <c r="H8" s="2">
        <v>7</v>
      </c>
    </row>
    <row r="9" spans="1:8" x14ac:dyDescent="0.25">
      <c r="A9" t="s">
        <v>166</v>
      </c>
      <c r="B9" s="1">
        <v>275.7</v>
      </c>
      <c r="C9" s="2">
        <v>10</v>
      </c>
      <c r="D9" s="2">
        <v>3</v>
      </c>
      <c r="E9" s="2" t="s">
        <v>33</v>
      </c>
      <c r="F9" s="5">
        <v>10.119999999999999</v>
      </c>
      <c r="G9" s="2">
        <v>2</v>
      </c>
      <c r="H9" s="2">
        <v>8</v>
      </c>
    </row>
    <row r="10" spans="1:8" x14ac:dyDescent="0.25">
      <c r="A10" t="s">
        <v>198</v>
      </c>
      <c r="B10" s="1">
        <v>135.35</v>
      </c>
      <c r="C10" s="2">
        <v>5</v>
      </c>
      <c r="F10" s="5">
        <v>10.050000000000001</v>
      </c>
      <c r="G10" s="2">
        <v>3</v>
      </c>
      <c r="H10" s="2">
        <v>8</v>
      </c>
    </row>
    <row r="11" spans="1:8" x14ac:dyDescent="0.25">
      <c r="A11" t="s">
        <v>113</v>
      </c>
      <c r="B11" s="1">
        <v>136.5</v>
      </c>
      <c r="C11" s="2">
        <v>11</v>
      </c>
      <c r="F11" s="5">
        <v>13.08</v>
      </c>
      <c r="G11" s="2">
        <v>3</v>
      </c>
      <c r="H11" s="2">
        <v>11</v>
      </c>
    </row>
    <row r="12" spans="1:8" x14ac:dyDescent="0.25">
      <c r="A12" t="s">
        <v>235</v>
      </c>
      <c r="B12" s="1">
        <v>149</v>
      </c>
      <c r="C12" s="2">
        <v>5</v>
      </c>
      <c r="G12" s="2">
        <v>3</v>
      </c>
      <c r="H12" s="2">
        <v>12</v>
      </c>
    </row>
    <row r="13" spans="1:8" x14ac:dyDescent="0.25">
      <c r="A13" t="s">
        <v>114</v>
      </c>
      <c r="B13" s="1">
        <v>117</v>
      </c>
      <c r="C13" s="2">
        <v>5</v>
      </c>
      <c r="G13" s="2">
        <v>3</v>
      </c>
      <c r="H13" s="2">
        <v>12</v>
      </c>
    </row>
    <row r="14" spans="1:8" x14ac:dyDescent="0.25">
      <c r="A14" t="s">
        <v>104</v>
      </c>
      <c r="B14" s="1">
        <v>140</v>
      </c>
      <c r="C14" s="2">
        <v>13</v>
      </c>
      <c r="G14" s="2">
        <v>3</v>
      </c>
      <c r="H14" s="2">
        <v>12</v>
      </c>
    </row>
    <row r="15" spans="1:8" x14ac:dyDescent="0.25">
      <c r="A15" t="s">
        <v>236</v>
      </c>
      <c r="B15" s="1">
        <v>332.55</v>
      </c>
      <c r="C15" s="2">
        <v>10</v>
      </c>
      <c r="G15" s="2">
        <v>3</v>
      </c>
      <c r="H15" s="2">
        <v>12</v>
      </c>
    </row>
    <row r="16" spans="1:8" x14ac:dyDescent="0.25">
      <c r="A16" t="s">
        <v>237</v>
      </c>
      <c r="B16" s="1">
        <v>108.5</v>
      </c>
      <c r="C16" s="2">
        <v>10</v>
      </c>
      <c r="F16" s="5">
        <v>15.01</v>
      </c>
      <c r="G16" s="2">
        <v>3</v>
      </c>
      <c r="H16" s="2">
        <v>13</v>
      </c>
    </row>
    <row r="17" spans="1:8" x14ac:dyDescent="0.25">
      <c r="A17" t="s">
        <v>238</v>
      </c>
      <c r="B17" s="1">
        <v>461.05</v>
      </c>
      <c r="C17" s="2">
        <v>13</v>
      </c>
      <c r="F17" s="5">
        <v>3.01</v>
      </c>
      <c r="G17" s="2" t="s">
        <v>21</v>
      </c>
      <c r="H17" s="2" t="s">
        <v>21</v>
      </c>
    </row>
    <row r="18" spans="1:8" x14ac:dyDescent="0.25">
      <c r="A18" t="s">
        <v>116</v>
      </c>
      <c r="B18" s="1">
        <v>284.89999999999998</v>
      </c>
      <c r="C18" s="2">
        <v>7</v>
      </c>
      <c r="F18" s="5">
        <v>1.01</v>
      </c>
      <c r="G18" s="2" t="s">
        <v>21</v>
      </c>
      <c r="H18" s="2" t="s">
        <v>21</v>
      </c>
    </row>
    <row r="19" spans="1:8" x14ac:dyDescent="0.25">
      <c r="A19" t="s">
        <v>117</v>
      </c>
      <c r="B19" s="1">
        <v>223</v>
      </c>
      <c r="C19" s="2">
        <v>7</v>
      </c>
      <c r="F19" s="5">
        <v>3.08</v>
      </c>
      <c r="G19" s="2" t="s">
        <v>21</v>
      </c>
      <c r="H19" s="2" t="s">
        <v>21</v>
      </c>
    </row>
    <row r="21" spans="1:8" x14ac:dyDescent="0.25">
      <c r="A21" s="3" t="str">
        <f>HYPERLINK("#'Table of Contents'!B2","Back to Table of Contents")</f>
        <v>Back to Table of Contents</v>
      </c>
    </row>
  </sheetData>
  <conditionalFormatting sqref="A1:A19">
    <cfRule type="expression" dxfId="15" priority="1">
      <formula>G1=3</formula>
    </cfRule>
    <cfRule type="expression" dxfId="14" priority="2">
      <formula>G1=2</formula>
    </cfRule>
    <cfRule type="expression" dxfId="13" priority="3">
      <formula>G1=1</formula>
    </cfRule>
    <cfRule type="expression" dxfId="12" priority="4">
      <formula>G1="NA"</formula>
    </cfRule>
  </conditionalFormatting>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C25E0-204B-4375-80AF-7EFC13F77A86}">
  <sheetPr codeName="Sheet10"/>
  <dimension ref="A1:H21"/>
  <sheetViews>
    <sheetView workbookViewId="0">
      <selection activeCell="H30" sqref="H30"/>
    </sheetView>
  </sheetViews>
  <sheetFormatPr defaultRowHeight="15" x14ac:dyDescent="0.25"/>
  <cols>
    <col min="1" max="1" width="28" bestFit="1" customWidth="1"/>
    <col min="2" max="2" width="11.28515625" style="1" bestFit="1" customWidth="1"/>
    <col min="3" max="3" width="8.85546875" style="2" bestFit="1" customWidth="1"/>
    <col min="4" max="4" width="10.42578125" style="2" bestFit="1" customWidth="1"/>
    <col min="5" max="5" width="12" style="2" bestFit="1" customWidth="1"/>
    <col min="6" max="6" width="15" style="5" bestFit="1" customWidth="1"/>
    <col min="7" max="7" width="25.140625" style="2" bestFit="1" customWidth="1"/>
    <col min="8" max="8" width="23" style="2" bestFit="1" customWidth="1"/>
  </cols>
  <sheetData>
    <row r="1" spans="1:8" x14ac:dyDescent="0.25">
      <c r="A1" t="s">
        <v>0</v>
      </c>
      <c r="B1" s="1" t="s">
        <v>1</v>
      </c>
      <c r="C1" s="2" t="s">
        <v>2</v>
      </c>
      <c r="D1" s="2" t="s">
        <v>3</v>
      </c>
      <c r="E1" s="2" t="s">
        <v>4</v>
      </c>
      <c r="F1" s="5" t="s">
        <v>5</v>
      </c>
      <c r="G1" s="2" t="s">
        <v>6</v>
      </c>
      <c r="H1" s="2" t="s">
        <v>20</v>
      </c>
    </row>
    <row r="2" spans="1:8" x14ac:dyDescent="0.25">
      <c r="A2" t="s">
        <v>118</v>
      </c>
      <c r="B2" s="1">
        <v>159.9</v>
      </c>
      <c r="C2" s="2">
        <v>9</v>
      </c>
      <c r="F2" s="5">
        <v>4.0199999999999996</v>
      </c>
      <c r="G2" s="2">
        <v>3</v>
      </c>
      <c r="H2" s="2">
        <v>2</v>
      </c>
    </row>
    <row r="3" spans="1:8" x14ac:dyDescent="0.25">
      <c r="A3" t="s">
        <v>245</v>
      </c>
      <c r="B3" s="1">
        <v>237.6</v>
      </c>
      <c r="C3" s="2">
        <v>10</v>
      </c>
      <c r="D3" s="2">
        <v>3</v>
      </c>
      <c r="E3" s="2" t="s">
        <v>100</v>
      </c>
      <c r="F3" s="5">
        <v>6.02</v>
      </c>
      <c r="G3" s="2">
        <v>2</v>
      </c>
      <c r="H3" s="2">
        <v>4</v>
      </c>
    </row>
    <row r="4" spans="1:8" x14ac:dyDescent="0.25">
      <c r="A4" t="s">
        <v>72</v>
      </c>
      <c r="B4" s="1">
        <v>137.80000000000001</v>
      </c>
      <c r="C4" s="2">
        <v>14</v>
      </c>
      <c r="F4" s="5">
        <v>8.06</v>
      </c>
      <c r="G4" s="2">
        <v>3</v>
      </c>
      <c r="H4" s="2">
        <v>6</v>
      </c>
    </row>
    <row r="5" spans="1:8" x14ac:dyDescent="0.25">
      <c r="A5" t="s">
        <v>119</v>
      </c>
      <c r="B5" s="1">
        <v>218.7</v>
      </c>
      <c r="C5" s="2">
        <v>7</v>
      </c>
      <c r="D5" s="2">
        <v>3</v>
      </c>
      <c r="E5" s="2" t="s">
        <v>29</v>
      </c>
      <c r="F5" s="5">
        <v>8.02</v>
      </c>
      <c r="G5" s="2">
        <v>2</v>
      </c>
      <c r="H5" s="2">
        <v>6</v>
      </c>
    </row>
    <row r="6" spans="1:8" x14ac:dyDescent="0.25">
      <c r="A6" t="s">
        <v>199</v>
      </c>
      <c r="B6" s="1">
        <v>28.5</v>
      </c>
      <c r="C6" s="2">
        <v>11</v>
      </c>
      <c r="F6" s="5">
        <v>10.02</v>
      </c>
      <c r="G6" s="2">
        <v>3</v>
      </c>
      <c r="H6" s="2">
        <v>8</v>
      </c>
    </row>
    <row r="7" spans="1:8" x14ac:dyDescent="0.25">
      <c r="A7" t="s">
        <v>120</v>
      </c>
      <c r="B7" s="1">
        <v>134.9</v>
      </c>
      <c r="C7" s="2">
        <v>13</v>
      </c>
      <c r="F7" s="5">
        <v>11.11</v>
      </c>
      <c r="G7" s="2">
        <v>3</v>
      </c>
      <c r="H7" s="2">
        <v>9</v>
      </c>
    </row>
    <row r="8" spans="1:8" x14ac:dyDescent="0.25">
      <c r="A8" t="s">
        <v>121</v>
      </c>
      <c r="B8" s="1">
        <v>61.8</v>
      </c>
      <c r="C8" s="2">
        <v>13</v>
      </c>
      <c r="F8" s="5">
        <v>12.02</v>
      </c>
      <c r="G8" s="2">
        <v>3</v>
      </c>
      <c r="H8" s="2">
        <v>10</v>
      </c>
    </row>
    <row r="9" spans="1:8" x14ac:dyDescent="0.25">
      <c r="A9" t="s">
        <v>246</v>
      </c>
      <c r="B9" s="1">
        <v>119.9</v>
      </c>
      <c r="C9" s="2">
        <v>11</v>
      </c>
      <c r="G9" s="2">
        <v>3</v>
      </c>
      <c r="H9" s="2">
        <v>12</v>
      </c>
    </row>
    <row r="10" spans="1:8" x14ac:dyDescent="0.25">
      <c r="A10" t="s">
        <v>123</v>
      </c>
      <c r="B10" s="1">
        <v>137</v>
      </c>
      <c r="C10" s="2">
        <v>9</v>
      </c>
      <c r="G10" s="2">
        <v>3</v>
      </c>
      <c r="H10" s="2">
        <v>12</v>
      </c>
    </row>
    <row r="11" spans="1:8" x14ac:dyDescent="0.25">
      <c r="A11" t="s">
        <v>122</v>
      </c>
      <c r="B11" s="1">
        <v>198</v>
      </c>
      <c r="C11" s="2">
        <v>7</v>
      </c>
      <c r="D11" s="2">
        <v>3</v>
      </c>
      <c r="E11" s="2" t="s">
        <v>15</v>
      </c>
      <c r="F11" s="5">
        <v>14.02</v>
      </c>
      <c r="G11" s="2">
        <v>2</v>
      </c>
      <c r="H11" s="2">
        <v>12</v>
      </c>
    </row>
    <row r="12" spans="1:8" x14ac:dyDescent="0.25">
      <c r="A12" t="s">
        <v>124</v>
      </c>
      <c r="B12" s="1">
        <v>106.1</v>
      </c>
      <c r="C12" s="2">
        <v>9</v>
      </c>
      <c r="G12" s="2">
        <v>3</v>
      </c>
      <c r="H12" s="2">
        <v>12</v>
      </c>
    </row>
    <row r="13" spans="1:8" x14ac:dyDescent="0.25">
      <c r="A13" t="s">
        <v>125</v>
      </c>
      <c r="B13" s="1">
        <v>303.39999999999998</v>
      </c>
      <c r="C13" s="2">
        <v>11</v>
      </c>
      <c r="F13" s="5">
        <v>15.11</v>
      </c>
      <c r="G13" s="2">
        <v>3</v>
      </c>
      <c r="H13" s="2">
        <v>13</v>
      </c>
    </row>
    <row r="14" spans="1:8" x14ac:dyDescent="0.25">
      <c r="A14" t="s">
        <v>126</v>
      </c>
      <c r="B14" s="1">
        <v>309.39999999999998</v>
      </c>
      <c r="C14" s="2">
        <v>10</v>
      </c>
      <c r="F14" s="5">
        <v>16.02</v>
      </c>
      <c r="G14" s="2">
        <v>3</v>
      </c>
      <c r="H14" s="2">
        <v>14</v>
      </c>
    </row>
    <row r="15" spans="1:8" x14ac:dyDescent="0.25">
      <c r="A15" t="s">
        <v>200</v>
      </c>
      <c r="B15" s="1">
        <v>439.25</v>
      </c>
      <c r="C15" s="2">
        <v>10</v>
      </c>
      <c r="D15" s="2">
        <v>1</v>
      </c>
      <c r="E15" s="2" t="s">
        <v>14</v>
      </c>
      <c r="F15" s="5">
        <v>7.11</v>
      </c>
      <c r="G15" s="2" t="s">
        <v>21</v>
      </c>
      <c r="H15" s="2" t="s">
        <v>21</v>
      </c>
    </row>
    <row r="16" spans="1:8" x14ac:dyDescent="0.25">
      <c r="A16" t="s">
        <v>128</v>
      </c>
      <c r="B16" s="1">
        <v>255.8</v>
      </c>
      <c r="C16" s="2">
        <v>11</v>
      </c>
      <c r="D16" s="2">
        <v>1</v>
      </c>
      <c r="E16" s="2" t="s">
        <v>23</v>
      </c>
      <c r="F16" s="5">
        <v>5.1100000000000003</v>
      </c>
      <c r="G16" s="2" t="s">
        <v>21</v>
      </c>
      <c r="H16" s="2" t="s">
        <v>21</v>
      </c>
    </row>
    <row r="17" spans="1:8" x14ac:dyDescent="0.25">
      <c r="A17" t="s">
        <v>130</v>
      </c>
      <c r="B17" s="1">
        <v>203</v>
      </c>
      <c r="C17" s="2">
        <v>13</v>
      </c>
      <c r="F17" s="5">
        <v>1.1100000000000001</v>
      </c>
      <c r="G17" s="2" t="s">
        <v>21</v>
      </c>
      <c r="H17" s="2" t="s">
        <v>21</v>
      </c>
    </row>
    <row r="18" spans="1:8" x14ac:dyDescent="0.25">
      <c r="A18" t="s">
        <v>129</v>
      </c>
      <c r="B18" s="1">
        <v>231.7</v>
      </c>
      <c r="C18" s="2">
        <v>11</v>
      </c>
      <c r="D18" s="2">
        <v>3</v>
      </c>
      <c r="E18" s="2" t="s">
        <v>41</v>
      </c>
      <c r="F18" s="5">
        <v>3.11</v>
      </c>
      <c r="G18" s="2" t="s">
        <v>21</v>
      </c>
      <c r="H18" s="2" t="s">
        <v>21</v>
      </c>
    </row>
    <row r="19" spans="1:8" x14ac:dyDescent="0.25">
      <c r="A19" t="s">
        <v>247</v>
      </c>
      <c r="B19" s="1">
        <v>191.3</v>
      </c>
      <c r="C19" s="2">
        <v>13</v>
      </c>
      <c r="F19" s="5">
        <v>2.02</v>
      </c>
      <c r="G19" s="2" t="s">
        <v>21</v>
      </c>
      <c r="H19" s="2" t="s">
        <v>21</v>
      </c>
    </row>
    <row r="21" spans="1:8" x14ac:dyDescent="0.25">
      <c r="A21" s="3" t="str">
        <f>HYPERLINK("#'Table of Contents'!B2","Back to Table of Contents")</f>
        <v>Back to Table of Contents</v>
      </c>
    </row>
  </sheetData>
  <conditionalFormatting sqref="A1:A19">
    <cfRule type="expression" dxfId="11" priority="1">
      <formula>G1=3</formula>
    </cfRule>
    <cfRule type="expression" dxfId="10" priority="2">
      <formula>G1=2</formula>
    </cfRule>
    <cfRule type="expression" dxfId="9" priority="3">
      <formula>G1=1</formula>
    </cfRule>
    <cfRule type="expression" dxfId="8" priority="4">
      <formula>G1="NA"</formula>
    </cfRule>
  </conditionalFormatting>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241FB-8093-4298-807F-8BEF98FE1DCD}">
  <sheetPr codeName="Sheet11"/>
  <dimension ref="A1:H21"/>
  <sheetViews>
    <sheetView workbookViewId="0">
      <selection activeCell="H30" sqref="H30"/>
    </sheetView>
  </sheetViews>
  <sheetFormatPr defaultRowHeight="15" x14ac:dyDescent="0.25"/>
  <cols>
    <col min="1" max="1" width="29.42578125" bestFit="1" customWidth="1"/>
    <col min="2" max="2" width="11.28515625" style="1" bestFit="1" customWidth="1"/>
    <col min="3" max="3" width="8.85546875" style="2" bestFit="1" customWidth="1"/>
    <col min="4" max="4" width="10.42578125" style="2" bestFit="1" customWidth="1"/>
    <col min="5" max="5" width="12" style="2" bestFit="1" customWidth="1"/>
    <col min="6" max="6" width="15" style="5" bestFit="1" customWidth="1"/>
    <col min="7" max="7" width="25.140625" style="2" bestFit="1" customWidth="1"/>
    <col min="8" max="8" width="23" style="2" bestFit="1" customWidth="1"/>
  </cols>
  <sheetData>
    <row r="1" spans="1:8" x14ac:dyDescent="0.25">
      <c r="A1" t="s">
        <v>0</v>
      </c>
      <c r="B1" s="1" t="s">
        <v>1</v>
      </c>
      <c r="C1" s="2" t="s">
        <v>2</v>
      </c>
      <c r="D1" s="2" t="s">
        <v>3</v>
      </c>
      <c r="E1" s="2" t="s">
        <v>4</v>
      </c>
      <c r="F1" s="5" t="s">
        <v>5</v>
      </c>
      <c r="G1" s="2" t="s">
        <v>6</v>
      </c>
      <c r="H1" s="2" t="s">
        <v>20</v>
      </c>
    </row>
    <row r="2" spans="1:8" x14ac:dyDescent="0.25">
      <c r="A2" t="s">
        <v>131</v>
      </c>
      <c r="B2" s="1">
        <v>275.5</v>
      </c>
      <c r="C2" s="2">
        <v>7</v>
      </c>
      <c r="F2" s="5">
        <v>4.01</v>
      </c>
      <c r="G2" s="2">
        <v>3</v>
      </c>
      <c r="H2" s="2">
        <v>2</v>
      </c>
    </row>
    <row r="3" spans="1:8" x14ac:dyDescent="0.25">
      <c r="A3" t="s">
        <v>187</v>
      </c>
      <c r="B3" s="1">
        <v>327.7</v>
      </c>
      <c r="C3" s="2">
        <v>9</v>
      </c>
      <c r="F3" s="5">
        <v>5.12</v>
      </c>
      <c r="G3" s="2">
        <v>3</v>
      </c>
      <c r="H3" s="2">
        <v>3</v>
      </c>
    </row>
    <row r="4" spans="1:8" x14ac:dyDescent="0.25">
      <c r="A4" t="s">
        <v>132</v>
      </c>
      <c r="B4" s="1">
        <v>282.7</v>
      </c>
      <c r="C4" s="2">
        <v>9</v>
      </c>
      <c r="D4" s="2">
        <v>2</v>
      </c>
      <c r="E4" s="2" t="s">
        <v>100</v>
      </c>
      <c r="F4" s="5">
        <v>6.01</v>
      </c>
      <c r="G4" s="2">
        <v>1</v>
      </c>
      <c r="H4" s="2">
        <v>4</v>
      </c>
    </row>
    <row r="5" spans="1:8" x14ac:dyDescent="0.25">
      <c r="A5" t="s">
        <v>133</v>
      </c>
      <c r="B5" s="1">
        <v>207.2</v>
      </c>
      <c r="C5" s="2">
        <v>5</v>
      </c>
      <c r="F5" s="5">
        <v>9.11</v>
      </c>
      <c r="G5" s="2">
        <v>3</v>
      </c>
      <c r="H5" s="2">
        <v>7</v>
      </c>
    </row>
    <row r="6" spans="1:8" x14ac:dyDescent="0.25">
      <c r="A6" t="s">
        <v>134</v>
      </c>
      <c r="B6" s="1">
        <v>100.1</v>
      </c>
      <c r="C6" s="2">
        <v>13</v>
      </c>
      <c r="F6" s="5">
        <v>10.01</v>
      </c>
      <c r="G6" s="2">
        <v>3</v>
      </c>
      <c r="H6" s="2">
        <v>8</v>
      </c>
    </row>
    <row r="7" spans="1:8" x14ac:dyDescent="0.25">
      <c r="A7" t="s">
        <v>248</v>
      </c>
      <c r="B7" s="1">
        <v>84.8</v>
      </c>
      <c r="C7" s="2">
        <v>7</v>
      </c>
      <c r="F7" s="5">
        <v>11.12</v>
      </c>
      <c r="G7" s="2">
        <v>3</v>
      </c>
      <c r="H7" s="2">
        <v>9</v>
      </c>
    </row>
    <row r="8" spans="1:8" x14ac:dyDescent="0.25">
      <c r="A8" t="s">
        <v>135</v>
      </c>
      <c r="B8" s="1">
        <v>174.6</v>
      </c>
      <c r="C8" s="2">
        <v>13</v>
      </c>
      <c r="F8" s="5">
        <v>11.08</v>
      </c>
      <c r="G8" s="2">
        <v>3</v>
      </c>
      <c r="H8" s="2">
        <v>9</v>
      </c>
    </row>
    <row r="9" spans="1:8" x14ac:dyDescent="0.25">
      <c r="A9" t="s">
        <v>136</v>
      </c>
      <c r="B9" s="1">
        <v>327.5</v>
      </c>
      <c r="C9" s="2">
        <v>9</v>
      </c>
      <c r="D9" s="2">
        <v>2</v>
      </c>
      <c r="E9" s="2" t="s">
        <v>63</v>
      </c>
      <c r="F9" s="5">
        <v>13.12</v>
      </c>
      <c r="G9" s="2">
        <v>1</v>
      </c>
      <c r="H9" s="2">
        <v>11</v>
      </c>
    </row>
    <row r="10" spans="1:8" x14ac:dyDescent="0.25">
      <c r="A10" t="s">
        <v>62</v>
      </c>
      <c r="B10" s="1">
        <v>197.1</v>
      </c>
      <c r="C10" s="2">
        <v>13</v>
      </c>
      <c r="D10" s="2">
        <v>3</v>
      </c>
      <c r="E10" s="2" t="s">
        <v>63</v>
      </c>
      <c r="F10" s="5">
        <v>13.03</v>
      </c>
      <c r="G10" s="2">
        <v>2</v>
      </c>
      <c r="H10" s="2">
        <v>11</v>
      </c>
    </row>
    <row r="11" spans="1:8" x14ac:dyDescent="0.25">
      <c r="A11" t="s">
        <v>137</v>
      </c>
      <c r="B11" s="1">
        <v>168</v>
      </c>
      <c r="C11" s="2">
        <v>10</v>
      </c>
      <c r="G11" s="2">
        <v>3</v>
      </c>
      <c r="H11" s="2">
        <v>12</v>
      </c>
    </row>
    <row r="12" spans="1:8" x14ac:dyDescent="0.25">
      <c r="A12" t="s">
        <v>188</v>
      </c>
      <c r="B12" s="1">
        <v>116</v>
      </c>
      <c r="C12" s="2">
        <v>6</v>
      </c>
      <c r="G12" s="2">
        <v>3</v>
      </c>
      <c r="H12" s="2">
        <v>12</v>
      </c>
    </row>
    <row r="13" spans="1:8" x14ac:dyDescent="0.25">
      <c r="A13" t="s">
        <v>189</v>
      </c>
      <c r="B13" s="1">
        <v>159.65</v>
      </c>
      <c r="C13" s="2">
        <v>9</v>
      </c>
      <c r="D13" s="2">
        <v>2</v>
      </c>
      <c r="E13" s="2" t="s">
        <v>15</v>
      </c>
      <c r="F13" s="5">
        <v>14.01</v>
      </c>
      <c r="G13" s="2">
        <v>1</v>
      </c>
      <c r="H13" s="2">
        <v>12</v>
      </c>
    </row>
    <row r="14" spans="1:8" x14ac:dyDescent="0.25">
      <c r="A14" t="s">
        <v>249</v>
      </c>
      <c r="B14" s="1">
        <v>378.75</v>
      </c>
      <c r="C14" s="2">
        <v>10</v>
      </c>
      <c r="D14" s="2">
        <v>3</v>
      </c>
      <c r="E14" s="2" t="s">
        <v>79</v>
      </c>
      <c r="F14" s="5">
        <v>15.12</v>
      </c>
      <c r="G14" s="2">
        <v>2</v>
      </c>
      <c r="H14" s="2">
        <v>13</v>
      </c>
    </row>
    <row r="15" spans="1:8" x14ac:dyDescent="0.25">
      <c r="A15" t="s">
        <v>127</v>
      </c>
      <c r="B15" s="1">
        <v>153</v>
      </c>
      <c r="C15" s="2">
        <v>10</v>
      </c>
      <c r="F15" s="5">
        <v>18.02</v>
      </c>
      <c r="G15" s="2">
        <v>3</v>
      </c>
      <c r="H15" s="2">
        <v>16</v>
      </c>
    </row>
    <row r="16" spans="1:8" x14ac:dyDescent="0.25">
      <c r="A16" t="s">
        <v>139</v>
      </c>
      <c r="B16" s="1">
        <v>172.5</v>
      </c>
      <c r="C16" s="2">
        <v>11</v>
      </c>
      <c r="F16" s="5">
        <v>3.12</v>
      </c>
      <c r="G16" s="2" t="s">
        <v>21</v>
      </c>
      <c r="H16" s="2" t="s">
        <v>21</v>
      </c>
    </row>
    <row r="17" spans="1:8" x14ac:dyDescent="0.25">
      <c r="A17" t="s">
        <v>140</v>
      </c>
      <c r="B17" s="1">
        <v>234.9</v>
      </c>
      <c r="C17" s="2">
        <v>7</v>
      </c>
      <c r="F17" s="5">
        <v>2.0099999999999998</v>
      </c>
      <c r="G17" s="2" t="s">
        <v>21</v>
      </c>
      <c r="H17" s="2" t="s">
        <v>21</v>
      </c>
    </row>
    <row r="18" spans="1:8" x14ac:dyDescent="0.25">
      <c r="A18" t="s">
        <v>190</v>
      </c>
      <c r="B18" s="1">
        <v>137.9</v>
      </c>
      <c r="C18" s="2">
        <v>10</v>
      </c>
      <c r="D18" s="2">
        <v>1</v>
      </c>
      <c r="E18" s="2" t="s">
        <v>74</v>
      </c>
      <c r="F18" s="5">
        <v>9.1199999999999992</v>
      </c>
      <c r="G18" s="2" t="s">
        <v>21</v>
      </c>
      <c r="H18" s="2" t="s">
        <v>21</v>
      </c>
    </row>
    <row r="19" spans="1:8" x14ac:dyDescent="0.25">
      <c r="A19" t="s">
        <v>141</v>
      </c>
      <c r="B19" s="1">
        <v>314.7</v>
      </c>
      <c r="C19" s="2">
        <v>10</v>
      </c>
      <c r="F19" s="5">
        <v>1.1200000000000001</v>
      </c>
      <c r="G19" s="2" t="s">
        <v>21</v>
      </c>
      <c r="H19" s="2" t="s">
        <v>21</v>
      </c>
    </row>
    <row r="21" spans="1:8" x14ac:dyDescent="0.25">
      <c r="A21" s="3" t="str">
        <f>HYPERLINK("#'Table of Contents'!B2","Back to Table of Contents")</f>
        <v>Back to Table of Contents</v>
      </c>
    </row>
  </sheetData>
  <conditionalFormatting sqref="A1:A19">
    <cfRule type="expression" dxfId="7" priority="1">
      <formula>G1=3</formula>
    </cfRule>
    <cfRule type="expression" dxfId="6" priority="2">
      <formula>G1=2</formula>
    </cfRule>
    <cfRule type="expression" dxfId="5" priority="3">
      <formula>G1=1</formula>
    </cfRule>
    <cfRule type="expression" dxfId="4" priority="4">
      <formula>G1="NA"</formula>
    </cfRule>
  </conditionalFormatting>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F14ED-AF5A-4136-A68F-929D6307C010}">
  <sheetPr codeName="Sheet12"/>
  <dimension ref="A1:H21"/>
  <sheetViews>
    <sheetView workbookViewId="0">
      <selection activeCell="A21" sqref="A21"/>
    </sheetView>
  </sheetViews>
  <sheetFormatPr defaultRowHeight="15" x14ac:dyDescent="0.25"/>
  <cols>
    <col min="1" max="1" width="31.42578125" bestFit="1" customWidth="1"/>
    <col min="2" max="2" width="11.28515625" style="1" bestFit="1" customWidth="1"/>
    <col min="3" max="3" width="8.85546875" style="2" bestFit="1" customWidth="1"/>
    <col min="4" max="4" width="10.42578125" style="2" bestFit="1" customWidth="1"/>
    <col min="5" max="5" width="12" style="2" bestFit="1" customWidth="1"/>
    <col min="6" max="6" width="15" style="5" bestFit="1" customWidth="1"/>
    <col min="7" max="7" width="25.140625" style="2" bestFit="1" customWidth="1"/>
    <col min="8" max="8" width="23" style="2" bestFit="1" customWidth="1"/>
  </cols>
  <sheetData>
    <row r="1" spans="1:8" x14ac:dyDescent="0.25">
      <c r="A1" t="s">
        <v>0</v>
      </c>
      <c r="B1" s="1" t="s">
        <v>1</v>
      </c>
      <c r="C1" s="2" t="s">
        <v>2</v>
      </c>
      <c r="D1" s="2" t="s">
        <v>3</v>
      </c>
      <c r="E1" s="2" t="s">
        <v>4</v>
      </c>
      <c r="F1" s="5" t="s">
        <v>5</v>
      </c>
      <c r="G1" s="2" t="s">
        <v>6</v>
      </c>
      <c r="H1" s="2" t="s">
        <v>20</v>
      </c>
    </row>
    <row r="2" spans="1:8" x14ac:dyDescent="0.25">
      <c r="A2" t="s">
        <v>250</v>
      </c>
      <c r="B2" s="1">
        <v>252</v>
      </c>
      <c r="C2" s="2">
        <v>5</v>
      </c>
      <c r="F2" s="5">
        <v>4.05</v>
      </c>
      <c r="G2" s="2">
        <v>3</v>
      </c>
      <c r="H2" s="2">
        <v>2</v>
      </c>
    </row>
    <row r="3" spans="1:8" x14ac:dyDescent="0.25">
      <c r="A3" t="s">
        <v>201</v>
      </c>
      <c r="B3" s="1">
        <v>75.7</v>
      </c>
      <c r="C3" s="2">
        <v>6</v>
      </c>
      <c r="F3" s="5">
        <v>7.12</v>
      </c>
      <c r="G3" s="2">
        <v>3</v>
      </c>
      <c r="H3" s="2">
        <v>5</v>
      </c>
    </row>
    <row r="4" spans="1:8" x14ac:dyDescent="0.25">
      <c r="A4" t="s">
        <v>145</v>
      </c>
      <c r="B4" s="1">
        <v>156</v>
      </c>
      <c r="C4" s="2">
        <v>13</v>
      </c>
      <c r="F4" s="5">
        <v>9.0500000000000007</v>
      </c>
      <c r="G4" s="2">
        <v>3</v>
      </c>
      <c r="H4" s="2">
        <v>7</v>
      </c>
    </row>
    <row r="5" spans="1:8" x14ac:dyDescent="0.25">
      <c r="A5" t="s">
        <v>202</v>
      </c>
      <c r="B5" s="1">
        <v>149.69999999999999</v>
      </c>
      <c r="C5" s="2">
        <v>11</v>
      </c>
      <c r="D5" s="2">
        <v>2</v>
      </c>
      <c r="E5" s="2" t="s">
        <v>16</v>
      </c>
      <c r="F5" s="5">
        <v>11.1</v>
      </c>
      <c r="G5" s="2">
        <v>1</v>
      </c>
      <c r="H5" s="2">
        <v>9</v>
      </c>
    </row>
    <row r="6" spans="1:8" x14ac:dyDescent="0.25">
      <c r="A6" t="s">
        <v>203</v>
      </c>
      <c r="B6" s="1">
        <v>187.6</v>
      </c>
      <c r="C6" s="2">
        <v>7</v>
      </c>
      <c r="F6" s="5">
        <v>13.1</v>
      </c>
      <c r="G6" s="2">
        <v>3</v>
      </c>
      <c r="H6" s="2">
        <v>11</v>
      </c>
    </row>
    <row r="7" spans="1:8" x14ac:dyDescent="0.25">
      <c r="A7" t="s">
        <v>204</v>
      </c>
      <c r="B7" s="1">
        <v>110.35</v>
      </c>
      <c r="C7" s="2">
        <v>13</v>
      </c>
      <c r="G7" s="2">
        <v>3</v>
      </c>
      <c r="H7" s="2">
        <v>12</v>
      </c>
    </row>
    <row r="8" spans="1:8" x14ac:dyDescent="0.25">
      <c r="A8" t="s">
        <v>205</v>
      </c>
      <c r="B8" s="1">
        <v>30</v>
      </c>
      <c r="C8" s="2">
        <v>7</v>
      </c>
      <c r="G8" s="2">
        <v>3</v>
      </c>
      <c r="H8" s="2">
        <v>12</v>
      </c>
    </row>
    <row r="9" spans="1:8" x14ac:dyDescent="0.25">
      <c r="A9" t="s">
        <v>148</v>
      </c>
      <c r="B9" s="1">
        <v>106.9</v>
      </c>
      <c r="C9" s="2">
        <v>11</v>
      </c>
      <c r="G9" s="2">
        <v>3</v>
      </c>
      <c r="H9" s="2">
        <v>12</v>
      </c>
    </row>
    <row r="10" spans="1:8" x14ac:dyDescent="0.25">
      <c r="A10" t="s">
        <v>26</v>
      </c>
      <c r="B10" s="1">
        <v>200</v>
      </c>
      <c r="C10" s="2">
        <v>5</v>
      </c>
      <c r="G10" s="2">
        <v>3</v>
      </c>
      <c r="H10" s="2">
        <v>12</v>
      </c>
    </row>
    <row r="11" spans="1:8" x14ac:dyDescent="0.25">
      <c r="A11" t="s">
        <v>206</v>
      </c>
      <c r="B11" s="1">
        <v>75.3</v>
      </c>
      <c r="C11" s="2">
        <v>13</v>
      </c>
      <c r="G11" s="2">
        <v>3</v>
      </c>
      <c r="H11" s="2">
        <v>12</v>
      </c>
    </row>
    <row r="12" spans="1:8" x14ac:dyDescent="0.25">
      <c r="A12" t="s">
        <v>207</v>
      </c>
      <c r="B12" s="1">
        <v>141.4</v>
      </c>
      <c r="C12" s="2">
        <v>7</v>
      </c>
      <c r="G12" s="2">
        <v>3</v>
      </c>
      <c r="H12" s="2">
        <v>12</v>
      </c>
    </row>
    <row r="13" spans="1:8" x14ac:dyDescent="0.25">
      <c r="A13" t="s">
        <v>208</v>
      </c>
      <c r="B13" s="1">
        <v>37.9</v>
      </c>
      <c r="C13" s="2">
        <v>14</v>
      </c>
      <c r="G13" s="2">
        <v>3</v>
      </c>
      <c r="H13" s="2">
        <v>12</v>
      </c>
    </row>
    <row r="14" spans="1:8" x14ac:dyDescent="0.25">
      <c r="A14" t="s">
        <v>149</v>
      </c>
      <c r="B14" s="1">
        <v>119.7</v>
      </c>
      <c r="C14" s="2">
        <v>13</v>
      </c>
      <c r="F14" s="5">
        <v>15.05</v>
      </c>
      <c r="G14" s="2">
        <v>3</v>
      </c>
      <c r="H14" s="2">
        <v>13</v>
      </c>
    </row>
    <row r="15" spans="1:8" x14ac:dyDescent="0.25">
      <c r="A15" t="s">
        <v>150</v>
      </c>
      <c r="B15" s="1">
        <v>217.9</v>
      </c>
      <c r="C15" s="2">
        <v>9</v>
      </c>
      <c r="D15" s="2">
        <v>3</v>
      </c>
      <c r="E15" s="2" t="s">
        <v>115</v>
      </c>
      <c r="F15" s="5">
        <v>16.079999999999998</v>
      </c>
      <c r="G15" s="2">
        <v>2</v>
      </c>
      <c r="H15" s="2">
        <v>14</v>
      </c>
    </row>
    <row r="16" spans="1:8" x14ac:dyDescent="0.25">
      <c r="A16" t="s">
        <v>151</v>
      </c>
      <c r="B16" s="1">
        <v>157.94999999999999</v>
      </c>
      <c r="C16" s="2">
        <v>14</v>
      </c>
      <c r="F16" s="5">
        <v>18.079999999999998</v>
      </c>
      <c r="G16" s="2">
        <v>3</v>
      </c>
      <c r="H16" s="2">
        <v>16</v>
      </c>
    </row>
    <row r="17" spans="1:8" x14ac:dyDescent="0.25">
      <c r="A17" t="s">
        <v>209</v>
      </c>
      <c r="B17" s="1">
        <v>97.95</v>
      </c>
      <c r="C17" s="2">
        <v>13</v>
      </c>
      <c r="F17" s="5">
        <v>18.12</v>
      </c>
      <c r="G17" s="2">
        <v>3</v>
      </c>
      <c r="H17" s="2">
        <v>16</v>
      </c>
    </row>
    <row r="18" spans="1:8" x14ac:dyDescent="0.25">
      <c r="A18" t="s">
        <v>251</v>
      </c>
      <c r="B18" s="1">
        <v>416</v>
      </c>
      <c r="C18" s="2">
        <v>13</v>
      </c>
      <c r="F18" s="5">
        <v>3.04</v>
      </c>
      <c r="G18" s="2" t="s">
        <v>21</v>
      </c>
      <c r="H18" s="2" t="s">
        <v>21</v>
      </c>
    </row>
    <row r="19" spans="1:8" x14ac:dyDescent="0.25">
      <c r="A19" t="s">
        <v>210</v>
      </c>
      <c r="B19" s="1">
        <v>92.65</v>
      </c>
      <c r="C19" s="2">
        <v>7</v>
      </c>
      <c r="F19" s="5">
        <v>3.05</v>
      </c>
      <c r="G19" s="2" t="s">
        <v>21</v>
      </c>
      <c r="H19" s="2" t="s">
        <v>21</v>
      </c>
    </row>
    <row r="21" spans="1:8" x14ac:dyDescent="0.25">
      <c r="A21" s="3" t="str">
        <f>HYPERLINK("#'Table of Contents'!B2","Back to Table of Contents")</f>
        <v>Back to Table of Contents</v>
      </c>
    </row>
  </sheetData>
  <conditionalFormatting sqref="A1:A19">
    <cfRule type="expression" dxfId="3" priority="1">
      <formula>G1=3</formula>
    </cfRule>
    <cfRule type="expression" dxfId="2" priority="2">
      <formula>G1=2</formula>
    </cfRule>
    <cfRule type="expression" dxfId="1" priority="3">
      <formula>G1=1</formula>
    </cfRule>
    <cfRule type="expression" dxfId="0" priority="4">
      <formula>G1="NA"</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AD004-B450-486D-BFC8-DF6BB2A1FD67}">
  <dimension ref="A1:M35"/>
  <sheetViews>
    <sheetView showGridLines="0" zoomScaleNormal="100" workbookViewId="0">
      <selection activeCell="M14" sqref="M14"/>
    </sheetView>
  </sheetViews>
  <sheetFormatPr defaultColWidth="10.140625" defaultRowHeight="15.75" x14ac:dyDescent="0.25"/>
  <cols>
    <col min="1" max="1" width="17.85546875" style="9" customWidth="1"/>
    <col min="2" max="2" width="25" style="9" bestFit="1" customWidth="1"/>
    <col min="3" max="3" width="19.5703125" style="13" bestFit="1" customWidth="1"/>
    <col min="4" max="4" width="13.140625" style="13" bestFit="1" customWidth="1"/>
    <col min="5" max="5" width="13.140625" style="13" customWidth="1"/>
    <col min="6" max="6" width="15.42578125" style="13" bestFit="1" customWidth="1"/>
    <col min="7" max="7" width="20.42578125" style="13" bestFit="1" customWidth="1"/>
    <col min="8" max="8" width="18.7109375" style="12" bestFit="1" customWidth="1"/>
    <col min="9" max="9" width="18.7109375" style="13" bestFit="1" customWidth="1"/>
    <col min="10" max="10" width="32.42578125" style="13" bestFit="1" customWidth="1"/>
    <col min="11" max="11" width="10.140625" style="12"/>
    <col min="12" max="16384" width="10.140625" style="9"/>
  </cols>
  <sheetData>
    <row r="1" spans="1:13" s="6" customFormat="1" x14ac:dyDescent="0.25">
      <c r="A1" s="6" t="s">
        <v>252</v>
      </c>
      <c r="B1" s="6" t="s">
        <v>253</v>
      </c>
      <c r="C1" s="6" t="s">
        <v>254</v>
      </c>
      <c r="D1" s="7" t="s">
        <v>255</v>
      </c>
      <c r="E1" s="7" t="s">
        <v>256</v>
      </c>
      <c r="F1" s="7" t="s">
        <v>257</v>
      </c>
      <c r="G1" s="7" t="s">
        <v>258</v>
      </c>
      <c r="H1" s="8" t="s">
        <v>259</v>
      </c>
      <c r="I1" s="8" t="s">
        <v>260</v>
      </c>
      <c r="J1" s="7" t="s">
        <v>261</v>
      </c>
      <c r="M1" s="9" t="str">
        <f>_xlfn.CONCAT("Congratulations to ",C13," for winning the league this year.")</f>
        <v>Congratulations to Rodney Sasher for winning the league this year.</v>
      </c>
    </row>
    <row r="2" spans="1:13" x14ac:dyDescent="0.25">
      <c r="A2" s="10">
        <v>1.01</v>
      </c>
      <c r="B2" s="11" t="s">
        <v>153</v>
      </c>
      <c r="C2" s="11" t="s">
        <v>262</v>
      </c>
      <c r="D2" s="12">
        <v>150</v>
      </c>
      <c r="E2" s="12">
        <f t="shared" ref="E2" si="0">($B$26)/12</f>
        <v>5.4125000000000005</v>
      </c>
      <c r="F2" s="12">
        <f>SUM(D2,-E2)</f>
        <v>144.58750000000001</v>
      </c>
      <c r="G2" s="12"/>
      <c r="H2" s="13"/>
      <c r="I2" s="13">
        <v>100</v>
      </c>
      <c r="J2" s="12">
        <f>-H2+I2-G2+F2+E2</f>
        <v>250</v>
      </c>
      <c r="K2" s="9"/>
    </row>
    <row r="3" spans="1:13" x14ac:dyDescent="0.25">
      <c r="A3" s="10">
        <v>1.02</v>
      </c>
      <c r="B3" s="11" t="s">
        <v>163</v>
      </c>
      <c r="C3" s="11" t="s">
        <v>263</v>
      </c>
      <c r="D3" s="12">
        <v>150</v>
      </c>
      <c r="E3" s="12">
        <f>($B$26)/12</f>
        <v>5.4125000000000005</v>
      </c>
      <c r="F3" s="12">
        <f t="shared" ref="F3:F13" si="1">SUM(D3,-E3)</f>
        <v>144.58750000000001</v>
      </c>
      <c r="G3" s="12"/>
      <c r="H3" s="13"/>
      <c r="I3" s="13">
        <v>0</v>
      </c>
      <c r="J3" s="12">
        <f t="shared" ref="J3:J13" si="2">-H3+I3-G3+F3+E3</f>
        <v>150</v>
      </c>
      <c r="K3" s="9"/>
      <c r="M3" s="9" t="str">
        <f>_xlfn.CONCAT("1st Place - ",C13)</f>
        <v>1st Place - Rodney Sasher</v>
      </c>
    </row>
    <row r="4" spans="1:13" x14ac:dyDescent="0.25">
      <c r="A4" s="10">
        <v>1.03</v>
      </c>
      <c r="B4" s="11" t="s">
        <v>264</v>
      </c>
      <c r="C4" s="11" t="s">
        <v>265</v>
      </c>
      <c r="D4" s="12">
        <v>150</v>
      </c>
      <c r="E4" s="12">
        <f t="shared" ref="E4:E13" si="3">($B$26)/12</f>
        <v>5.4125000000000005</v>
      </c>
      <c r="F4" s="12">
        <f t="shared" si="1"/>
        <v>144.58750000000001</v>
      </c>
      <c r="G4" s="12"/>
      <c r="H4" s="13"/>
      <c r="I4" s="13">
        <v>0</v>
      </c>
      <c r="J4" s="12">
        <f t="shared" si="2"/>
        <v>150</v>
      </c>
      <c r="K4" s="9"/>
      <c r="M4" s="9" t="str">
        <f>_xlfn.CONCAT("2nd Place - ",C12)</f>
        <v>2nd Place - Craig Mayo</v>
      </c>
    </row>
    <row r="5" spans="1:13" x14ac:dyDescent="0.25">
      <c r="A5" s="10">
        <v>1.04</v>
      </c>
      <c r="B5" s="11" t="s">
        <v>154</v>
      </c>
      <c r="C5" s="11" t="s">
        <v>266</v>
      </c>
      <c r="D5" s="12">
        <v>150</v>
      </c>
      <c r="E5" s="12">
        <f t="shared" si="3"/>
        <v>5.4125000000000005</v>
      </c>
      <c r="F5" s="12">
        <f t="shared" si="1"/>
        <v>144.58750000000001</v>
      </c>
      <c r="G5" s="12"/>
      <c r="H5" s="13"/>
      <c r="I5" s="13">
        <v>150</v>
      </c>
      <c r="J5" s="12">
        <f t="shared" si="2"/>
        <v>300</v>
      </c>
      <c r="K5" s="9"/>
      <c r="M5" s="9" t="str">
        <f>_xlfn.CONCAT("3rd Place - ",C11)</f>
        <v>3rd Place - Ever Rivera</v>
      </c>
    </row>
    <row r="6" spans="1:13" x14ac:dyDescent="0.25">
      <c r="A6" s="10">
        <v>1.05</v>
      </c>
      <c r="B6" s="11" t="s">
        <v>267</v>
      </c>
      <c r="C6" s="11" t="s">
        <v>268</v>
      </c>
      <c r="D6" s="12">
        <v>150</v>
      </c>
      <c r="E6" s="12">
        <f t="shared" si="3"/>
        <v>5.4125000000000005</v>
      </c>
      <c r="F6" s="12">
        <f t="shared" si="1"/>
        <v>144.58750000000001</v>
      </c>
      <c r="G6" s="12"/>
      <c r="H6" s="13"/>
      <c r="J6" s="12">
        <f t="shared" si="2"/>
        <v>150</v>
      </c>
      <c r="K6" s="9"/>
    </row>
    <row r="7" spans="1:13" x14ac:dyDescent="0.25">
      <c r="A7" s="10">
        <v>1.06</v>
      </c>
      <c r="B7" s="11" t="s">
        <v>157</v>
      </c>
      <c r="C7" s="11" t="s">
        <v>269</v>
      </c>
      <c r="D7" s="12">
        <v>150</v>
      </c>
      <c r="E7" s="12">
        <f t="shared" si="3"/>
        <v>5.4125000000000005</v>
      </c>
      <c r="F7" s="12">
        <f t="shared" si="1"/>
        <v>144.58750000000001</v>
      </c>
      <c r="G7" s="12"/>
      <c r="H7" s="13"/>
      <c r="J7" s="12">
        <f t="shared" si="2"/>
        <v>150</v>
      </c>
      <c r="K7" s="9"/>
      <c r="M7" s="9" t="s">
        <v>270</v>
      </c>
    </row>
    <row r="8" spans="1:13" x14ac:dyDescent="0.25">
      <c r="A8" s="10">
        <v>1.07</v>
      </c>
      <c r="B8" s="11" t="s">
        <v>158</v>
      </c>
      <c r="C8" s="11" t="s">
        <v>271</v>
      </c>
      <c r="D8" s="12">
        <v>150</v>
      </c>
      <c r="E8" s="12">
        <f t="shared" si="3"/>
        <v>5.4125000000000005</v>
      </c>
      <c r="F8" s="12">
        <f t="shared" si="1"/>
        <v>144.58750000000001</v>
      </c>
      <c r="G8" s="12"/>
      <c r="H8" s="13"/>
      <c r="I8" s="13">
        <v>0</v>
      </c>
      <c r="J8" s="12">
        <f t="shared" si="2"/>
        <v>150</v>
      </c>
      <c r="K8" s="9"/>
    </row>
    <row r="9" spans="1:13" x14ac:dyDescent="0.25">
      <c r="A9" s="10">
        <v>1.08</v>
      </c>
      <c r="B9" s="11" t="s">
        <v>161</v>
      </c>
      <c r="C9" s="11" t="s">
        <v>272</v>
      </c>
      <c r="D9" s="12">
        <v>150</v>
      </c>
      <c r="E9" s="12">
        <f t="shared" si="3"/>
        <v>5.4125000000000005</v>
      </c>
      <c r="F9" s="12">
        <f t="shared" si="1"/>
        <v>144.58750000000001</v>
      </c>
      <c r="G9" s="12"/>
      <c r="H9" s="13"/>
      <c r="J9" s="12">
        <f t="shared" si="2"/>
        <v>150</v>
      </c>
      <c r="K9" s="9"/>
      <c r="M9" s="9" t="str">
        <f>_xlfn.CONCAT(TEXT(D14,"$#,###")," - ",TEXT(E14,"$#,###")," = ",TEXT(F14,"$#,###"))</f>
        <v>$1,800 - $65 = $1,735</v>
      </c>
    </row>
    <row r="10" spans="1:13" x14ac:dyDescent="0.25">
      <c r="A10" s="10">
        <v>1.0900000000000001</v>
      </c>
      <c r="B10" s="11" t="s">
        <v>162</v>
      </c>
      <c r="C10" s="11" t="s">
        <v>273</v>
      </c>
      <c r="D10" s="12">
        <v>150</v>
      </c>
      <c r="E10" s="12">
        <f t="shared" si="3"/>
        <v>5.4125000000000005</v>
      </c>
      <c r="F10" s="12">
        <f t="shared" si="1"/>
        <v>144.58750000000001</v>
      </c>
      <c r="G10" s="12"/>
      <c r="H10" s="13"/>
      <c r="J10" s="12">
        <f t="shared" si="2"/>
        <v>150</v>
      </c>
      <c r="K10" s="9"/>
    </row>
    <row r="11" spans="1:13" x14ac:dyDescent="0.25">
      <c r="A11" s="10">
        <v>1.1000000000000001</v>
      </c>
      <c r="B11" s="11" t="s">
        <v>159</v>
      </c>
      <c r="C11" s="11" t="s">
        <v>274</v>
      </c>
      <c r="D11" s="12">
        <v>150</v>
      </c>
      <c r="E11" s="12">
        <f t="shared" si="3"/>
        <v>5.4125000000000005</v>
      </c>
      <c r="F11" s="12">
        <f t="shared" si="1"/>
        <v>144.58750000000001</v>
      </c>
      <c r="G11" s="12"/>
      <c r="H11" s="13">
        <v>0</v>
      </c>
      <c r="I11" s="13">
        <v>0</v>
      </c>
      <c r="J11" s="12">
        <f t="shared" si="2"/>
        <v>150</v>
      </c>
      <c r="K11" s="9"/>
      <c r="M11" s="9" t="str">
        <f>_xlfn.CONCAT("1st Place = ",TEXT($C17,"###.#%")," x ",TEXT($F$14,"$#,###")," = ",TEXT($B17,"$#,###"))</f>
        <v>1st Place = 62.5% x $1,735 = $1,084</v>
      </c>
    </row>
    <row r="12" spans="1:13" x14ac:dyDescent="0.25">
      <c r="A12" s="10">
        <v>1.1100000000000001</v>
      </c>
      <c r="B12" s="11" t="s">
        <v>155</v>
      </c>
      <c r="C12" s="11" t="s">
        <v>275</v>
      </c>
      <c r="D12" s="12">
        <v>150</v>
      </c>
      <c r="E12" s="12">
        <f t="shared" si="3"/>
        <v>5.4125000000000005</v>
      </c>
      <c r="F12" s="12">
        <f t="shared" si="1"/>
        <v>144.58750000000001</v>
      </c>
      <c r="G12" s="12"/>
      <c r="H12" s="13">
        <v>0</v>
      </c>
      <c r="I12" s="13">
        <v>0</v>
      </c>
      <c r="J12" s="12">
        <f t="shared" si="2"/>
        <v>150</v>
      </c>
      <c r="K12" s="9"/>
      <c r="M12" s="9" t="str">
        <f>_xlfn.CONCAT("2nd Place = ",TEXT($C18,"###%")," x ",TEXT($F$14,"$#,###")," = ",TEXT($B18,"$#,###"))</f>
        <v>2nd Place = 25% x $1,735 = $434</v>
      </c>
    </row>
    <row r="13" spans="1:13" ht="18" x14ac:dyDescent="0.4">
      <c r="A13" s="10">
        <v>1.1200000000000001</v>
      </c>
      <c r="B13" s="11" t="s">
        <v>160</v>
      </c>
      <c r="C13" s="11" t="s">
        <v>276</v>
      </c>
      <c r="D13" s="14">
        <v>150</v>
      </c>
      <c r="E13" s="14">
        <f t="shared" si="3"/>
        <v>5.4125000000000005</v>
      </c>
      <c r="F13" s="14">
        <f t="shared" si="1"/>
        <v>144.58750000000001</v>
      </c>
      <c r="G13" s="14"/>
      <c r="H13" s="15">
        <v>0</v>
      </c>
      <c r="I13" s="15">
        <v>0</v>
      </c>
      <c r="J13" s="14">
        <f t="shared" si="2"/>
        <v>150</v>
      </c>
      <c r="K13" s="9"/>
      <c r="L13" s="11"/>
      <c r="M13" s="9" t="str">
        <f>_xlfn.CONCAT("3rd Place = ",TEXT($C19,"###.#%")," x ",TEXT($F$14,"$#,###")," = ",TEXT($B19,"$#,###"))</f>
        <v>3rd Place = 12.5% x $1,735 = $217</v>
      </c>
    </row>
    <row r="14" spans="1:13" ht="18" x14ac:dyDescent="0.4">
      <c r="C14" s="9"/>
      <c r="D14" s="16">
        <f t="shared" ref="D14:J14" si="4">SUM(D2:D13)</f>
        <v>1800</v>
      </c>
      <c r="E14" s="16">
        <f t="shared" si="4"/>
        <v>64.95</v>
      </c>
      <c r="F14" s="16">
        <f t="shared" si="4"/>
        <v>1735.0500000000004</v>
      </c>
      <c r="G14" s="16">
        <f t="shared" si="4"/>
        <v>0</v>
      </c>
      <c r="H14" s="16">
        <f t="shared" si="4"/>
        <v>0</v>
      </c>
      <c r="I14" s="16">
        <f t="shared" si="4"/>
        <v>250</v>
      </c>
      <c r="J14" s="16">
        <f t="shared" si="4"/>
        <v>2050</v>
      </c>
      <c r="K14" s="9"/>
    </row>
    <row r="15" spans="1:13" x14ac:dyDescent="0.25">
      <c r="C15" s="9"/>
      <c r="D15" s="17"/>
      <c r="E15" s="12"/>
      <c r="F15" s="12"/>
      <c r="G15" s="12"/>
      <c r="M15" s="9" t="s">
        <v>277</v>
      </c>
    </row>
    <row r="16" spans="1:13" x14ac:dyDescent="0.25">
      <c r="C16" s="9"/>
      <c r="F16" s="18">
        <f>SUMIF(G2:G13,"&gt;0",F2:F13)</f>
        <v>0</v>
      </c>
      <c r="H16" s="13"/>
      <c r="I16" s="12"/>
      <c r="K16" s="13"/>
      <c r="L16" s="12"/>
    </row>
    <row r="17" spans="1:5" x14ac:dyDescent="0.25">
      <c r="A17" s="9" t="s">
        <v>278</v>
      </c>
      <c r="B17" s="19">
        <f>F$14*C17</f>
        <v>1084.4062500000002</v>
      </c>
      <c r="C17" s="20">
        <v>0.625</v>
      </c>
    </row>
    <row r="18" spans="1:5" x14ac:dyDescent="0.25">
      <c r="A18" s="9" t="s">
        <v>279</v>
      </c>
      <c r="B18" s="19">
        <f>F$14*C18</f>
        <v>433.7625000000001</v>
      </c>
      <c r="C18" s="20">
        <v>0.25</v>
      </c>
    </row>
    <row r="19" spans="1:5" x14ac:dyDescent="0.25">
      <c r="A19" s="9" t="s">
        <v>280</v>
      </c>
      <c r="B19" s="21">
        <f>F$14*C19</f>
        <v>216.88125000000005</v>
      </c>
      <c r="C19" s="20">
        <v>0.125</v>
      </c>
    </row>
    <row r="20" spans="1:5" ht="16.5" thickBot="1" x14ac:dyDescent="0.3">
      <c r="B20" s="22">
        <f>SUM(B17:B19)</f>
        <v>1735.0500000000004</v>
      </c>
      <c r="C20" s="23">
        <f>SUM(C17:C19)</f>
        <v>1</v>
      </c>
    </row>
    <row r="21" spans="1:5" ht="16.5" thickTop="1" x14ac:dyDescent="0.25"/>
    <row r="23" spans="1:5" x14ac:dyDescent="0.25">
      <c r="A23" s="9" t="s">
        <v>281</v>
      </c>
      <c r="B23" s="24">
        <f>AVERAGE(E23:E24)</f>
        <v>64.95</v>
      </c>
      <c r="E23" s="13">
        <v>59.95</v>
      </c>
    </row>
    <row r="24" spans="1:5" x14ac:dyDescent="0.25">
      <c r="A24" s="9" t="s">
        <v>282</v>
      </c>
      <c r="B24" s="24">
        <v>0</v>
      </c>
      <c r="E24" s="13">
        <v>69.95</v>
      </c>
    </row>
    <row r="25" spans="1:5" x14ac:dyDescent="0.25">
      <c r="B25" s="25"/>
    </row>
    <row r="26" spans="1:5" x14ac:dyDescent="0.25">
      <c r="B26" s="24">
        <f>SUM(B23:B25)</f>
        <v>64.95</v>
      </c>
    </row>
    <row r="27" spans="1:5" x14ac:dyDescent="0.25">
      <c r="B27" s="11"/>
    </row>
    <row r="28" spans="1:5" x14ac:dyDescent="0.25">
      <c r="B28" s="11"/>
    </row>
    <row r="29" spans="1:5" x14ac:dyDescent="0.25">
      <c r="B29" s="11"/>
    </row>
    <row r="30" spans="1:5" x14ac:dyDescent="0.25">
      <c r="B30" s="26"/>
    </row>
    <row r="31" spans="1:5" x14ac:dyDescent="0.25">
      <c r="B31" s="26"/>
    </row>
    <row r="32" spans="1:5" x14ac:dyDescent="0.25">
      <c r="B32" s="26"/>
    </row>
    <row r="33" spans="2:2" x14ac:dyDescent="0.25">
      <c r="B33" s="26"/>
    </row>
    <row r="34" spans="2:2" ht="18" x14ac:dyDescent="0.4">
      <c r="B34" s="27"/>
    </row>
    <row r="35" spans="2:2" x14ac:dyDescent="0.25">
      <c r="B35" s="28"/>
    </row>
  </sheetData>
  <pageMargins left="0.75" right="0.75" top="1" bottom="1" header="0.51180555555555496" footer="0.51180555555555496"/>
  <pageSetup firstPageNumber="0"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1CF18-5991-4190-A5A2-3C99F5AD266D}">
  <sheetPr>
    <tabColor rgb="FF00FA00"/>
    <pageSetUpPr fitToPage="1"/>
  </sheetPr>
  <dimension ref="A1:AB264"/>
  <sheetViews>
    <sheetView tabSelected="1" zoomScale="80" zoomScaleNormal="80" workbookViewId="0">
      <selection activeCell="P265" sqref="P265"/>
    </sheetView>
  </sheetViews>
  <sheetFormatPr defaultColWidth="12.42578125" defaultRowHeight="15.75" outlineLevelCol="1" x14ac:dyDescent="0.25"/>
  <cols>
    <col min="1" max="1" width="39.85546875" style="34" customWidth="1"/>
    <col min="2" max="2" width="9" style="44" customWidth="1" outlineLevel="1"/>
    <col min="3" max="3" width="12.42578125" style="44" customWidth="1" outlineLevel="1"/>
    <col min="4" max="4" width="16" style="44" customWidth="1" outlineLevel="1"/>
    <col min="5" max="5" width="11.28515625" style="44" customWidth="1" outlineLevel="1"/>
    <col min="6" max="6" width="11.28515625" style="45" customWidth="1"/>
    <col min="7" max="7" width="3.5703125" style="44" customWidth="1" outlineLevel="1"/>
    <col min="8" max="8" width="16" style="34" customWidth="1" outlineLevel="1"/>
    <col min="9" max="9" width="14.28515625" style="34" bestFit="1" customWidth="1"/>
    <col min="10" max="11" width="13.7109375" style="34" customWidth="1"/>
    <col min="12" max="14" width="12.42578125" style="34"/>
    <col min="15" max="15" width="7.5703125" style="34" customWidth="1"/>
    <col min="16" max="16" width="12.42578125" style="34"/>
    <col min="17" max="17" width="10.28515625" style="34" customWidth="1"/>
    <col min="18" max="20" width="12.42578125" style="34"/>
    <col min="21" max="26" width="12.42578125" style="34" hidden="1" customWidth="1" outlineLevel="1"/>
    <col min="27" max="27" width="51.5703125" style="34" hidden="1" customWidth="1" outlineLevel="1"/>
    <col min="28" max="28" width="12.42578125" style="34" collapsed="1"/>
    <col min="29" max="16384" width="12.42578125" style="34"/>
  </cols>
  <sheetData>
    <row r="1" spans="1:27" ht="16.5" thickBot="1" x14ac:dyDescent="0.3">
      <c r="A1" s="29" t="s">
        <v>283</v>
      </c>
      <c r="B1" s="30"/>
      <c r="C1" s="30"/>
      <c r="D1" s="30"/>
      <c r="E1" s="30"/>
      <c r="F1" s="31"/>
      <c r="G1" s="30"/>
      <c r="H1" s="32"/>
      <c r="I1" s="32"/>
      <c r="J1" s="32"/>
      <c r="K1" s="33"/>
    </row>
    <row r="2" spans="1:27" ht="48" thickBot="1" x14ac:dyDescent="0.3">
      <c r="A2" s="35" t="s">
        <v>284</v>
      </c>
      <c r="B2" s="36" t="s">
        <v>285</v>
      </c>
      <c r="C2" s="36" t="s">
        <v>286</v>
      </c>
      <c r="D2" s="37" t="s">
        <v>287</v>
      </c>
      <c r="E2" s="37" t="s">
        <v>288</v>
      </c>
      <c r="F2" s="38" t="s">
        <v>289</v>
      </c>
      <c r="G2" s="39"/>
      <c r="H2" s="37" t="s">
        <v>290</v>
      </c>
      <c r="I2" s="37" t="s">
        <v>291</v>
      </c>
      <c r="J2" s="37" t="s">
        <v>292</v>
      </c>
      <c r="K2" s="40" t="s">
        <v>293</v>
      </c>
      <c r="L2" s="41" t="s">
        <v>294</v>
      </c>
      <c r="AA2" s="42" t="s">
        <v>295</v>
      </c>
    </row>
    <row r="3" spans="1:27" ht="16.5" thickBot="1" x14ac:dyDescent="0.3">
      <c r="A3" s="43" t="str">
        <f>'Hipster Doofus'!A2</f>
        <v>Moore, D.J. CHI WR</v>
      </c>
      <c r="B3" s="87">
        <f>'Hipster Doofus'!B2</f>
        <v>295.10000000000002</v>
      </c>
      <c r="C3" s="44">
        <f>'Hipster Doofus'!C2</f>
        <v>13</v>
      </c>
      <c r="D3" s="87">
        <f>'Hipster Doofus'!D2</f>
        <v>0</v>
      </c>
      <c r="E3" s="87">
        <f>'Hipster Doofus'!E2</f>
        <v>0</v>
      </c>
      <c r="F3" s="45">
        <f>'Hipster Doofus'!F2</f>
        <v>5.08</v>
      </c>
      <c r="G3" s="46"/>
      <c r="H3" s="44">
        <f>IF(F3=0,3,
IF(ROUNDDOWN(TRIM(F3),0)&lt;=3,"NA",
IF(D3=0,3,
IF(D3-1&lt;=0,"NA",D3-1))))</f>
        <v>3</v>
      </c>
      <c r="I3" s="44">
        <f t="shared" ref="I3:I7" si="0">IF(H3="NA","NA",
IF(F3=0,12,ROUNDDOWN(TRIM(F3)-2,0)))</f>
        <v>3</v>
      </c>
      <c r="J3" s="44"/>
      <c r="K3" s="47"/>
      <c r="L3" s="48">
        <v>1.08</v>
      </c>
      <c r="M3" s="49" t="s">
        <v>296</v>
      </c>
      <c r="N3" s="50"/>
      <c r="O3" s="50"/>
      <c r="P3" s="50"/>
      <c r="Q3" s="50"/>
      <c r="X3" s="34" t="str">
        <f>IFERROR(LEFT(A3,FIND("(",A3)-2),A3)</f>
        <v>Moore, D.J. CHI WR</v>
      </c>
      <c r="AA3" s="34" t="str">
        <f t="shared" ref="AA3:AA66" si="1">IF(ISNUMBER(H3)=FALSE,"",_xlfn.CONCAT(X3,";",H3,";",E3,";",I3))</f>
        <v>Moore, D.J. CHI WR;3;0;3</v>
      </c>
    </row>
    <row r="4" spans="1:27" x14ac:dyDescent="0.25">
      <c r="A4" s="43" t="str">
        <f>'Hipster Doofus'!A3</f>
        <v>Flowers, Zay BAL WR (R)  (D)</v>
      </c>
      <c r="B4" s="87">
        <f>'Hipster Doofus'!B3</f>
        <v>214</v>
      </c>
      <c r="C4" s="44">
        <f>'Hipster Doofus'!C3</f>
        <v>13</v>
      </c>
      <c r="D4" s="87">
        <f>'Hipster Doofus'!D3</f>
        <v>0</v>
      </c>
      <c r="E4" s="87">
        <f>'Hipster Doofus'!E3</f>
        <v>0</v>
      </c>
      <c r="F4" s="45">
        <f>'Hipster Doofus'!F3</f>
        <v>7.08</v>
      </c>
      <c r="G4" s="46"/>
      <c r="H4" s="44">
        <f t="shared" ref="H4:H20" si="2">IF(F4=0,3,
IF(ROUNDDOWN(TRIM(F4),0)&lt;=3,"NA",
IF(D4=0,3,
IF(D4-1&lt;=0,"NA",D4-1))))</f>
        <v>3</v>
      </c>
      <c r="I4" s="44">
        <f t="shared" si="0"/>
        <v>5</v>
      </c>
      <c r="J4" s="44"/>
      <c r="K4" s="47"/>
      <c r="L4" s="48">
        <v>2.0499999999999998</v>
      </c>
      <c r="M4" s="51"/>
      <c r="N4" s="51"/>
      <c r="O4" s="52" t="s">
        <v>297</v>
      </c>
      <c r="P4" s="53" t="s">
        <v>298</v>
      </c>
      <c r="Q4" s="54"/>
      <c r="X4" s="34" t="str">
        <f t="shared" ref="X4:X67" si="3">IFERROR(LEFT(A4,FIND("(",A4)-2),A4)</f>
        <v>Flowers, Zay BAL WR</v>
      </c>
      <c r="AA4" s="34" t="str">
        <f t="shared" si="1"/>
        <v>Flowers, Zay BAL WR;3;0;5</v>
      </c>
    </row>
    <row r="5" spans="1:27" x14ac:dyDescent="0.25">
      <c r="A5" s="43" t="str">
        <f>'Hipster Doofus'!A4</f>
        <v>Smith-Njigba, Jaxon SEA WR (R)</v>
      </c>
      <c r="B5" s="87">
        <f>'Hipster Doofus'!B4</f>
        <v>145.4</v>
      </c>
      <c r="C5" s="44">
        <f>'Hipster Doofus'!C4</f>
        <v>5</v>
      </c>
      <c r="D5" s="87">
        <f>'Hipster Doofus'!D4</f>
        <v>0</v>
      </c>
      <c r="E5" s="87">
        <f>'Hipster Doofus'!E4</f>
        <v>0</v>
      </c>
      <c r="F5" s="45">
        <f>'Hipster Doofus'!F4</f>
        <v>8.0500000000000007</v>
      </c>
      <c r="G5" s="46"/>
      <c r="H5" s="44">
        <f t="shared" si="2"/>
        <v>3</v>
      </c>
      <c r="I5" s="44">
        <f t="shared" si="0"/>
        <v>6</v>
      </c>
      <c r="J5" s="44"/>
      <c r="K5" s="47"/>
      <c r="L5" s="48">
        <v>4.05</v>
      </c>
      <c r="M5" s="55"/>
      <c r="N5" s="55"/>
      <c r="O5" s="52" t="s">
        <v>297</v>
      </c>
      <c r="P5" s="53" t="s">
        <v>299</v>
      </c>
      <c r="Q5" s="54"/>
      <c r="X5" s="34" t="str">
        <f t="shared" si="3"/>
        <v>Smith-Njigba, Jaxon SEA WR</v>
      </c>
      <c r="AA5" s="34" t="str">
        <f t="shared" si="1"/>
        <v>Smith-Njigba, Jaxon SEA WR;3;0;6</v>
      </c>
    </row>
    <row r="6" spans="1:27" x14ac:dyDescent="0.25">
      <c r="A6" s="43" t="str">
        <f>'Hipster Doofus'!A5</f>
        <v>Fields, Justin CHI QB</v>
      </c>
      <c r="B6" s="87">
        <f>'Hipster Doofus'!B5</f>
        <v>270.7</v>
      </c>
      <c r="C6" s="44">
        <f>'Hipster Doofus'!C5</f>
        <v>13</v>
      </c>
      <c r="D6" s="87">
        <f>'Hipster Doofus'!D5</f>
        <v>2</v>
      </c>
      <c r="E6" s="87" t="str">
        <f>'Hipster Doofus'!E5</f>
        <v>K9</v>
      </c>
      <c r="F6" s="45">
        <f>'Hipster Doofus'!F5</f>
        <v>9.08</v>
      </c>
      <c r="G6" s="46"/>
      <c r="H6" s="44">
        <f t="shared" si="2"/>
        <v>1</v>
      </c>
      <c r="I6" s="44">
        <f t="shared" si="0"/>
        <v>7</v>
      </c>
      <c r="J6" s="44"/>
      <c r="K6" s="47"/>
      <c r="L6" s="48">
        <v>5.08</v>
      </c>
      <c r="M6" s="56"/>
      <c r="N6" s="56"/>
      <c r="O6" s="52" t="s">
        <v>297</v>
      </c>
      <c r="P6" s="53" t="s">
        <v>300</v>
      </c>
      <c r="Q6" s="54"/>
      <c r="X6" s="34" t="str">
        <f t="shared" si="3"/>
        <v>Fields, Justin CHI QB</v>
      </c>
      <c r="AA6" s="34" t="str">
        <f t="shared" si="1"/>
        <v>Fields, Justin CHI QB;1;K9;7</v>
      </c>
    </row>
    <row r="7" spans="1:27" ht="16.5" thickBot="1" x14ac:dyDescent="0.3">
      <c r="A7" s="43" t="str">
        <f>'Hipster Doofus'!A6</f>
        <v>Warren, Jaylen PIT RB</v>
      </c>
      <c r="B7" s="87">
        <f>'Hipster Doofus'!B6</f>
        <v>198.9</v>
      </c>
      <c r="C7" s="44">
        <f>'Hipster Doofus'!C6</f>
        <v>6</v>
      </c>
      <c r="D7" s="87">
        <f>'Hipster Doofus'!D6</f>
        <v>0</v>
      </c>
      <c r="E7" s="87">
        <f>'Hipster Doofus'!E6</f>
        <v>0</v>
      </c>
      <c r="F7" s="45">
        <f>'Hipster Doofus'!F6</f>
        <v>10.09</v>
      </c>
      <c r="G7" s="46"/>
      <c r="H7" s="44">
        <f t="shared" si="2"/>
        <v>3</v>
      </c>
      <c r="I7" s="44">
        <f t="shared" si="0"/>
        <v>8</v>
      </c>
      <c r="J7" s="44"/>
      <c r="K7" s="47"/>
      <c r="L7" s="48">
        <v>7.08</v>
      </c>
      <c r="M7" s="57"/>
      <c r="N7" s="57"/>
      <c r="O7" s="58" t="s">
        <v>297</v>
      </c>
      <c r="P7" s="59" t="s">
        <v>301</v>
      </c>
      <c r="Q7" s="60"/>
      <c r="X7" s="34" t="str">
        <f t="shared" si="3"/>
        <v>Warren, Jaylen PIT RB</v>
      </c>
      <c r="AA7" s="34" t="str">
        <f t="shared" si="1"/>
        <v>Warren, Jaylen PIT RB;3;0;8</v>
      </c>
    </row>
    <row r="8" spans="1:27" x14ac:dyDescent="0.25">
      <c r="A8" s="43" t="str">
        <f>'Hipster Doofus'!A7</f>
        <v>Moody, Jake SFO PK (R)</v>
      </c>
      <c r="B8" s="87">
        <f>'Hipster Doofus'!B7</f>
        <v>129</v>
      </c>
      <c r="C8" s="44">
        <f>'Hipster Doofus'!C7</f>
        <v>9</v>
      </c>
      <c r="D8" s="87">
        <f>'Hipster Doofus'!D7</f>
        <v>0</v>
      </c>
      <c r="E8" s="87">
        <f>'Hipster Doofus'!E7</f>
        <v>0</v>
      </c>
      <c r="F8" s="45">
        <f>'Hipster Doofus'!F7</f>
        <v>0</v>
      </c>
      <c r="G8" s="46"/>
      <c r="H8" s="44">
        <f t="shared" si="2"/>
        <v>3</v>
      </c>
      <c r="I8" s="44">
        <f>IF(H8="NA","NA",
IF(F8=0,12,ROUNDDOWN(TRIM(F8)-2,0)))</f>
        <v>12</v>
      </c>
      <c r="J8" s="44"/>
      <c r="K8" s="47"/>
      <c r="L8" s="48">
        <v>8.0500000000000007</v>
      </c>
      <c r="X8" s="34" t="str">
        <f t="shared" si="3"/>
        <v>Moody, Jake SFO PK</v>
      </c>
      <c r="AA8" s="34" t="str">
        <f t="shared" si="1"/>
        <v>Moody, Jake SFO PK;3;0;12</v>
      </c>
    </row>
    <row r="9" spans="1:27" x14ac:dyDescent="0.25">
      <c r="A9" s="43" t="str">
        <f>'Hipster Doofus'!A8</f>
        <v>Reed, Jayden GBP WR (R)  (Q)</v>
      </c>
      <c r="B9" s="87">
        <f>'Hipster Doofus'!B8</f>
        <v>206.9</v>
      </c>
      <c r="C9" s="44">
        <f>'Hipster Doofus'!C8</f>
        <v>6</v>
      </c>
      <c r="D9" s="87">
        <f>'Hipster Doofus'!D8</f>
        <v>0</v>
      </c>
      <c r="E9" s="87">
        <f>'Hipster Doofus'!E8</f>
        <v>0</v>
      </c>
      <c r="F9" s="45">
        <f>'Hipster Doofus'!F8</f>
        <v>14.05</v>
      </c>
      <c r="G9" s="46"/>
      <c r="H9" s="44">
        <f t="shared" si="2"/>
        <v>3</v>
      </c>
      <c r="I9" s="44">
        <f t="shared" ref="I9:I20" si="4">IF(H9="NA","NA",
IF(F9=0,12,ROUNDDOWN(TRIM(F9)-2,0)))</f>
        <v>12</v>
      </c>
      <c r="J9" s="44"/>
      <c r="K9" s="61"/>
      <c r="L9" s="62">
        <v>9.08</v>
      </c>
      <c r="X9" s="34" t="str">
        <f t="shared" si="3"/>
        <v>Reed, Jayden GBP WR</v>
      </c>
      <c r="AA9" s="34" t="str">
        <f t="shared" si="1"/>
        <v>Reed, Jayden GBP WR;3;0;12</v>
      </c>
    </row>
    <row r="10" spans="1:27" x14ac:dyDescent="0.25">
      <c r="A10" s="43" t="str">
        <f>'Hipster Doofus'!A9</f>
        <v>Raiders, Las Vegas LVR Def</v>
      </c>
      <c r="B10" s="87">
        <f>'Hipster Doofus'!B9</f>
        <v>157</v>
      </c>
      <c r="C10" s="44">
        <f>'Hipster Doofus'!C9</f>
        <v>13</v>
      </c>
      <c r="D10" s="87">
        <f>'Hipster Doofus'!D9</f>
        <v>0</v>
      </c>
      <c r="E10" s="87">
        <f>'Hipster Doofus'!E9</f>
        <v>0</v>
      </c>
      <c r="F10" s="45">
        <f>'Hipster Doofus'!F9</f>
        <v>0</v>
      </c>
      <c r="G10" s="46"/>
      <c r="H10" s="44">
        <f t="shared" si="2"/>
        <v>3</v>
      </c>
      <c r="I10" s="44">
        <f t="shared" si="4"/>
        <v>12</v>
      </c>
      <c r="J10" s="44"/>
      <c r="K10" s="47"/>
      <c r="L10" s="48">
        <v>9.1</v>
      </c>
      <c r="X10" s="34" t="str">
        <f t="shared" si="3"/>
        <v>Raiders, Las Vegas LVR Def</v>
      </c>
      <c r="AA10" s="34" t="str">
        <f t="shared" si="1"/>
        <v>Raiders, Las Vegas LVR Def;3;0;12</v>
      </c>
    </row>
    <row r="11" spans="1:27" x14ac:dyDescent="0.25">
      <c r="A11" s="43" t="str">
        <f>'Hipster Doofus'!A10</f>
        <v>Downs, Josh IND WR (R)</v>
      </c>
      <c r="B11" s="87">
        <f>'Hipster Doofus'!B10</f>
        <v>158.19999999999999</v>
      </c>
      <c r="C11" s="44">
        <f>'Hipster Doofus'!C10</f>
        <v>11</v>
      </c>
      <c r="D11" s="87">
        <f>'Hipster Doofus'!D10</f>
        <v>0</v>
      </c>
      <c r="E11" s="87">
        <f>'Hipster Doofus'!E10</f>
        <v>0</v>
      </c>
      <c r="F11" s="45">
        <f>'Hipster Doofus'!F10</f>
        <v>0</v>
      </c>
      <c r="G11" s="46"/>
      <c r="H11" s="44">
        <f t="shared" si="2"/>
        <v>3</v>
      </c>
      <c r="I11" s="44">
        <f t="shared" si="4"/>
        <v>12</v>
      </c>
      <c r="J11" s="44"/>
      <c r="K11" s="47"/>
      <c r="L11" s="48">
        <v>10.050000000000001</v>
      </c>
      <c r="X11" s="34" t="str">
        <f t="shared" si="3"/>
        <v>Downs, Josh IND WR</v>
      </c>
      <c r="AA11" s="34" t="str">
        <f t="shared" si="1"/>
        <v>Downs, Josh IND WR;3;0;12</v>
      </c>
    </row>
    <row r="12" spans="1:27" x14ac:dyDescent="0.25">
      <c r="A12" s="43" t="str">
        <f>'Hipster Doofus'!A11</f>
        <v>Williams, Kyren LAR RB (D)</v>
      </c>
      <c r="B12" s="87">
        <f>'Hipster Doofus'!B11</f>
        <v>274.55</v>
      </c>
      <c r="C12" s="44">
        <f>'Hipster Doofus'!C11</f>
        <v>10</v>
      </c>
      <c r="D12" s="87">
        <f>'Hipster Doofus'!D11</f>
        <v>3</v>
      </c>
      <c r="E12" s="87" t="str">
        <f>'Hipster Doofus'!E11</f>
        <v>K15</v>
      </c>
      <c r="F12" s="45">
        <f>'Hipster Doofus'!F11</f>
        <v>15.07</v>
      </c>
      <c r="G12" s="46"/>
      <c r="H12" s="44">
        <f t="shared" si="2"/>
        <v>2</v>
      </c>
      <c r="I12" s="44">
        <f t="shared" si="4"/>
        <v>13</v>
      </c>
      <c r="J12" s="44"/>
      <c r="K12" s="47"/>
      <c r="L12" s="48">
        <v>11.08</v>
      </c>
      <c r="X12" s="34" t="str">
        <f t="shared" si="3"/>
        <v>Williams, Kyren LAR RB</v>
      </c>
      <c r="AA12" s="34" t="str">
        <f t="shared" si="1"/>
        <v>Williams, Kyren LAR RB;2;K15;13</v>
      </c>
    </row>
    <row r="13" spans="1:27" x14ac:dyDescent="0.25">
      <c r="A13" s="43" t="str">
        <f>'Hipster Doofus'!A12</f>
        <v>McBride, Trey ARI TE</v>
      </c>
      <c r="B13" s="87">
        <f>'Hipster Doofus'!B12</f>
        <v>175.1</v>
      </c>
      <c r="C13" s="44">
        <f>'Hipster Doofus'!C12</f>
        <v>14</v>
      </c>
      <c r="D13" s="87">
        <f>'Hipster Doofus'!D12</f>
        <v>0</v>
      </c>
      <c r="E13" s="87">
        <f>'Hipster Doofus'!E12</f>
        <v>0</v>
      </c>
      <c r="F13" s="45">
        <f>'Hipster Doofus'!F12</f>
        <v>16.09</v>
      </c>
      <c r="G13" s="46"/>
      <c r="H13" s="44">
        <f t="shared" si="2"/>
        <v>3</v>
      </c>
      <c r="I13" s="44">
        <f t="shared" si="4"/>
        <v>14</v>
      </c>
      <c r="J13" s="44"/>
      <c r="K13" s="47"/>
      <c r="L13" s="48">
        <v>12.05</v>
      </c>
      <c r="X13" s="34" t="str">
        <f t="shared" si="3"/>
        <v>McBride, Trey ARI TE</v>
      </c>
      <c r="AA13" s="34" t="str">
        <f t="shared" si="1"/>
        <v>McBride, Trey ARI TE;3;0;14</v>
      </c>
    </row>
    <row r="14" spans="1:27" x14ac:dyDescent="0.25">
      <c r="A14" s="43" t="str">
        <f>'Hipster Doofus'!A13</f>
        <v>Purdy, Brock SFO QB</v>
      </c>
      <c r="B14" s="87">
        <f>'Hipster Doofus'!B13</f>
        <v>396.5</v>
      </c>
      <c r="C14" s="44">
        <f>'Hipster Doofus'!C13</f>
        <v>9</v>
      </c>
      <c r="D14" s="87">
        <f>'Hipster Doofus'!D13</f>
        <v>0</v>
      </c>
      <c r="E14" s="87">
        <f>'Hipster Doofus'!E13</f>
        <v>0</v>
      </c>
      <c r="F14" s="45">
        <f>'Hipster Doofus'!F13</f>
        <v>16.05</v>
      </c>
      <c r="G14" s="46"/>
      <c r="H14" s="44">
        <f t="shared" si="2"/>
        <v>3</v>
      </c>
      <c r="I14" s="44">
        <f t="shared" si="4"/>
        <v>14</v>
      </c>
      <c r="J14" s="44"/>
      <c r="K14" s="47"/>
      <c r="L14" s="48">
        <v>13.08</v>
      </c>
      <c r="P14" s="63"/>
      <c r="X14" s="34" t="str">
        <f t="shared" si="3"/>
        <v>Purdy, Brock SFO QB</v>
      </c>
      <c r="AA14" s="34" t="str">
        <f t="shared" si="1"/>
        <v>Purdy, Brock SFO QB;3;0;14</v>
      </c>
    </row>
    <row r="15" spans="1:27" x14ac:dyDescent="0.25">
      <c r="A15" s="43" t="str">
        <f>'Hipster Doofus'!A14</f>
        <v>Ferguson, Jake DAL TE</v>
      </c>
      <c r="B15" s="87">
        <f>'Hipster Doofus'!B14</f>
        <v>164.2</v>
      </c>
      <c r="C15" s="44">
        <f>'Hipster Doofus'!C14</f>
        <v>7</v>
      </c>
      <c r="D15" s="87">
        <f>'Hipster Doofus'!D14</f>
        <v>0</v>
      </c>
      <c r="E15" s="87">
        <f>'Hipster Doofus'!E14</f>
        <v>0</v>
      </c>
      <c r="F15" s="45">
        <f>'Hipster Doofus'!F14</f>
        <v>18.100000000000001</v>
      </c>
      <c r="G15" s="46"/>
      <c r="H15" s="44">
        <f t="shared" si="2"/>
        <v>3</v>
      </c>
      <c r="I15" s="44">
        <f t="shared" si="4"/>
        <v>16</v>
      </c>
      <c r="J15" s="44"/>
      <c r="K15" s="47"/>
      <c r="L15" s="48">
        <v>14.05</v>
      </c>
      <c r="N15" s="63"/>
      <c r="P15" s="63"/>
      <c r="R15" s="63"/>
      <c r="X15" s="34" t="str">
        <f t="shared" si="3"/>
        <v>Ferguson, Jake DAL TE</v>
      </c>
      <c r="AA15" s="34" t="str">
        <f t="shared" si="1"/>
        <v>Ferguson, Jake DAL TE;3;0;16</v>
      </c>
    </row>
    <row r="16" spans="1:27" x14ac:dyDescent="0.25">
      <c r="A16" s="43" t="str">
        <f>'Hipster Doofus'!A15</f>
        <v>Mahomes, Patrick KCC QB (D)</v>
      </c>
      <c r="B16" s="87">
        <f>'Hipster Doofus'!B15</f>
        <v>370.55</v>
      </c>
      <c r="C16" s="44">
        <f>'Hipster Doofus'!C15</f>
        <v>10</v>
      </c>
      <c r="D16" s="87">
        <f>'Hipster Doofus'!D15</f>
        <v>0</v>
      </c>
      <c r="E16" s="87">
        <f>'Hipster Doofus'!E15</f>
        <v>0</v>
      </c>
      <c r="F16" s="45">
        <f>'Hipster Doofus'!F15</f>
        <v>1.07</v>
      </c>
      <c r="G16" s="46"/>
      <c r="H16" s="44" t="str">
        <f t="shared" si="2"/>
        <v>NA</v>
      </c>
      <c r="I16" s="44" t="str">
        <f t="shared" si="4"/>
        <v>NA</v>
      </c>
      <c r="J16" s="44"/>
      <c r="K16" s="47"/>
      <c r="L16" s="48">
        <v>15.01</v>
      </c>
      <c r="N16" s="63"/>
      <c r="P16" s="63"/>
      <c r="X16" s="34" t="str">
        <f t="shared" si="3"/>
        <v>Mahomes, Patrick KCC QB</v>
      </c>
      <c r="AA16" s="34" t="str">
        <f t="shared" si="1"/>
        <v/>
      </c>
    </row>
    <row r="17" spans="1:27" x14ac:dyDescent="0.25">
      <c r="A17" s="43" t="str">
        <f>'Hipster Doofus'!A16</f>
        <v>Pollard, Tony DAL RB</v>
      </c>
      <c r="B17" s="87">
        <f>'Hipster Doofus'!B16</f>
        <v>209.1</v>
      </c>
      <c r="C17" s="44">
        <f>'Hipster Doofus'!C16</f>
        <v>7</v>
      </c>
      <c r="D17" s="87">
        <f>'Hipster Doofus'!D16</f>
        <v>1</v>
      </c>
      <c r="E17" s="87" t="str">
        <f>'Hipster Doofus'!E16</f>
        <v>K9</v>
      </c>
      <c r="F17" s="45">
        <f>'Hipster Doofus'!F16</f>
        <v>9.1</v>
      </c>
      <c r="G17" s="46"/>
      <c r="H17" s="44" t="str">
        <f t="shared" si="2"/>
        <v>NA</v>
      </c>
      <c r="I17" s="44" t="str">
        <f t="shared" si="4"/>
        <v>NA</v>
      </c>
      <c r="J17" s="44"/>
      <c r="K17" s="47"/>
      <c r="L17" s="48">
        <v>15.08</v>
      </c>
      <c r="N17" s="63"/>
      <c r="X17" s="34" t="str">
        <f t="shared" si="3"/>
        <v>Pollard, Tony DAL RB</v>
      </c>
      <c r="AA17" s="34" t="str">
        <f t="shared" si="1"/>
        <v/>
      </c>
    </row>
    <row r="18" spans="1:27" x14ac:dyDescent="0.25">
      <c r="A18" s="43" t="str">
        <f>'Hipster Doofus'!A17</f>
        <v>Robinson, Bijan ATL RB (R)</v>
      </c>
      <c r="B18" s="87">
        <f>'Hipster Doofus'!B17</f>
        <v>226.6</v>
      </c>
      <c r="C18" s="44">
        <f>'Hipster Doofus'!C17</f>
        <v>11</v>
      </c>
      <c r="D18" s="87">
        <f>'Hipster Doofus'!D17</f>
        <v>0</v>
      </c>
      <c r="E18" s="87">
        <f>'Hipster Doofus'!E17</f>
        <v>0</v>
      </c>
      <c r="F18" s="45">
        <f>'Hipster Doofus'!F17</f>
        <v>1.04</v>
      </c>
      <c r="G18" s="46"/>
      <c r="H18" s="44" t="str">
        <f t="shared" si="2"/>
        <v>NA</v>
      </c>
      <c r="I18" s="44" t="str">
        <f t="shared" si="4"/>
        <v>NA</v>
      </c>
      <c r="J18" s="44"/>
      <c r="K18" s="47"/>
      <c r="L18" s="48">
        <v>16.05</v>
      </c>
      <c r="N18" s="63"/>
      <c r="X18" s="34" t="str">
        <f t="shared" si="3"/>
        <v>Robinson, Bijan ATL RB</v>
      </c>
      <c r="AA18" s="34" t="str">
        <f t="shared" si="1"/>
        <v/>
      </c>
    </row>
    <row r="19" spans="1:27" x14ac:dyDescent="0.25">
      <c r="A19" s="43" t="str">
        <f>'Hipster Doofus'!A18</f>
        <v>Waddle, Jaylen MIA WR (Q)</v>
      </c>
      <c r="B19" s="87">
        <f>'Hipster Doofus'!B18</f>
        <v>211.8</v>
      </c>
      <c r="C19" s="44">
        <f>'Hipster Doofus'!C18</f>
        <v>10</v>
      </c>
      <c r="D19" s="87">
        <f>'Hipster Doofus'!D18</f>
        <v>2</v>
      </c>
      <c r="E19" s="87" t="str">
        <f>'Hipster Doofus'!E18</f>
        <v>K2</v>
      </c>
      <c r="F19" s="45">
        <f>'Hipster Doofus'!F18</f>
        <v>2.0499999999999998</v>
      </c>
      <c r="G19" s="46"/>
      <c r="H19" s="44" t="str">
        <f t="shared" si="2"/>
        <v>NA</v>
      </c>
      <c r="I19" s="44" t="str">
        <f t="shared" si="4"/>
        <v>NA</v>
      </c>
      <c r="J19" s="44"/>
      <c r="K19" s="47"/>
      <c r="L19" s="48">
        <v>17.079999999999998</v>
      </c>
      <c r="P19" s="63"/>
      <c r="X19" s="34" t="str">
        <f t="shared" si="3"/>
        <v>Waddle, Jaylen MIA WR</v>
      </c>
      <c r="AA19" s="34" t="str">
        <f t="shared" si="1"/>
        <v/>
      </c>
    </row>
    <row r="20" spans="1:27" ht="16.5" thickBot="1" x14ac:dyDescent="0.3">
      <c r="A20" s="43" t="str">
        <f>'Hipster Doofus'!A19</f>
        <v>Gibbs, Jahmyr DET RB (R)</v>
      </c>
      <c r="B20" s="87">
        <f>'Hipster Doofus'!B19</f>
        <v>239.7</v>
      </c>
      <c r="C20" s="44">
        <f>'Hipster Doofus'!C19</f>
        <v>9</v>
      </c>
      <c r="D20" s="87">
        <f>'Hipster Doofus'!D19</f>
        <v>0</v>
      </c>
      <c r="E20" s="87">
        <f>'Hipster Doofus'!E19</f>
        <v>0</v>
      </c>
      <c r="F20" s="45">
        <f>'Hipster Doofus'!F19</f>
        <v>2.06</v>
      </c>
      <c r="G20" s="46"/>
      <c r="H20" s="44" t="str">
        <f t="shared" si="2"/>
        <v>NA</v>
      </c>
      <c r="I20" s="44" t="str">
        <f t="shared" si="4"/>
        <v>NA</v>
      </c>
      <c r="J20" s="44"/>
      <c r="K20" s="47"/>
      <c r="L20" s="64">
        <v>18.12</v>
      </c>
      <c r="X20" s="34" t="str">
        <f t="shared" si="3"/>
        <v>Gibbs, Jahmyr DET RB</v>
      </c>
      <c r="AA20" s="34" t="str">
        <f t="shared" si="1"/>
        <v/>
      </c>
    </row>
    <row r="21" spans="1:27" x14ac:dyDescent="0.25">
      <c r="A21" s="43" t="s">
        <v>302</v>
      </c>
      <c r="G21" s="46"/>
      <c r="J21" s="65"/>
      <c r="K21" s="66" t="s">
        <v>303</v>
      </c>
      <c r="X21" s="34" t="str">
        <f t="shared" si="3"/>
        <v>18 TOTAL PLAYERS</v>
      </c>
      <c r="AA21" s="34" t="str">
        <f t="shared" si="1"/>
        <v/>
      </c>
    </row>
    <row r="22" spans="1:27" ht="16.5" thickBot="1" x14ac:dyDescent="0.3">
      <c r="A22" s="67" t="s">
        <v>304</v>
      </c>
      <c r="B22" s="68" t="s">
        <v>305</v>
      </c>
      <c r="C22" s="68" t="s">
        <v>305</v>
      </c>
      <c r="D22" s="68" t="s">
        <v>305</v>
      </c>
      <c r="E22" s="68"/>
      <c r="F22" s="69"/>
      <c r="G22" s="70"/>
      <c r="H22" s="71"/>
      <c r="I22" s="71"/>
      <c r="J22" s="72">
        <f>IF(COUNTA(J3:J20)&gt;6,"ERROR",COUNTA(J3:J20))</f>
        <v>0</v>
      </c>
      <c r="K22" s="73">
        <f>IFERROR(AVERAGE(K3:K20),0)</f>
        <v>0</v>
      </c>
      <c r="X22" s="34" t="str">
        <f t="shared" si="3"/>
        <v>TOTAL:</v>
      </c>
      <c r="AA22" s="34" t="str">
        <f t="shared" si="1"/>
        <v/>
      </c>
    </row>
    <row r="23" spans="1:27" ht="16.5" thickBot="1" x14ac:dyDescent="0.3">
      <c r="A23" s="29" t="s">
        <v>306</v>
      </c>
      <c r="B23" s="30"/>
      <c r="C23" s="30"/>
      <c r="D23" s="30"/>
      <c r="E23" s="30"/>
      <c r="F23" s="31"/>
      <c r="G23" s="30"/>
      <c r="H23" s="32"/>
      <c r="I23" s="32"/>
      <c r="J23" s="32"/>
      <c r="K23" s="33"/>
      <c r="X23" s="34" t="str">
        <f t="shared" si="3"/>
        <v>MIDNIGHT MARAUDERS - RODNEY SASHER</v>
      </c>
      <c r="AA23" s="34" t="str">
        <f t="shared" si="1"/>
        <v/>
      </c>
    </row>
    <row r="24" spans="1:27" ht="48" thickBot="1" x14ac:dyDescent="0.3">
      <c r="A24" s="35" t="s">
        <v>284</v>
      </c>
      <c r="B24" s="36" t="s">
        <v>285</v>
      </c>
      <c r="C24" s="36" t="s">
        <v>286</v>
      </c>
      <c r="D24" s="37" t="s">
        <v>287</v>
      </c>
      <c r="E24" s="37" t="s">
        <v>288</v>
      </c>
      <c r="F24" s="38" t="s">
        <v>289</v>
      </c>
      <c r="G24" s="39"/>
      <c r="H24" s="37" t="s">
        <v>290</v>
      </c>
      <c r="I24" s="37" t="s">
        <v>291</v>
      </c>
      <c r="J24" s="37" t="s">
        <v>292</v>
      </c>
      <c r="K24" s="40" t="s">
        <v>293</v>
      </c>
      <c r="L24" s="41" t="s">
        <v>294</v>
      </c>
      <c r="X24" s="34" t="str">
        <f t="shared" si="3"/>
        <v>PLAYER</v>
      </c>
      <c r="AA24" s="34" t="str">
        <f t="shared" si="1"/>
        <v/>
      </c>
    </row>
    <row r="25" spans="1:27" ht="16.5" thickBot="1" x14ac:dyDescent="0.3">
      <c r="A25" s="43" t="str">
        <f>'Midnight Marauders'!A2</f>
        <v>Evans, Mike TBB WR</v>
      </c>
      <c r="B25" s="87">
        <f>'Midnight Marauders'!B2</f>
        <v>292.3</v>
      </c>
      <c r="C25" s="44">
        <f>'Midnight Marauders'!C2</f>
        <v>5</v>
      </c>
      <c r="D25" s="87">
        <f>'Midnight Marauders'!D2</f>
        <v>0</v>
      </c>
      <c r="E25" s="87">
        <f>'Midnight Marauders'!E2</f>
        <v>0</v>
      </c>
      <c r="F25" s="45">
        <f>'Midnight Marauders'!F2</f>
        <v>4.09</v>
      </c>
      <c r="G25" s="46"/>
      <c r="H25" s="44">
        <f>IF(F25=0,3,
IF(ROUNDDOWN(TRIM(F25),0)&lt;=3,"NA",
IF(D25=0,3,
IF(D25-1&lt;=0,"NA",D25-1))))</f>
        <v>3</v>
      </c>
      <c r="I25" s="44">
        <f t="shared" ref="I25" si="5">IF(H25="NA","NA",
IF(F25=0,12,ROUNDDOWN(TRIM(F25)-2,0)))</f>
        <v>2</v>
      </c>
      <c r="J25" s="44"/>
      <c r="K25" s="47"/>
      <c r="L25" s="48">
        <v>1.04</v>
      </c>
      <c r="M25" s="50" t="s">
        <v>296</v>
      </c>
      <c r="N25" s="50"/>
      <c r="O25" s="50"/>
      <c r="P25" s="50"/>
      <c r="Q25" s="50"/>
      <c r="X25" s="34" t="str">
        <f t="shared" si="3"/>
        <v>Evans, Mike TBB WR</v>
      </c>
      <c r="AA25" s="34" t="str">
        <f t="shared" si="1"/>
        <v>Evans, Mike TBB WR;3;0;2</v>
      </c>
    </row>
    <row r="26" spans="1:27" x14ac:dyDescent="0.25">
      <c r="A26" s="43" t="str">
        <f>'Midnight Marauders'!A3</f>
        <v>Pacheco, Isiah KCC RB (Q)</v>
      </c>
      <c r="B26" s="87">
        <f>'Midnight Marauders'!B3</f>
        <v>225.2</v>
      </c>
      <c r="C26" s="44">
        <f>'Midnight Marauders'!C3</f>
        <v>10</v>
      </c>
      <c r="D26" s="87">
        <f>'Midnight Marauders'!D3</f>
        <v>3</v>
      </c>
      <c r="E26" s="87" t="str">
        <f>'Midnight Marauders'!E3</f>
        <v>K6</v>
      </c>
      <c r="F26" s="45">
        <f>'Midnight Marauders'!F3</f>
        <v>6.09</v>
      </c>
      <c r="G26" s="46"/>
      <c r="H26" s="44">
        <f t="shared" ref="H26:H42" si="6">IF(F26=0,3,
IF(ROUNDDOWN(TRIM(F26),0)&lt;=3,"NA",
IF(D26=0,3,
IF(D26-1&lt;=0,"NA",D26-1))))</f>
        <v>2</v>
      </c>
      <c r="I26" s="44">
        <f t="shared" ref="I26:I42" si="7">IF(H26="NA","NA",
IF(F26=0,12,ROUNDDOWN(TRIM(F26)-2,0)))</f>
        <v>4</v>
      </c>
      <c r="J26" s="44"/>
      <c r="K26" s="47"/>
      <c r="L26" s="48">
        <v>2.09</v>
      </c>
      <c r="M26" s="74"/>
      <c r="N26" s="51"/>
      <c r="O26" s="52" t="s">
        <v>297</v>
      </c>
      <c r="P26" s="53" t="s">
        <v>298</v>
      </c>
      <c r="Q26" s="54"/>
      <c r="X26" s="34" t="str">
        <f t="shared" si="3"/>
        <v>Pacheco, Isiah KCC RB</v>
      </c>
      <c r="AA26" s="34" t="str">
        <f t="shared" si="1"/>
        <v>Pacheco, Isiah KCC RB;2;K6;4</v>
      </c>
    </row>
    <row r="27" spans="1:27" x14ac:dyDescent="0.25">
      <c r="A27" s="43" t="str">
        <f>'Midnight Marauders'!A4</f>
        <v>Bigsby, Tank JAC RB (R)</v>
      </c>
      <c r="B27" s="87">
        <f>'Midnight Marauders'!B4</f>
        <v>21.4</v>
      </c>
      <c r="C27" s="44">
        <f>'Midnight Marauders'!C4</f>
        <v>9</v>
      </c>
      <c r="D27" s="87">
        <f>'Midnight Marauders'!D4</f>
        <v>0</v>
      </c>
      <c r="E27" s="87">
        <f>'Midnight Marauders'!E4</f>
        <v>0</v>
      </c>
      <c r="F27" s="45">
        <f>'Midnight Marauders'!F4</f>
        <v>8.09</v>
      </c>
      <c r="G27" s="46"/>
      <c r="H27" s="44">
        <f t="shared" si="6"/>
        <v>3</v>
      </c>
      <c r="I27" s="44">
        <f t="shared" si="7"/>
        <v>6</v>
      </c>
      <c r="J27" s="44"/>
      <c r="K27" s="47"/>
      <c r="L27" s="48">
        <v>3.04</v>
      </c>
      <c r="M27" s="75"/>
      <c r="N27" s="55"/>
      <c r="O27" s="52" t="s">
        <v>297</v>
      </c>
      <c r="P27" s="53" t="s">
        <v>299</v>
      </c>
      <c r="Q27" s="54"/>
      <c r="X27" s="34" t="str">
        <f t="shared" si="3"/>
        <v>Bigsby, Tank JAC RB</v>
      </c>
      <c r="AA27" s="34" t="str">
        <f t="shared" si="1"/>
        <v>Bigsby, Tank JAC RB;3;0;6</v>
      </c>
    </row>
    <row r="28" spans="1:27" x14ac:dyDescent="0.25">
      <c r="A28" s="43" t="str">
        <f>'Midnight Marauders'!A5</f>
        <v>LaPorta, Sam DET TE (R)</v>
      </c>
      <c r="B28" s="87">
        <f>'Midnight Marauders'!B5</f>
        <v>230.4</v>
      </c>
      <c r="C28" s="44">
        <f>'Midnight Marauders'!C5</f>
        <v>9</v>
      </c>
      <c r="D28" s="87">
        <f>'Midnight Marauders'!D5</f>
        <v>0</v>
      </c>
      <c r="E28" s="87">
        <f>'Midnight Marauders'!E5</f>
        <v>0</v>
      </c>
      <c r="F28" s="45">
        <f>'Midnight Marauders'!F5</f>
        <v>11.04</v>
      </c>
      <c r="G28" s="46"/>
      <c r="H28" s="44">
        <f t="shared" si="6"/>
        <v>3</v>
      </c>
      <c r="I28" s="44">
        <f t="shared" si="7"/>
        <v>9</v>
      </c>
      <c r="J28" s="44"/>
      <c r="K28" s="47"/>
      <c r="L28" s="48">
        <v>4.09</v>
      </c>
      <c r="M28" s="76"/>
      <c r="N28" s="56"/>
      <c r="O28" s="52" t="s">
        <v>297</v>
      </c>
      <c r="P28" s="53" t="s">
        <v>300</v>
      </c>
      <c r="Q28" s="54"/>
      <c r="X28" s="34" t="str">
        <f t="shared" si="3"/>
        <v>LaPorta, Sam DET TE</v>
      </c>
      <c r="AA28" s="34" t="str">
        <f t="shared" si="1"/>
        <v>LaPorta, Sam DET TE;3;0;9</v>
      </c>
    </row>
    <row r="29" spans="1:27" ht="16.5" thickBot="1" x14ac:dyDescent="0.3">
      <c r="A29" s="43" t="str">
        <f>'Midnight Marauders'!A6</f>
        <v>Likely, Isaiah BAL TE</v>
      </c>
      <c r="B29" s="87">
        <f>'Midnight Marauders'!B6</f>
        <v>94</v>
      </c>
      <c r="C29" s="44">
        <f>'Midnight Marauders'!C6</f>
        <v>13</v>
      </c>
      <c r="D29" s="87">
        <f>'Midnight Marauders'!D6</f>
        <v>3</v>
      </c>
      <c r="E29" s="87" t="str">
        <f>'Midnight Marauders'!E6</f>
        <v>K12</v>
      </c>
      <c r="F29" s="45">
        <f>'Midnight Marauders'!F6</f>
        <v>12.07</v>
      </c>
      <c r="G29" s="46"/>
      <c r="H29" s="44">
        <f t="shared" si="6"/>
        <v>2</v>
      </c>
      <c r="I29" s="44">
        <f t="shared" si="7"/>
        <v>10</v>
      </c>
      <c r="J29" s="44"/>
      <c r="K29" s="47"/>
      <c r="L29" s="48">
        <v>5.04</v>
      </c>
      <c r="M29" s="77"/>
      <c r="N29" s="57"/>
      <c r="O29" s="58" t="s">
        <v>297</v>
      </c>
      <c r="P29" s="59" t="s">
        <v>301</v>
      </c>
      <c r="Q29" s="60"/>
      <c r="X29" s="34" t="str">
        <f t="shared" si="3"/>
        <v>Likely, Isaiah BAL TE</v>
      </c>
      <c r="AA29" s="34" t="str">
        <f t="shared" si="1"/>
        <v>Likely, Isaiah BAL TE;2;K12;10</v>
      </c>
    </row>
    <row r="30" spans="1:27" x14ac:dyDescent="0.25">
      <c r="A30" s="43" t="str">
        <f>'Midnight Marauders'!A7</f>
        <v>Shaheed, Rashid NOS WR</v>
      </c>
      <c r="B30" s="87">
        <f>'Midnight Marauders'!B7</f>
        <v>184.35</v>
      </c>
      <c r="C30" s="44">
        <f>'Midnight Marauders'!C7</f>
        <v>11</v>
      </c>
      <c r="D30" s="87">
        <f>'Midnight Marauders'!D7</f>
        <v>0</v>
      </c>
      <c r="E30" s="87">
        <f>'Midnight Marauders'!E7</f>
        <v>0</v>
      </c>
      <c r="F30" s="45">
        <f>'Midnight Marauders'!F7</f>
        <v>0</v>
      </c>
      <c r="G30" s="46"/>
      <c r="H30" s="44">
        <f t="shared" si="6"/>
        <v>3</v>
      </c>
      <c r="I30" s="44">
        <f t="shared" si="7"/>
        <v>12</v>
      </c>
      <c r="J30" s="44"/>
      <c r="K30" s="47"/>
      <c r="L30" s="48">
        <v>6.09</v>
      </c>
      <c r="X30" s="34" t="str">
        <f t="shared" si="3"/>
        <v>Shaheed, Rashid NOS WR</v>
      </c>
      <c r="AA30" s="34" t="str">
        <f t="shared" si="1"/>
        <v>Shaheed, Rashid NOS WR;3;0;12</v>
      </c>
    </row>
    <row r="31" spans="1:27" x14ac:dyDescent="0.25">
      <c r="A31" s="43" t="str">
        <f>'Midnight Marauders'!A8</f>
        <v>Gay, Matt IND PK</v>
      </c>
      <c r="B31" s="87">
        <f>'Midnight Marauders'!B8</f>
        <v>146</v>
      </c>
      <c r="C31" s="44">
        <f>'Midnight Marauders'!C8</f>
        <v>11</v>
      </c>
      <c r="D31" s="87">
        <f>'Midnight Marauders'!D8</f>
        <v>0</v>
      </c>
      <c r="E31" s="87">
        <f>'Midnight Marauders'!E8</f>
        <v>0</v>
      </c>
      <c r="F31" s="45">
        <f>'Midnight Marauders'!F8</f>
        <v>0</v>
      </c>
      <c r="G31" s="46"/>
      <c r="H31" s="44">
        <f t="shared" si="6"/>
        <v>3</v>
      </c>
      <c r="I31" s="44">
        <f t="shared" si="7"/>
        <v>12</v>
      </c>
      <c r="J31" s="44"/>
      <c r="K31" s="47"/>
      <c r="L31" s="62">
        <v>7.04</v>
      </c>
      <c r="X31" s="34" t="str">
        <f t="shared" si="3"/>
        <v>Gay, Matt IND PK</v>
      </c>
      <c r="AA31" s="34" t="str">
        <f t="shared" si="1"/>
        <v>Gay, Matt IND PK;3;0;12</v>
      </c>
    </row>
    <row r="32" spans="1:27" x14ac:dyDescent="0.25">
      <c r="A32" s="43" t="str">
        <f>'Midnight Marauders'!A9</f>
        <v>Wilson, Michael ARI WR (R)</v>
      </c>
      <c r="B32" s="87">
        <f>'Midnight Marauders'!B9</f>
        <v>99</v>
      </c>
      <c r="C32" s="44">
        <f>'Midnight Marauders'!C9</f>
        <v>14</v>
      </c>
      <c r="D32" s="87">
        <f>'Midnight Marauders'!D9</f>
        <v>0</v>
      </c>
      <c r="E32" s="87">
        <f>'Midnight Marauders'!E9</f>
        <v>0</v>
      </c>
      <c r="F32" s="45">
        <f>'Midnight Marauders'!F9</f>
        <v>0</v>
      </c>
      <c r="G32" s="46"/>
      <c r="H32" s="44">
        <f t="shared" si="6"/>
        <v>3</v>
      </c>
      <c r="I32" s="44">
        <f t="shared" si="7"/>
        <v>12</v>
      </c>
      <c r="J32" s="44"/>
      <c r="K32" s="47"/>
      <c r="L32" s="48">
        <v>8.09</v>
      </c>
      <c r="X32" s="34" t="str">
        <f t="shared" si="3"/>
        <v>Wilson, Michael ARI WR</v>
      </c>
      <c r="AA32" s="34" t="str">
        <f t="shared" si="1"/>
        <v>Wilson, Michael ARI WR;3;0;12</v>
      </c>
    </row>
    <row r="33" spans="1:27" x14ac:dyDescent="0.25">
      <c r="A33" s="43" t="str">
        <f>'Midnight Marauders'!A10</f>
        <v>Bears, Chicago CHI Def</v>
      </c>
      <c r="B33" s="87">
        <f>'Midnight Marauders'!B10</f>
        <v>126</v>
      </c>
      <c r="C33" s="44">
        <f>'Midnight Marauders'!C10</f>
        <v>13</v>
      </c>
      <c r="D33" s="87">
        <f>'Midnight Marauders'!D10</f>
        <v>0</v>
      </c>
      <c r="E33" s="87">
        <f>'Midnight Marauders'!E10</f>
        <v>0</v>
      </c>
      <c r="F33" s="45">
        <f>'Midnight Marauders'!F10</f>
        <v>0</v>
      </c>
      <c r="G33" s="46"/>
      <c r="H33" s="44">
        <f t="shared" si="6"/>
        <v>3</v>
      </c>
      <c r="I33" s="44">
        <f t="shared" si="7"/>
        <v>12</v>
      </c>
      <c r="J33" s="44"/>
      <c r="K33" s="47"/>
      <c r="L33" s="48">
        <v>9.0399999999999991</v>
      </c>
      <c r="X33" s="34" t="str">
        <f t="shared" si="3"/>
        <v>Bears, Chicago CHI Def</v>
      </c>
      <c r="AA33" s="34" t="str">
        <f t="shared" si="1"/>
        <v>Bears, Chicago CHI Def;3;0;12</v>
      </c>
    </row>
    <row r="34" spans="1:27" x14ac:dyDescent="0.25">
      <c r="A34" s="43" t="str">
        <f>'Midnight Marauders'!A11</f>
        <v>Mayfield, Baker TBB QB (Q)</v>
      </c>
      <c r="B34" s="87">
        <f>'Midnight Marauders'!B11</f>
        <v>357.45</v>
      </c>
      <c r="C34" s="44">
        <f>'Midnight Marauders'!C11</f>
        <v>5</v>
      </c>
      <c r="D34" s="87">
        <f>'Midnight Marauders'!D11</f>
        <v>0</v>
      </c>
      <c r="E34" s="87">
        <f>'Midnight Marauders'!E11</f>
        <v>0</v>
      </c>
      <c r="F34" s="45">
        <f>'Midnight Marauders'!F11</f>
        <v>0</v>
      </c>
      <c r="G34" s="46"/>
      <c r="H34" s="44">
        <f t="shared" si="6"/>
        <v>3</v>
      </c>
      <c r="I34" s="44">
        <f t="shared" si="7"/>
        <v>12</v>
      </c>
      <c r="J34" s="44"/>
      <c r="K34" s="47"/>
      <c r="L34" s="48">
        <v>10.09</v>
      </c>
      <c r="X34" s="34" t="str">
        <f t="shared" si="3"/>
        <v>Mayfield, Baker TBB QB</v>
      </c>
      <c r="AA34" s="34" t="str">
        <f t="shared" si="1"/>
        <v>Mayfield, Baker TBB QB;3;0;12</v>
      </c>
    </row>
    <row r="35" spans="1:27" x14ac:dyDescent="0.25">
      <c r="A35" s="43" t="str">
        <f>'Midnight Marauders'!A12</f>
        <v>Gainwell, Kenneth PHI RB</v>
      </c>
      <c r="B35" s="87">
        <f>'Midnight Marauders'!B12</f>
        <v>92.7</v>
      </c>
      <c r="C35" s="44">
        <f>'Midnight Marauders'!C12</f>
        <v>10</v>
      </c>
      <c r="D35" s="87">
        <f>'Midnight Marauders'!D12</f>
        <v>0</v>
      </c>
      <c r="E35" s="87">
        <f>'Midnight Marauders'!E12</f>
        <v>0</v>
      </c>
      <c r="F35" s="45">
        <f>'Midnight Marauders'!F12</f>
        <v>15.04</v>
      </c>
      <c r="G35" s="46"/>
      <c r="H35" s="44">
        <f t="shared" si="6"/>
        <v>3</v>
      </c>
      <c r="I35" s="44">
        <f t="shared" si="7"/>
        <v>13</v>
      </c>
      <c r="J35" s="44"/>
      <c r="K35" s="47"/>
      <c r="L35" s="48">
        <v>11.04</v>
      </c>
      <c r="X35" s="34" t="str">
        <f t="shared" si="3"/>
        <v>Gainwell, Kenneth PHI RB</v>
      </c>
      <c r="AA35" s="34" t="str">
        <f t="shared" si="1"/>
        <v>Gainwell, Kenneth PHI RB;3;0;13</v>
      </c>
    </row>
    <row r="36" spans="1:27" x14ac:dyDescent="0.25">
      <c r="A36" s="43" t="str">
        <f>'Midnight Marauders'!A13</f>
        <v>Howell, Sam WAS QB</v>
      </c>
      <c r="B36" s="87">
        <f>'Midnight Marauders'!B13</f>
        <v>334.15</v>
      </c>
      <c r="C36" s="44">
        <f>'Midnight Marauders'!C13</f>
        <v>14</v>
      </c>
      <c r="D36" s="87">
        <f>'Midnight Marauders'!D13</f>
        <v>0</v>
      </c>
      <c r="E36" s="87">
        <f>'Midnight Marauders'!E13</f>
        <v>0</v>
      </c>
      <c r="F36" s="45">
        <f>'Midnight Marauders'!F13</f>
        <v>17.04</v>
      </c>
      <c r="G36" s="46"/>
      <c r="H36" s="44">
        <f t="shared" si="6"/>
        <v>3</v>
      </c>
      <c r="I36" s="44">
        <f t="shared" si="7"/>
        <v>15</v>
      </c>
      <c r="J36" s="44"/>
      <c r="K36" s="47"/>
      <c r="L36" s="48">
        <v>12.09</v>
      </c>
      <c r="X36" s="34" t="str">
        <f t="shared" si="3"/>
        <v>Howell, Sam WAS QB</v>
      </c>
      <c r="AA36" s="34" t="str">
        <f t="shared" si="1"/>
        <v>Howell, Sam WAS QB;3;0;15</v>
      </c>
    </row>
    <row r="37" spans="1:27" x14ac:dyDescent="0.25">
      <c r="A37" s="43" t="str">
        <f>'Midnight Marauders'!A14</f>
        <v>Jefferson, Justin MIN WR</v>
      </c>
      <c r="B37" s="87">
        <f>'Midnight Marauders'!B14</f>
        <v>182.2</v>
      </c>
      <c r="C37" s="44">
        <f>'Midnight Marauders'!C14</f>
        <v>13</v>
      </c>
      <c r="D37" s="87">
        <f>'Midnight Marauders'!D14</f>
        <v>1</v>
      </c>
      <c r="E37" s="87" t="str">
        <f>'Midnight Marauders'!E14</f>
        <v>K2</v>
      </c>
      <c r="F37" s="45">
        <f>'Midnight Marauders'!F14</f>
        <v>2.09</v>
      </c>
      <c r="G37" s="46"/>
      <c r="H37" s="44" t="str">
        <f t="shared" si="6"/>
        <v>NA</v>
      </c>
      <c r="I37" s="44" t="str">
        <f t="shared" si="7"/>
        <v>NA</v>
      </c>
      <c r="J37" s="44"/>
      <c r="K37" s="47"/>
      <c r="L37" s="48">
        <v>13.04</v>
      </c>
      <c r="X37" s="34" t="str">
        <f t="shared" si="3"/>
        <v>Jefferson, Justin MIN WR</v>
      </c>
      <c r="AA37" s="34" t="str">
        <f t="shared" si="1"/>
        <v/>
      </c>
    </row>
    <row r="38" spans="1:27" x14ac:dyDescent="0.25">
      <c r="A38" s="43" t="str">
        <f>'Midnight Marauders'!A15</f>
        <v>Ekeler, Austin LAC RB</v>
      </c>
      <c r="B38" s="87">
        <f>'Midnight Marauders'!B15</f>
        <v>176.5</v>
      </c>
      <c r="C38" s="44">
        <f>'Midnight Marauders'!C15</f>
        <v>5</v>
      </c>
      <c r="D38" s="87">
        <f>'Midnight Marauders'!D15</f>
        <v>0</v>
      </c>
      <c r="E38" s="87">
        <f>'Midnight Marauders'!E15</f>
        <v>0</v>
      </c>
      <c r="F38" s="45">
        <f>'Midnight Marauders'!F15</f>
        <v>1.05</v>
      </c>
      <c r="G38" s="46"/>
      <c r="H38" s="44" t="str">
        <f t="shared" si="6"/>
        <v>NA</v>
      </c>
      <c r="I38" s="44" t="str">
        <f t="shared" si="7"/>
        <v>NA</v>
      </c>
      <c r="J38" s="44"/>
      <c r="K38" s="47"/>
      <c r="L38" s="48">
        <v>14.09</v>
      </c>
      <c r="X38" s="34" t="str">
        <f t="shared" si="3"/>
        <v>Ekeler, Austin LAC RB</v>
      </c>
      <c r="AA38" s="34" t="str">
        <f t="shared" si="1"/>
        <v/>
      </c>
    </row>
    <row r="39" spans="1:27" x14ac:dyDescent="0.25">
      <c r="A39" s="43" t="str">
        <f>'Midnight Marauders'!A16</f>
        <v>Aiyuk, Brandon SFO WR</v>
      </c>
      <c r="B39" s="87">
        <f>'Midnight Marauders'!B16</f>
        <v>268.7</v>
      </c>
      <c r="C39" s="44">
        <f>'Midnight Marauders'!C16</f>
        <v>9</v>
      </c>
      <c r="D39" s="87">
        <f>'Midnight Marauders'!D16</f>
        <v>1</v>
      </c>
      <c r="E39" s="87" t="str">
        <f>'Midnight Marauders'!E16</f>
        <v>K7</v>
      </c>
      <c r="F39" s="45">
        <f>'Midnight Marauders'!F16</f>
        <v>7.04</v>
      </c>
      <c r="G39" s="46"/>
      <c r="H39" s="44" t="str">
        <f t="shared" si="6"/>
        <v>NA</v>
      </c>
      <c r="I39" s="44" t="str">
        <f t="shared" si="7"/>
        <v>NA</v>
      </c>
      <c r="J39" s="44"/>
      <c r="K39" s="47"/>
      <c r="L39" s="48">
        <v>15.04</v>
      </c>
      <c r="X39" s="34" t="str">
        <f t="shared" si="3"/>
        <v>Aiyuk, Brandon SFO WR</v>
      </c>
      <c r="AA39" s="34" t="str">
        <f t="shared" si="1"/>
        <v/>
      </c>
    </row>
    <row r="40" spans="1:27" x14ac:dyDescent="0.25">
      <c r="A40" s="43" t="str">
        <f>'Midnight Marauders'!A17</f>
        <v>Lamb, CeeDee DAL WR</v>
      </c>
      <c r="B40" s="87">
        <f>'Midnight Marauders'!B17</f>
        <v>397.7</v>
      </c>
      <c r="C40" s="44">
        <f>'Midnight Marauders'!C17</f>
        <v>7</v>
      </c>
      <c r="D40" s="87">
        <f>'Midnight Marauders'!D17</f>
        <v>0</v>
      </c>
      <c r="E40" s="87">
        <f>'Midnight Marauders'!E17</f>
        <v>0</v>
      </c>
      <c r="F40" s="45">
        <f>'Midnight Marauders'!F17</f>
        <v>2.0299999999999998</v>
      </c>
      <c r="G40" s="46"/>
      <c r="H40" s="44" t="str">
        <f t="shared" si="6"/>
        <v>NA</v>
      </c>
      <c r="I40" s="44" t="str">
        <f t="shared" si="7"/>
        <v>NA</v>
      </c>
      <c r="J40" s="44"/>
      <c r="K40" s="47"/>
      <c r="L40" s="48">
        <v>16.09</v>
      </c>
      <c r="X40" s="34" t="str">
        <f t="shared" si="3"/>
        <v>Lamb, CeeDee DAL WR</v>
      </c>
      <c r="AA40" s="34" t="str">
        <f t="shared" si="1"/>
        <v/>
      </c>
    </row>
    <row r="41" spans="1:27" x14ac:dyDescent="0.25">
      <c r="A41" s="43" t="str">
        <f>'Midnight Marauders'!A18</f>
        <v>Kelce, Travis KCC TE</v>
      </c>
      <c r="B41" s="87">
        <f>'Midnight Marauders'!B18</f>
        <v>225.4</v>
      </c>
      <c r="C41" s="44">
        <f>'Midnight Marauders'!C18</f>
        <v>10</v>
      </c>
      <c r="D41" s="87">
        <f>'Midnight Marauders'!D18</f>
        <v>0</v>
      </c>
      <c r="E41" s="87">
        <f>'Midnight Marauders'!E18</f>
        <v>0</v>
      </c>
      <c r="F41" s="45">
        <f>'Midnight Marauders'!F18</f>
        <v>1.08</v>
      </c>
      <c r="G41" s="46"/>
      <c r="H41" s="44" t="str">
        <f t="shared" si="6"/>
        <v>NA</v>
      </c>
      <c r="I41" s="44" t="str">
        <f t="shared" si="7"/>
        <v>NA</v>
      </c>
      <c r="J41" s="44"/>
      <c r="K41" s="47"/>
      <c r="L41" s="48">
        <v>17.04</v>
      </c>
      <c r="X41" s="34" t="str">
        <f t="shared" si="3"/>
        <v>Kelce, Travis KCC TE</v>
      </c>
      <c r="AA41" s="34" t="str">
        <f t="shared" si="1"/>
        <v/>
      </c>
    </row>
    <row r="42" spans="1:27" ht="16.5" thickBot="1" x14ac:dyDescent="0.3">
      <c r="A42" s="43" t="str">
        <f>'Midnight Marauders'!A19</f>
        <v>Mixon, Joe CIN RB</v>
      </c>
      <c r="B42" s="87">
        <f>'Midnight Marauders'!B19</f>
        <v>242.4</v>
      </c>
      <c r="C42" s="44">
        <f>'Midnight Marauders'!C19</f>
        <v>7</v>
      </c>
      <c r="D42" s="87">
        <f>'Midnight Marauders'!D19</f>
        <v>0</v>
      </c>
      <c r="E42" s="87">
        <f>'Midnight Marauders'!E19</f>
        <v>0</v>
      </c>
      <c r="F42" s="45">
        <f>'Midnight Marauders'!F19</f>
        <v>2.08</v>
      </c>
      <c r="G42" s="46"/>
      <c r="H42" s="44" t="str">
        <f t="shared" si="6"/>
        <v>NA</v>
      </c>
      <c r="I42" s="44" t="str">
        <f t="shared" si="7"/>
        <v>NA</v>
      </c>
      <c r="J42" s="44"/>
      <c r="K42" s="47"/>
      <c r="L42" s="64">
        <v>18.09</v>
      </c>
      <c r="X42" s="34" t="str">
        <f t="shared" si="3"/>
        <v>Mixon, Joe CIN RB</v>
      </c>
      <c r="AA42" s="34" t="str">
        <f t="shared" si="1"/>
        <v/>
      </c>
    </row>
    <row r="43" spans="1:27" x14ac:dyDescent="0.25">
      <c r="A43" s="43" t="s">
        <v>307</v>
      </c>
      <c r="G43" s="46"/>
      <c r="J43" s="65"/>
      <c r="K43" s="66" t="s">
        <v>303</v>
      </c>
      <c r="X43" s="34" t="str">
        <f t="shared" si="3"/>
        <v>17 TOTAL PLAYERS</v>
      </c>
      <c r="AA43" s="34" t="str">
        <f t="shared" si="1"/>
        <v/>
      </c>
    </row>
    <row r="44" spans="1:27" ht="16.5" thickBot="1" x14ac:dyDescent="0.3">
      <c r="A44" s="67" t="s">
        <v>304</v>
      </c>
      <c r="B44" s="68" t="s">
        <v>305</v>
      </c>
      <c r="C44" s="68" t="s">
        <v>305</v>
      </c>
      <c r="D44" s="68" t="s">
        <v>305</v>
      </c>
      <c r="E44" s="68"/>
      <c r="F44" s="69"/>
      <c r="G44" s="70"/>
      <c r="H44" s="71"/>
      <c r="I44" s="71"/>
      <c r="J44" s="72">
        <f>IF(COUNTA(J25:J42)&gt;6,"ERROR",COUNTA(J25:J42))</f>
        <v>0</v>
      </c>
      <c r="K44" s="73">
        <f>IFERROR(AVERAGE(K25:K42),0)</f>
        <v>0</v>
      </c>
      <c r="X44" s="34" t="str">
        <f t="shared" si="3"/>
        <v>TOTAL:</v>
      </c>
      <c r="AA44" s="34" t="str">
        <f t="shared" si="1"/>
        <v/>
      </c>
    </row>
    <row r="45" spans="1:27" ht="16.5" thickBot="1" x14ac:dyDescent="0.3">
      <c r="A45" s="29" t="s">
        <v>308</v>
      </c>
      <c r="B45" s="30"/>
      <c r="C45" s="30"/>
      <c r="D45" s="30"/>
      <c r="E45" s="30"/>
      <c r="F45" s="31"/>
      <c r="G45" s="30"/>
      <c r="H45" s="32"/>
      <c r="I45" s="32"/>
      <c r="J45" s="32"/>
      <c r="K45" s="33"/>
      <c r="X45" s="34" t="str">
        <f t="shared" si="3"/>
        <v>WA WA WEE WA - MIKE STEIN</v>
      </c>
      <c r="AA45" s="34" t="str">
        <f t="shared" si="1"/>
        <v/>
      </c>
    </row>
    <row r="46" spans="1:27" ht="48" thickBot="1" x14ac:dyDescent="0.3">
      <c r="A46" s="35" t="s">
        <v>284</v>
      </c>
      <c r="B46" s="36" t="s">
        <v>285</v>
      </c>
      <c r="C46" s="36" t="s">
        <v>286</v>
      </c>
      <c r="D46" s="37" t="s">
        <v>287</v>
      </c>
      <c r="E46" s="37" t="s">
        <v>288</v>
      </c>
      <c r="F46" s="38" t="s">
        <v>289</v>
      </c>
      <c r="G46" s="39"/>
      <c r="H46" s="37" t="s">
        <v>290</v>
      </c>
      <c r="I46" s="37" t="s">
        <v>291</v>
      </c>
      <c r="J46" s="37" t="s">
        <v>292</v>
      </c>
      <c r="K46" s="40" t="s">
        <v>293</v>
      </c>
      <c r="L46" s="41" t="s">
        <v>294</v>
      </c>
      <c r="X46" s="34" t="str">
        <f t="shared" si="3"/>
        <v>PLAYER</v>
      </c>
      <c r="AA46" s="34" t="str">
        <f t="shared" si="1"/>
        <v/>
      </c>
    </row>
    <row r="47" spans="1:27" ht="16.5" thickBot="1" x14ac:dyDescent="0.3">
      <c r="A47" s="43" t="str">
        <f>'Wa Wa Wee Wa'!A2</f>
        <v>Cooper, Amari CLE WR (O)</v>
      </c>
      <c r="B47" s="87">
        <f>'Wa Wa Wee Wa'!B2</f>
        <v>252</v>
      </c>
      <c r="C47" s="44">
        <f>'Wa Wa Wee Wa'!C2</f>
        <v>5</v>
      </c>
      <c r="D47" s="87">
        <f>'Wa Wa Wee Wa'!D2</f>
        <v>0</v>
      </c>
      <c r="E47" s="87">
        <f>'Wa Wa Wee Wa'!E2</f>
        <v>0</v>
      </c>
      <c r="F47" s="45">
        <f>'Wa Wa Wee Wa'!F2</f>
        <v>4.05</v>
      </c>
      <c r="G47" s="46"/>
      <c r="H47" s="44">
        <f>IF(F47=0,3,
IF(ROUNDDOWN(TRIM(F47),0)&lt;=3,"NA",
IF(D47=0,3,
IF(D47-1&lt;=0,"NA",D47-1))))</f>
        <v>3</v>
      </c>
      <c r="I47" s="44">
        <f t="shared" ref="I47" si="8">IF(H47="NA","NA",
IF(F47=0,12,ROUNDDOWN(TRIM(F47)-2,0)))</f>
        <v>2</v>
      </c>
      <c r="J47" s="44"/>
      <c r="K47" s="47"/>
      <c r="L47" s="48">
        <v>1.05</v>
      </c>
      <c r="M47" s="50" t="s">
        <v>296</v>
      </c>
      <c r="N47" s="50"/>
      <c r="O47" s="50"/>
      <c r="P47" s="50"/>
      <c r="Q47" s="50"/>
      <c r="X47" s="34" t="str">
        <f t="shared" si="3"/>
        <v>Cooper, Amari CLE WR</v>
      </c>
      <c r="AA47" s="34" t="str">
        <f t="shared" si="1"/>
        <v>Cooper, Amari CLE WR;3;0;2</v>
      </c>
    </row>
    <row r="48" spans="1:27" x14ac:dyDescent="0.25">
      <c r="A48" s="43" t="str">
        <f>'Wa Wa Wee Wa'!A3</f>
        <v>Freiermuth, Pat PIT TE</v>
      </c>
      <c r="B48" s="87">
        <f>'Wa Wa Wee Wa'!B3</f>
        <v>75.7</v>
      </c>
      <c r="C48" s="44">
        <f>'Wa Wa Wee Wa'!C3</f>
        <v>6</v>
      </c>
      <c r="D48" s="87">
        <f>'Wa Wa Wee Wa'!D3</f>
        <v>0</v>
      </c>
      <c r="E48" s="87">
        <f>'Wa Wa Wee Wa'!E3</f>
        <v>0</v>
      </c>
      <c r="F48" s="45">
        <f>'Wa Wa Wee Wa'!F3</f>
        <v>7.12</v>
      </c>
      <c r="G48" s="46"/>
      <c r="H48" s="44">
        <f t="shared" ref="H48:H64" si="9">IF(F48=0,3,
IF(ROUNDDOWN(TRIM(F48),0)&lt;=3,"NA",
IF(D48=0,3,
IF(D48-1&lt;=0,"NA",D48-1))))</f>
        <v>3</v>
      </c>
      <c r="I48" s="44">
        <f t="shared" ref="I48:I64" si="10">IF(H48="NA","NA",
IF(F48=0,12,ROUNDDOWN(TRIM(F48)-2,0)))</f>
        <v>5</v>
      </c>
      <c r="J48" s="44"/>
      <c r="K48" s="47"/>
      <c r="L48" s="48">
        <v>2.08</v>
      </c>
      <c r="M48" s="74"/>
      <c r="N48" s="51"/>
      <c r="O48" s="52" t="s">
        <v>297</v>
      </c>
      <c r="P48" s="53" t="s">
        <v>298</v>
      </c>
      <c r="Q48" s="54"/>
      <c r="X48" s="34" t="str">
        <f t="shared" si="3"/>
        <v>Freiermuth, Pat PIT TE</v>
      </c>
      <c r="AA48" s="34" t="str">
        <f t="shared" si="1"/>
        <v>Freiermuth, Pat PIT TE;3;0;5</v>
      </c>
    </row>
    <row r="49" spans="1:27" x14ac:dyDescent="0.25">
      <c r="A49" s="43" t="str">
        <f>'Wa Wa Wee Wa'!A4</f>
        <v>Tucker, Justin BAL PK</v>
      </c>
      <c r="B49" s="87">
        <f>'Wa Wa Wee Wa'!B4</f>
        <v>156</v>
      </c>
      <c r="C49" s="44">
        <f>'Wa Wa Wee Wa'!C4</f>
        <v>13</v>
      </c>
      <c r="D49" s="87">
        <f>'Wa Wa Wee Wa'!D4</f>
        <v>0</v>
      </c>
      <c r="E49" s="87">
        <f>'Wa Wa Wee Wa'!E4</f>
        <v>0</v>
      </c>
      <c r="F49" s="45">
        <f>'Wa Wa Wee Wa'!F4</f>
        <v>9.0500000000000007</v>
      </c>
      <c r="G49" s="46"/>
      <c r="H49" s="44">
        <f t="shared" si="9"/>
        <v>3</v>
      </c>
      <c r="I49" s="44">
        <f t="shared" si="10"/>
        <v>7</v>
      </c>
      <c r="J49" s="44"/>
      <c r="K49" s="47"/>
      <c r="L49" s="48">
        <v>3.05</v>
      </c>
      <c r="M49" s="75"/>
      <c r="N49" s="55"/>
      <c r="O49" s="52" t="s">
        <v>297</v>
      </c>
      <c r="P49" s="53" t="s">
        <v>299</v>
      </c>
      <c r="Q49" s="54"/>
      <c r="X49" s="34" t="str">
        <f t="shared" si="3"/>
        <v>Tucker, Justin BAL PK</v>
      </c>
      <c r="AA49" s="34" t="str">
        <f t="shared" si="1"/>
        <v>Tucker, Justin BAL PK;3;0;7</v>
      </c>
    </row>
    <row r="50" spans="1:27" x14ac:dyDescent="0.25">
      <c r="A50" s="43" t="str">
        <f>'Wa Wa Wee Wa'!A5</f>
        <v>Stevenson, Rhamondre NEP RB (I)</v>
      </c>
      <c r="B50" s="87">
        <f>'Wa Wa Wee Wa'!B5</f>
        <v>149.69999999999999</v>
      </c>
      <c r="C50" s="44">
        <f>'Wa Wa Wee Wa'!C5</f>
        <v>11</v>
      </c>
      <c r="D50" s="87">
        <f>'Wa Wa Wee Wa'!D5</f>
        <v>2</v>
      </c>
      <c r="E50" s="87" t="str">
        <f>'Wa Wa Wee Wa'!E5</f>
        <v>K11</v>
      </c>
      <c r="F50" s="45">
        <f>'Wa Wa Wee Wa'!F5</f>
        <v>11.1</v>
      </c>
      <c r="G50" s="46"/>
      <c r="H50" s="44">
        <f t="shared" si="9"/>
        <v>1</v>
      </c>
      <c r="I50" s="44">
        <f t="shared" si="10"/>
        <v>9</v>
      </c>
      <c r="J50" s="44"/>
      <c r="K50" s="47"/>
      <c r="L50" s="48">
        <v>4.08</v>
      </c>
      <c r="M50" s="76"/>
      <c r="N50" s="56"/>
      <c r="O50" s="52" t="s">
        <v>297</v>
      </c>
      <c r="P50" s="53" t="s">
        <v>300</v>
      </c>
      <c r="Q50" s="54"/>
      <c r="X50" s="34" t="str">
        <f t="shared" si="3"/>
        <v>Stevenson, Rhamondre NEP RB</v>
      </c>
      <c r="AA50" s="34" t="str">
        <f t="shared" si="1"/>
        <v>Stevenson, Rhamondre NEP RB;1;K11;9</v>
      </c>
    </row>
    <row r="51" spans="1:27" ht="16.5" thickBot="1" x14ac:dyDescent="0.3">
      <c r="A51" s="43" t="str">
        <f>'Wa Wa Wee Wa'!A6</f>
        <v>Dell, Tank HOU WR (R)  (I)</v>
      </c>
      <c r="B51" s="87">
        <f>'Wa Wa Wee Wa'!B6</f>
        <v>187.6</v>
      </c>
      <c r="C51" s="44">
        <f>'Wa Wa Wee Wa'!C6</f>
        <v>7</v>
      </c>
      <c r="D51" s="87">
        <f>'Wa Wa Wee Wa'!D6</f>
        <v>0</v>
      </c>
      <c r="E51" s="87">
        <f>'Wa Wa Wee Wa'!E6</f>
        <v>0</v>
      </c>
      <c r="F51" s="45">
        <f>'Wa Wa Wee Wa'!F6</f>
        <v>13.1</v>
      </c>
      <c r="G51" s="46"/>
      <c r="H51" s="44">
        <f t="shared" si="9"/>
        <v>3</v>
      </c>
      <c r="I51" s="44">
        <f t="shared" si="10"/>
        <v>11</v>
      </c>
      <c r="J51" s="44"/>
      <c r="K51" s="47"/>
      <c r="L51" s="48">
        <v>5.05</v>
      </c>
      <c r="M51" s="77"/>
      <c r="N51" s="57"/>
      <c r="O51" s="58" t="s">
        <v>297</v>
      </c>
      <c r="P51" s="59" t="s">
        <v>301</v>
      </c>
      <c r="Q51" s="60"/>
      <c r="X51" s="34" t="str">
        <f t="shared" si="3"/>
        <v>Dell, Tank HOU WR</v>
      </c>
      <c r="AA51" s="34" t="str">
        <f t="shared" si="1"/>
        <v>Dell, Tank HOU WR;3;0;11</v>
      </c>
    </row>
    <row r="52" spans="1:27" x14ac:dyDescent="0.25">
      <c r="A52" s="43" t="str">
        <f>'Wa Wa Wee Wa'!A7</f>
        <v>Shakir, Khalil BUF WR</v>
      </c>
      <c r="B52" s="87">
        <f>'Wa Wa Wee Wa'!B7</f>
        <v>110.35</v>
      </c>
      <c r="C52" s="44">
        <f>'Wa Wa Wee Wa'!C7</f>
        <v>13</v>
      </c>
      <c r="D52" s="87">
        <f>'Wa Wa Wee Wa'!D7</f>
        <v>0</v>
      </c>
      <c r="E52" s="87">
        <f>'Wa Wa Wee Wa'!E7</f>
        <v>0</v>
      </c>
      <c r="F52" s="45">
        <f>'Wa Wa Wee Wa'!F7</f>
        <v>0</v>
      </c>
      <c r="G52" s="46"/>
      <c r="H52" s="44">
        <f t="shared" si="9"/>
        <v>3</v>
      </c>
      <c r="I52" s="44">
        <f t="shared" si="10"/>
        <v>12</v>
      </c>
      <c r="J52" s="44"/>
      <c r="K52" s="47"/>
      <c r="L52" s="48">
        <v>6.08</v>
      </c>
      <c r="X52" s="34" t="str">
        <f t="shared" si="3"/>
        <v>Shakir, Khalil BUF WR</v>
      </c>
      <c r="AA52" s="34" t="str">
        <f t="shared" si="1"/>
        <v>Shakir, Khalil BUF WR;3;0;12</v>
      </c>
    </row>
    <row r="53" spans="1:27" x14ac:dyDescent="0.25">
      <c r="A53" s="43" t="str">
        <f>'Wa Wa Wee Wa'!A8</f>
        <v>Iosivas, Andrei CIN WR (R)</v>
      </c>
      <c r="B53" s="87">
        <f>'Wa Wa Wee Wa'!B8</f>
        <v>30</v>
      </c>
      <c r="C53" s="44">
        <f>'Wa Wa Wee Wa'!C8</f>
        <v>7</v>
      </c>
      <c r="D53" s="87">
        <f>'Wa Wa Wee Wa'!D8</f>
        <v>0</v>
      </c>
      <c r="E53" s="87">
        <f>'Wa Wa Wee Wa'!E8</f>
        <v>0</v>
      </c>
      <c r="F53" s="45">
        <f>'Wa Wa Wee Wa'!F8</f>
        <v>0</v>
      </c>
      <c r="G53" s="46"/>
      <c r="H53" s="44">
        <f t="shared" si="9"/>
        <v>3</v>
      </c>
      <c r="I53" s="44">
        <f t="shared" si="10"/>
        <v>12</v>
      </c>
      <c r="J53" s="44"/>
      <c r="K53" s="47"/>
      <c r="L53" s="62">
        <v>7.05</v>
      </c>
      <c r="X53" s="34" t="str">
        <f t="shared" si="3"/>
        <v>Iosivas, Andrei CIN WR</v>
      </c>
      <c r="AA53" s="34" t="str">
        <f t="shared" si="1"/>
        <v>Iosivas, Andrei CIN WR;3;0;12</v>
      </c>
    </row>
    <row r="54" spans="1:27" x14ac:dyDescent="0.25">
      <c r="A54" s="43" t="str">
        <f>'Wa Wa Wee Wa'!A9</f>
        <v>Douglas, Demario NEP WR (R)</v>
      </c>
      <c r="B54" s="87">
        <f>'Wa Wa Wee Wa'!B9</f>
        <v>106.9</v>
      </c>
      <c r="C54" s="44">
        <f>'Wa Wa Wee Wa'!C9</f>
        <v>11</v>
      </c>
      <c r="D54" s="87">
        <f>'Wa Wa Wee Wa'!D9</f>
        <v>0</v>
      </c>
      <c r="E54" s="87">
        <f>'Wa Wa Wee Wa'!E9</f>
        <v>0</v>
      </c>
      <c r="F54" s="45">
        <f>'Wa Wa Wee Wa'!F9</f>
        <v>0</v>
      </c>
      <c r="G54" s="46"/>
      <c r="H54" s="44">
        <f t="shared" si="9"/>
        <v>3</v>
      </c>
      <c r="I54" s="44">
        <f t="shared" si="10"/>
        <v>12</v>
      </c>
      <c r="J54" s="44"/>
      <c r="K54" s="47"/>
      <c r="L54" s="48">
        <v>8.08</v>
      </c>
      <c r="X54" s="34" t="str">
        <f t="shared" si="3"/>
        <v>Douglas, Demario NEP WR</v>
      </c>
      <c r="AA54" s="34" t="str">
        <f t="shared" si="1"/>
        <v>Douglas, Demario NEP WR;3;0;12</v>
      </c>
    </row>
    <row r="55" spans="1:27" x14ac:dyDescent="0.25">
      <c r="A55" s="43" t="str">
        <f>'Wa Wa Wee Wa'!A10</f>
        <v>Browns, Cleveland CLE Def</v>
      </c>
      <c r="B55" s="87">
        <f>'Wa Wa Wee Wa'!B10</f>
        <v>200</v>
      </c>
      <c r="C55" s="44">
        <f>'Wa Wa Wee Wa'!C10</f>
        <v>5</v>
      </c>
      <c r="D55" s="87">
        <f>'Wa Wa Wee Wa'!D10</f>
        <v>0</v>
      </c>
      <c r="E55" s="87">
        <f>'Wa Wa Wee Wa'!E10</f>
        <v>0</v>
      </c>
      <c r="F55" s="45">
        <f>'Wa Wa Wee Wa'!F10</f>
        <v>0</v>
      </c>
      <c r="G55" s="46"/>
      <c r="H55" s="44">
        <f t="shared" si="9"/>
        <v>3</v>
      </c>
      <c r="I55" s="44">
        <f t="shared" si="10"/>
        <v>12</v>
      </c>
      <c r="J55" s="44"/>
      <c r="K55" s="47"/>
      <c r="L55" s="48">
        <v>9.0500000000000007</v>
      </c>
      <c r="X55" s="34" t="str">
        <f t="shared" si="3"/>
        <v>Browns, Cleveland CLE Def</v>
      </c>
      <c r="AA55" s="34" t="str">
        <f t="shared" si="1"/>
        <v>Browns, Cleveland CLE Def;3;0;12</v>
      </c>
    </row>
    <row r="56" spans="1:27" x14ac:dyDescent="0.25">
      <c r="A56" s="43" t="str">
        <f>'Wa Wa Wee Wa'!A11</f>
        <v>Mitchell, Keaton BAL RB (R)  (I)</v>
      </c>
      <c r="B56" s="87">
        <f>'Wa Wa Wee Wa'!B11</f>
        <v>75.3</v>
      </c>
      <c r="C56" s="44">
        <f>'Wa Wa Wee Wa'!C11</f>
        <v>13</v>
      </c>
      <c r="D56" s="87">
        <f>'Wa Wa Wee Wa'!D11</f>
        <v>0</v>
      </c>
      <c r="E56" s="87">
        <f>'Wa Wa Wee Wa'!E11</f>
        <v>0</v>
      </c>
      <c r="F56" s="45">
        <f>'Wa Wa Wee Wa'!F11</f>
        <v>0</v>
      </c>
      <c r="G56" s="46"/>
      <c r="H56" s="44">
        <f t="shared" si="9"/>
        <v>3</v>
      </c>
      <c r="I56" s="44">
        <f t="shared" si="10"/>
        <v>12</v>
      </c>
      <c r="J56" s="44"/>
      <c r="K56" s="47"/>
      <c r="L56" s="48">
        <v>10.08</v>
      </c>
      <c r="X56" s="34" t="str">
        <f t="shared" si="3"/>
        <v>Mitchell, Keaton BAL RB</v>
      </c>
      <c r="AA56" s="34" t="str">
        <f t="shared" si="1"/>
        <v>Mitchell, Keaton BAL RB;3;0;12</v>
      </c>
    </row>
    <row r="57" spans="1:27" x14ac:dyDescent="0.25">
      <c r="A57" s="43" t="str">
        <f>'Wa Wa Wee Wa'!A12</f>
        <v>Levis, Will TEN QB (R)  (Q)</v>
      </c>
      <c r="B57" s="87">
        <f>'Wa Wa Wee Wa'!B12</f>
        <v>141.4</v>
      </c>
      <c r="C57" s="44">
        <f>'Wa Wa Wee Wa'!C12</f>
        <v>7</v>
      </c>
      <c r="D57" s="87">
        <f>'Wa Wa Wee Wa'!D12</f>
        <v>0</v>
      </c>
      <c r="E57" s="87">
        <f>'Wa Wa Wee Wa'!E12</f>
        <v>0</v>
      </c>
      <c r="F57" s="45">
        <f>'Wa Wa Wee Wa'!F12</f>
        <v>0</v>
      </c>
      <c r="G57" s="46"/>
      <c r="H57" s="44">
        <f t="shared" si="9"/>
        <v>3</v>
      </c>
      <c r="I57" s="44">
        <f t="shared" si="10"/>
        <v>12</v>
      </c>
      <c r="J57" s="44"/>
      <c r="K57" s="47"/>
      <c r="L57" s="48">
        <v>11.05</v>
      </c>
      <c r="X57" s="34" t="str">
        <f t="shared" si="3"/>
        <v>Levis, Will TEN QB</v>
      </c>
      <c r="AA57" s="34" t="str">
        <f t="shared" si="1"/>
        <v>Levis, Will TEN QB;3;0;12</v>
      </c>
    </row>
    <row r="58" spans="1:27" x14ac:dyDescent="0.25">
      <c r="A58" s="43" t="str">
        <f>'Wa Wa Wee Wa'!A13</f>
        <v>Rodriguez, Chris WAS RB (R)  (I)</v>
      </c>
      <c r="B58" s="87">
        <f>'Wa Wa Wee Wa'!B13</f>
        <v>37.9</v>
      </c>
      <c r="C58" s="44">
        <f>'Wa Wa Wee Wa'!C13</f>
        <v>14</v>
      </c>
      <c r="D58" s="87">
        <f>'Wa Wa Wee Wa'!D13</f>
        <v>0</v>
      </c>
      <c r="E58" s="87">
        <f>'Wa Wa Wee Wa'!E13</f>
        <v>0</v>
      </c>
      <c r="F58" s="45">
        <f>'Wa Wa Wee Wa'!F13</f>
        <v>0</v>
      </c>
      <c r="G58" s="46"/>
      <c r="H58" s="44">
        <f t="shared" si="9"/>
        <v>3</v>
      </c>
      <c r="I58" s="44">
        <f t="shared" si="10"/>
        <v>12</v>
      </c>
      <c r="J58" s="44"/>
      <c r="K58" s="47"/>
      <c r="L58" s="48">
        <v>12.08</v>
      </c>
      <c r="X58" s="34" t="str">
        <f t="shared" si="3"/>
        <v>Rodriguez, Chris WAS RB</v>
      </c>
      <c r="AA58" s="34" t="str">
        <f t="shared" si="1"/>
        <v>Rodriguez, Chris WAS RB;3;0;12</v>
      </c>
    </row>
    <row r="59" spans="1:27" x14ac:dyDescent="0.25">
      <c r="A59" s="43" t="str">
        <f>'Wa Wa Wee Wa'!A14</f>
        <v>Robinson, Wan'Dale NYG WR</v>
      </c>
      <c r="B59" s="87">
        <f>'Wa Wa Wee Wa'!B14</f>
        <v>119.7</v>
      </c>
      <c r="C59" s="44">
        <f>'Wa Wa Wee Wa'!C14</f>
        <v>13</v>
      </c>
      <c r="D59" s="87">
        <f>'Wa Wa Wee Wa'!D14</f>
        <v>0</v>
      </c>
      <c r="E59" s="87">
        <f>'Wa Wa Wee Wa'!E14</f>
        <v>0</v>
      </c>
      <c r="F59" s="45">
        <f>'Wa Wa Wee Wa'!F14</f>
        <v>15.05</v>
      </c>
      <c r="G59" s="46"/>
      <c r="H59" s="44">
        <f t="shared" si="9"/>
        <v>3</v>
      </c>
      <c r="I59" s="44">
        <f t="shared" si="10"/>
        <v>13</v>
      </c>
      <c r="J59" s="44"/>
      <c r="K59" s="47"/>
      <c r="L59" s="48">
        <v>13.05</v>
      </c>
      <c r="X59" s="34" t="str">
        <f t="shared" si="3"/>
        <v>Robinson, Wan'Dale NYG WR</v>
      </c>
      <c r="AA59" s="34" t="str">
        <f t="shared" si="1"/>
        <v>Robinson, Wan'Dale NYG WR;3;0;13</v>
      </c>
    </row>
    <row r="60" spans="1:27" x14ac:dyDescent="0.25">
      <c r="A60" s="43" t="str">
        <f>'Wa Wa Wee Wa'!A15</f>
        <v>Ridley, Calvin JAC WR</v>
      </c>
      <c r="B60" s="87">
        <f>'Wa Wa Wee Wa'!B15</f>
        <v>217.9</v>
      </c>
      <c r="C60" s="44">
        <f>'Wa Wa Wee Wa'!C15</f>
        <v>9</v>
      </c>
      <c r="D60" s="87">
        <f>'Wa Wa Wee Wa'!D15</f>
        <v>3</v>
      </c>
      <c r="E60" s="87" t="str">
        <f>'Wa Wa Wee Wa'!E15</f>
        <v>K16</v>
      </c>
      <c r="F60" s="45">
        <f>'Wa Wa Wee Wa'!F15</f>
        <v>16.079999999999998</v>
      </c>
      <c r="G60" s="46"/>
      <c r="H60" s="44">
        <f t="shared" si="9"/>
        <v>2</v>
      </c>
      <c r="I60" s="44">
        <f t="shared" si="10"/>
        <v>14</v>
      </c>
      <c r="J60" s="44"/>
      <c r="K60" s="47"/>
      <c r="L60" s="48">
        <v>14.08</v>
      </c>
      <c r="X60" s="34" t="str">
        <f t="shared" si="3"/>
        <v>Ridley, Calvin JAC WR</v>
      </c>
      <c r="AA60" s="34" t="str">
        <f t="shared" si="1"/>
        <v>Ridley, Calvin JAC WR;2;K16;14</v>
      </c>
    </row>
    <row r="61" spans="1:27" x14ac:dyDescent="0.25">
      <c r="A61" s="43" t="str">
        <f>'Wa Wa Wee Wa'!A16</f>
        <v>Murray, Kyler ARI QB</v>
      </c>
      <c r="B61" s="87">
        <f>'Wa Wa Wee Wa'!B16</f>
        <v>157.94999999999999</v>
      </c>
      <c r="C61" s="44">
        <f>'Wa Wa Wee Wa'!C16</f>
        <v>14</v>
      </c>
      <c r="D61" s="87">
        <f>'Wa Wa Wee Wa'!D16</f>
        <v>0</v>
      </c>
      <c r="E61" s="87">
        <f>'Wa Wa Wee Wa'!E16</f>
        <v>0</v>
      </c>
      <c r="F61" s="45">
        <f>'Wa Wa Wee Wa'!F16</f>
        <v>18.079999999999998</v>
      </c>
      <c r="G61" s="46"/>
      <c r="H61" s="44">
        <f t="shared" si="9"/>
        <v>3</v>
      </c>
      <c r="I61" s="44">
        <f t="shared" si="10"/>
        <v>16</v>
      </c>
      <c r="J61" s="44"/>
      <c r="K61" s="47"/>
      <c r="L61" s="48">
        <v>15.05</v>
      </c>
      <c r="X61" s="34" t="str">
        <f t="shared" si="3"/>
        <v>Murray, Kyler ARI QB</v>
      </c>
      <c r="AA61" s="34" t="str">
        <f t="shared" si="1"/>
        <v>Murray, Kyler ARI QB;3;0;16</v>
      </c>
    </row>
    <row r="62" spans="1:27" x14ac:dyDescent="0.25">
      <c r="A62" s="43" t="str">
        <f>'Wa Wa Wee Wa'!A17</f>
        <v>Chandler, Ty MIN RB</v>
      </c>
      <c r="B62" s="87">
        <f>'Wa Wa Wee Wa'!B17</f>
        <v>97.95</v>
      </c>
      <c r="C62" s="44">
        <f>'Wa Wa Wee Wa'!C17</f>
        <v>13</v>
      </c>
      <c r="D62" s="87">
        <f>'Wa Wa Wee Wa'!D17</f>
        <v>0</v>
      </c>
      <c r="E62" s="87">
        <f>'Wa Wa Wee Wa'!E17</f>
        <v>0</v>
      </c>
      <c r="F62" s="45">
        <f>'Wa Wa Wee Wa'!F17</f>
        <v>18.12</v>
      </c>
      <c r="G62" s="46"/>
      <c r="H62" s="44">
        <f t="shared" si="9"/>
        <v>3</v>
      </c>
      <c r="I62" s="44">
        <f t="shared" si="10"/>
        <v>16</v>
      </c>
      <c r="J62" s="44"/>
      <c r="K62" s="47"/>
      <c r="L62" s="48">
        <v>16.079999999999998</v>
      </c>
      <c r="X62" s="34" t="str">
        <f t="shared" si="3"/>
        <v>Chandler, Ty MIN RB</v>
      </c>
      <c r="AA62" s="34" t="str">
        <f t="shared" si="1"/>
        <v>Chandler, Ty MIN RB;3;0;16</v>
      </c>
    </row>
    <row r="63" spans="1:27" x14ac:dyDescent="0.25">
      <c r="A63" s="43" t="str">
        <f>'Wa Wa Wee Wa'!A18</f>
        <v>Jackson, Lamar BAL QB (O)</v>
      </c>
      <c r="B63" s="87">
        <f>'Wa Wa Wee Wa'!B18</f>
        <v>416</v>
      </c>
      <c r="C63" s="44">
        <f>'Wa Wa Wee Wa'!C18</f>
        <v>13</v>
      </c>
      <c r="D63" s="87">
        <f>'Wa Wa Wee Wa'!D18</f>
        <v>0</v>
      </c>
      <c r="E63" s="87">
        <f>'Wa Wa Wee Wa'!E18</f>
        <v>0</v>
      </c>
      <c r="F63" s="45">
        <f>'Wa Wa Wee Wa'!F18</f>
        <v>3.04</v>
      </c>
      <c r="G63" s="46"/>
      <c r="H63" s="44" t="str">
        <f t="shared" si="9"/>
        <v>NA</v>
      </c>
      <c r="I63" s="44" t="str">
        <f t="shared" si="10"/>
        <v>NA</v>
      </c>
      <c r="J63" s="44"/>
      <c r="K63" s="47"/>
      <c r="L63" s="48">
        <v>17.05</v>
      </c>
      <c r="X63" s="34" t="str">
        <f t="shared" si="3"/>
        <v>Jackson, Lamar BAL QB</v>
      </c>
      <c r="AA63" s="34" t="str">
        <f t="shared" si="1"/>
        <v/>
      </c>
    </row>
    <row r="64" spans="1:27" ht="16.5" thickBot="1" x14ac:dyDescent="0.3">
      <c r="A64" s="43" t="str">
        <f>'Wa Wa Wee Wa'!A19</f>
        <v>Pierce, Dameon HOU RB</v>
      </c>
      <c r="B64" s="87">
        <f>'Wa Wa Wee Wa'!B19</f>
        <v>92.65</v>
      </c>
      <c r="C64" s="44">
        <f>'Wa Wa Wee Wa'!C19</f>
        <v>7</v>
      </c>
      <c r="D64" s="87">
        <f>'Wa Wa Wee Wa'!D19</f>
        <v>0</v>
      </c>
      <c r="E64" s="87">
        <f>'Wa Wa Wee Wa'!E19</f>
        <v>0</v>
      </c>
      <c r="F64" s="45">
        <f>'Wa Wa Wee Wa'!F19</f>
        <v>3.05</v>
      </c>
      <c r="G64" s="46"/>
      <c r="H64" s="44" t="str">
        <f t="shared" si="9"/>
        <v>NA</v>
      </c>
      <c r="I64" s="44" t="str">
        <f t="shared" si="10"/>
        <v>NA</v>
      </c>
      <c r="J64" s="44"/>
      <c r="K64" s="47"/>
      <c r="L64" s="64">
        <v>18.079999999999998</v>
      </c>
      <c r="X64" s="34" t="str">
        <f t="shared" si="3"/>
        <v>Pierce, Dameon HOU RB</v>
      </c>
      <c r="AA64" s="34" t="str">
        <f t="shared" si="1"/>
        <v/>
      </c>
    </row>
    <row r="65" spans="1:27" x14ac:dyDescent="0.25">
      <c r="A65" s="43" t="s">
        <v>302</v>
      </c>
      <c r="G65" s="46"/>
      <c r="J65" s="65"/>
      <c r="K65" s="66" t="s">
        <v>303</v>
      </c>
      <c r="X65" s="34" t="str">
        <f t="shared" si="3"/>
        <v>18 TOTAL PLAYERS</v>
      </c>
      <c r="AA65" s="34" t="str">
        <f t="shared" si="1"/>
        <v/>
      </c>
    </row>
    <row r="66" spans="1:27" ht="16.5" thickBot="1" x14ac:dyDescent="0.3">
      <c r="A66" s="67" t="s">
        <v>304</v>
      </c>
      <c r="B66" s="68" t="s">
        <v>305</v>
      </c>
      <c r="C66" s="68" t="s">
        <v>305</v>
      </c>
      <c r="D66" s="68" t="s">
        <v>305</v>
      </c>
      <c r="E66" s="68"/>
      <c r="F66" s="69"/>
      <c r="G66" s="70"/>
      <c r="H66" s="71"/>
      <c r="I66" s="71"/>
      <c r="J66" s="72">
        <f>IF(COUNTA(J47:J64)&gt;6,"ERROR",COUNTA(J47:J64))</f>
        <v>0</v>
      </c>
      <c r="K66" s="73">
        <f>IFERROR(AVERAGE(K47:K64),0)</f>
        <v>0</v>
      </c>
      <c r="X66" s="34" t="str">
        <f t="shared" si="3"/>
        <v>TOTAL:</v>
      </c>
      <c r="AA66" s="34" t="str">
        <f t="shared" si="1"/>
        <v/>
      </c>
    </row>
    <row r="67" spans="1:27" ht="16.5" thickBot="1" x14ac:dyDescent="0.3">
      <c r="A67" s="29" t="s">
        <v>335</v>
      </c>
      <c r="B67" s="30"/>
      <c r="C67" s="30"/>
      <c r="D67" s="30"/>
      <c r="E67" s="30"/>
      <c r="F67" s="31"/>
      <c r="G67" s="30"/>
      <c r="H67" s="32"/>
      <c r="I67" s="32"/>
      <c r="J67" s="32"/>
      <c r="K67" s="33"/>
      <c r="X67" s="34" t="str">
        <f t="shared" si="3"/>
        <v>Over the Hill and Tua the Waddle We Go - CRAIG WIESEN</v>
      </c>
      <c r="AA67" s="34" t="str">
        <f t="shared" ref="AA67:AA130" si="11">IF(ISNUMBER(H67)=FALSE,"",_xlfn.CONCAT(X67,";",H67,";",E67,";",I67))</f>
        <v/>
      </c>
    </row>
    <row r="68" spans="1:27" ht="48" thickBot="1" x14ac:dyDescent="0.3">
      <c r="A68" s="35" t="s">
        <v>284</v>
      </c>
      <c r="B68" s="36" t="s">
        <v>285</v>
      </c>
      <c r="C68" s="36" t="s">
        <v>286</v>
      </c>
      <c r="D68" s="37" t="s">
        <v>287</v>
      </c>
      <c r="E68" s="37" t="s">
        <v>288</v>
      </c>
      <c r="F68" s="38" t="s">
        <v>289</v>
      </c>
      <c r="G68" s="39"/>
      <c r="H68" s="37" t="s">
        <v>290</v>
      </c>
      <c r="I68" s="37" t="s">
        <v>291</v>
      </c>
      <c r="J68" s="37" t="s">
        <v>292</v>
      </c>
      <c r="K68" s="40" t="s">
        <v>293</v>
      </c>
      <c r="L68" s="41" t="s">
        <v>294</v>
      </c>
      <c r="X68" s="34" t="str">
        <f t="shared" ref="X68:X131" si="12">IFERROR(LEFT(A68,FIND("(",A68)-2),A68)</f>
        <v>PLAYER</v>
      </c>
      <c r="AA68" s="34" t="str">
        <f t="shared" si="11"/>
        <v/>
      </c>
    </row>
    <row r="69" spans="1:27" ht="16.5" thickBot="1" x14ac:dyDescent="0.3">
      <c r="A69" s="43" t="str">
        <f>'Over the Hill'!A2</f>
        <v>Lockett, Tyler SEA WR</v>
      </c>
      <c r="B69" s="87">
        <f>'Over the Hill'!B2</f>
        <v>185.3</v>
      </c>
      <c r="C69" s="44">
        <f>'Over the Hill'!C2</f>
        <v>5</v>
      </c>
      <c r="D69" s="87">
        <f>'Over the Hill'!D2</f>
        <v>0</v>
      </c>
      <c r="E69" s="87">
        <f>'Over the Hill'!E2</f>
        <v>0</v>
      </c>
      <c r="F69" s="45">
        <f>'Over the Hill'!F2</f>
        <v>4.12</v>
      </c>
      <c r="G69" s="46"/>
      <c r="H69" s="44">
        <f>IF(F69=0,3,
IF(ROUNDDOWN(TRIM(F69),0)&lt;=3,"NA",
IF(D69=0,3,
IF(D69-1&lt;=0,"NA",D69-1))))</f>
        <v>3</v>
      </c>
      <c r="I69" s="44">
        <f t="shared" ref="I69" si="13">IF(H69="NA","NA",
IF(F69=0,12,ROUNDDOWN(TRIM(F69)-2,0)))</f>
        <v>2</v>
      </c>
      <c r="J69" s="44"/>
      <c r="K69" s="47"/>
      <c r="L69" s="48">
        <v>1.01</v>
      </c>
      <c r="M69" s="50" t="s">
        <v>296</v>
      </c>
      <c r="N69" s="50"/>
      <c r="O69" s="50"/>
      <c r="P69" s="50"/>
      <c r="Q69" s="50"/>
      <c r="X69" s="34" t="str">
        <f t="shared" si="12"/>
        <v>Lockett, Tyler SEA WR</v>
      </c>
      <c r="AA69" s="34" t="str">
        <f t="shared" si="11"/>
        <v>Lockett, Tyler SEA WR;3;0;2</v>
      </c>
    </row>
    <row r="70" spans="1:27" x14ac:dyDescent="0.25">
      <c r="A70" s="43" t="str">
        <f>'Over the Hill'!A3</f>
        <v>Kittle, George SFO TE</v>
      </c>
      <c r="B70" s="87">
        <f>'Over the Hill'!B3</f>
        <v>218.2</v>
      </c>
      <c r="C70" s="44">
        <f>'Over the Hill'!C3</f>
        <v>9</v>
      </c>
      <c r="D70" s="87">
        <f>'Over the Hill'!D3</f>
        <v>0</v>
      </c>
      <c r="E70" s="87">
        <f>'Over the Hill'!E3</f>
        <v>0</v>
      </c>
      <c r="F70" s="45">
        <f>'Over the Hill'!F3</f>
        <v>4.08</v>
      </c>
      <c r="G70" s="46"/>
      <c r="H70" s="44">
        <f t="shared" ref="H70:H86" si="14">IF(F70=0,3,
IF(ROUNDDOWN(TRIM(F70),0)&lt;=3,"NA",
IF(D70=0,3,
IF(D70-1&lt;=0,"NA",D70-1))))</f>
        <v>3</v>
      </c>
      <c r="I70" s="44">
        <f t="shared" ref="I70:I86" si="15">IF(H70="NA","NA",
IF(F70=0,12,ROUNDDOWN(TRIM(F70)-2,0)))</f>
        <v>2</v>
      </c>
      <c r="J70" s="44"/>
      <c r="K70" s="47"/>
      <c r="L70" s="48">
        <v>2.12</v>
      </c>
      <c r="M70" s="74"/>
      <c r="N70" s="51"/>
      <c r="O70" s="52" t="s">
        <v>297</v>
      </c>
      <c r="P70" s="53" t="s">
        <v>298</v>
      </c>
      <c r="Q70" s="54"/>
      <c r="X70" s="34" t="str">
        <f t="shared" si="12"/>
        <v>Kittle, George SFO TE</v>
      </c>
      <c r="AA70" s="34" t="str">
        <f t="shared" si="11"/>
        <v>Kittle, George SFO TE;3;0;2</v>
      </c>
    </row>
    <row r="71" spans="1:27" x14ac:dyDescent="0.25">
      <c r="A71" s="43" t="str">
        <f>'Over the Hill'!A4</f>
        <v>Kamara, Alvin NOS RB (Q)</v>
      </c>
      <c r="B71" s="87">
        <f>'Over the Hill'!B4</f>
        <v>234.1</v>
      </c>
      <c r="C71" s="44">
        <f>'Over the Hill'!C4</f>
        <v>11</v>
      </c>
      <c r="D71" s="87">
        <f>'Over the Hill'!D4</f>
        <v>0</v>
      </c>
      <c r="E71" s="87">
        <f>'Over the Hill'!E4</f>
        <v>0</v>
      </c>
      <c r="F71" s="45">
        <f>'Over the Hill'!F4</f>
        <v>5.01</v>
      </c>
      <c r="G71" s="46"/>
      <c r="H71" s="44">
        <f t="shared" si="14"/>
        <v>3</v>
      </c>
      <c r="I71" s="44">
        <f t="shared" si="15"/>
        <v>3</v>
      </c>
      <c r="J71" s="44"/>
      <c r="K71" s="47"/>
      <c r="L71" s="48">
        <v>3.01</v>
      </c>
      <c r="M71" s="75"/>
      <c r="N71" s="55"/>
      <c r="O71" s="52" t="s">
        <v>297</v>
      </c>
      <c r="P71" s="53" t="s">
        <v>299</v>
      </c>
      <c r="Q71" s="54"/>
      <c r="X71" s="34" t="str">
        <f t="shared" si="12"/>
        <v>Kamara, Alvin NOS RB</v>
      </c>
      <c r="AA71" s="34" t="str">
        <f t="shared" si="11"/>
        <v>Kamara, Alvin NOS RB;3;0;3</v>
      </c>
    </row>
    <row r="72" spans="1:27" x14ac:dyDescent="0.25">
      <c r="A72" s="43" t="str">
        <f>'Over the Hill'!A5</f>
        <v>Herbert, Khalil CHI RB (Q)</v>
      </c>
      <c r="B72" s="87">
        <f>'Over the Hill'!B5</f>
        <v>115.4</v>
      </c>
      <c r="C72" s="44">
        <f>'Over the Hill'!C5</f>
        <v>13</v>
      </c>
      <c r="D72" s="87">
        <f>'Over the Hill'!D5</f>
        <v>0</v>
      </c>
      <c r="E72" s="87">
        <f>'Over the Hill'!E5</f>
        <v>0</v>
      </c>
      <c r="F72" s="45">
        <f>'Over the Hill'!F5</f>
        <v>6.05</v>
      </c>
      <c r="G72" s="46"/>
      <c r="H72" s="44">
        <f t="shared" si="14"/>
        <v>3</v>
      </c>
      <c r="I72" s="44">
        <f t="shared" si="15"/>
        <v>4</v>
      </c>
      <c r="J72" s="44"/>
      <c r="K72" s="47"/>
      <c r="L72" s="48">
        <v>3.08</v>
      </c>
      <c r="M72" s="76"/>
      <c r="N72" s="56"/>
      <c r="O72" s="52" t="s">
        <v>297</v>
      </c>
      <c r="P72" s="53" t="s">
        <v>300</v>
      </c>
      <c r="Q72" s="54"/>
      <c r="X72" s="34" t="str">
        <f t="shared" si="12"/>
        <v>Herbert, Khalil CHI RB</v>
      </c>
      <c r="AA72" s="34" t="str">
        <f t="shared" si="11"/>
        <v>Herbert, Khalil CHI RB;3;0;4</v>
      </c>
    </row>
    <row r="73" spans="1:27" ht="16.5" thickBot="1" x14ac:dyDescent="0.3">
      <c r="A73" s="43" t="str">
        <f>'Over the Hill'!A6</f>
        <v>Charbonnet, Zach SEA RB (R)</v>
      </c>
      <c r="B73" s="87">
        <f>'Over the Hill'!B6</f>
        <v>98.6</v>
      </c>
      <c r="C73" s="44">
        <f>'Over the Hill'!C6</f>
        <v>5</v>
      </c>
      <c r="D73" s="87">
        <f>'Over the Hill'!D6</f>
        <v>0</v>
      </c>
      <c r="E73" s="87">
        <f>'Over the Hill'!E6</f>
        <v>0</v>
      </c>
      <c r="F73" s="45">
        <f>'Over the Hill'!F6</f>
        <v>7.01</v>
      </c>
      <c r="G73" s="46"/>
      <c r="H73" s="44">
        <f t="shared" si="14"/>
        <v>3</v>
      </c>
      <c r="I73" s="44">
        <f t="shared" si="15"/>
        <v>5</v>
      </c>
      <c r="J73" s="44"/>
      <c r="K73" s="47"/>
      <c r="L73" s="48">
        <v>4.12</v>
      </c>
      <c r="M73" s="77"/>
      <c r="N73" s="57"/>
      <c r="O73" s="58" t="s">
        <v>297</v>
      </c>
      <c r="P73" s="59" t="s">
        <v>301</v>
      </c>
      <c r="Q73" s="60"/>
      <c r="X73" s="34" t="str">
        <f t="shared" si="12"/>
        <v>Charbonnet, Zach SEA RB</v>
      </c>
      <c r="AA73" s="34" t="str">
        <f t="shared" si="11"/>
        <v>Charbonnet, Zach SEA RB;3;0;5</v>
      </c>
    </row>
    <row r="74" spans="1:27" x14ac:dyDescent="0.25">
      <c r="A74" s="43" t="str">
        <f>'Over the Hill'!A7</f>
        <v>Steelers, Pittsburgh PIT Def</v>
      </c>
      <c r="B74" s="87">
        <f>'Over the Hill'!B7</f>
        <v>135</v>
      </c>
      <c r="C74" s="44">
        <f>'Over the Hill'!C7</f>
        <v>6</v>
      </c>
      <c r="D74" s="87">
        <f>'Over the Hill'!D7</f>
        <v>0</v>
      </c>
      <c r="E74" s="87">
        <f>'Over the Hill'!E7</f>
        <v>0</v>
      </c>
      <c r="F74" s="45">
        <f>'Over the Hill'!F7</f>
        <v>8.1199999999999992</v>
      </c>
      <c r="G74" s="46"/>
      <c r="H74" s="44">
        <f t="shared" si="14"/>
        <v>3</v>
      </c>
      <c r="I74" s="44">
        <f t="shared" si="15"/>
        <v>6</v>
      </c>
      <c r="J74" s="44"/>
      <c r="K74" s="47"/>
      <c r="L74" s="48">
        <v>5.01</v>
      </c>
      <c r="X74" s="34" t="str">
        <f t="shared" si="12"/>
        <v>Steelers, Pittsburgh PIT Def</v>
      </c>
      <c r="AA74" s="34" t="str">
        <f t="shared" si="11"/>
        <v>Steelers, Pittsburgh PIT Def;3;0;6</v>
      </c>
    </row>
    <row r="75" spans="1:27" x14ac:dyDescent="0.25">
      <c r="A75" s="43" t="str">
        <f>'Over the Hill'!A8</f>
        <v>Jones, Zay JAC WR (Q)</v>
      </c>
      <c r="B75" s="87">
        <f>'Over the Hill'!B8</f>
        <v>67.400000000000006</v>
      </c>
      <c r="C75" s="44">
        <f>'Over the Hill'!C8</f>
        <v>9</v>
      </c>
      <c r="D75" s="87">
        <f>'Over the Hill'!D8</f>
        <v>0</v>
      </c>
      <c r="E75" s="87">
        <f>'Over the Hill'!E8</f>
        <v>0</v>
      </c>
      <c r="F75" s="45">
        <f>'Over the Hill'!F8</f>
        <v>9.01</v>
      </c>
      <c r="G75" s="46"/>
      <c r="H75" s="44">
        <f t="shared" si="14"/>
        <v>3</v>
      </c>
      <c r="I75" s="44">
        <f t="shared" si="15"/>
        <v>7</v>
      </c>
      <c r="J75" s="44"/>
      <c r="K75" s="47"/>
      <c r="L75" s="62">
        <v>6.05</v>
      </c>
      <c r="X75" s="34" t="str">
        <f t="shared" si="12"/>
        <v>Jones, Zay JAC WR</v>
      </c>
      <c r="AA75" s="34" t="str">
        <f t="shared" si="11"/>
        <v>Jones, Zay JAC WR;3;0;7</v>
      </c>
    </row>
    <row r="76" spans="1:27" x14ac:dyDescent="0.25">
      <c r="A76" s="43" t="str">
        <f>'Over the Hill'!A9</f>
        <v>Mostert, Raheem MIA RB (Q)</v>
      </c>
      <c r="B76" s="87">
        <f>'Over the Hill'!B9</f>
        <v>275.7</v>
      </c>
      <c r="C76" s="44">
        <f>'Over the Hill'!C9</f>
        <v>10</v>
      </c>
      <c r="D76" s="87">
        <f>'Over the Hill'!D9</f>
        <v>3</v>
      </c>
      <c r="E76" s="87" t="str">
        <f>'Over the Hill'!E9</f>
        <v>K10</v>
      </c>
      <c r="F76" s="45">
        <f>'Over the Hill'!F9</f>
        <v>10.119999999999999</v>
      </c>
      <c r="G76" s="46"/>
      <c r="H76" s="44">
        <f t="shared" si="14"/>
        <v>2</v>
      </c>
      <c r="I76" s="44">
        <f t="shared" si="15"/>
        <v>8</v>
      </c>
      <c r="J76" s="44"/>
      <c r="K76" s="47"/>
      <c r="L76" s="48">
        <v>6.12</v>
      </c>
      <c r="X76" s="34" t="str">
        <f t="shared" si="12"/>
        <v>Mostert, Raheem MIA RB</v>
      </c>
      <c r="AA76" s="34" t="str">
        <f t="shared" si="11"/>
        <v>Mostert, Raheem MIA RB;2;K10;8</v>
      </c>
    </row>
    <row r="77" spans="1:27" x14ac:dyDescent="0.25">
      <c r="A77" s="43" t="str">
        <f>'Over the Hill'!A10</f>
        <v>Moore, Elijah CLE WR (Q)</v>
      </c>
      <c r="B77" s="87">
        <f>'Over the Hill'!B10</f>
        <v>135.35</v>
      </c>
      <c r="C77" s="44">
        <f>'Over the Hill'!C10</f>
        <v>5</v>
      </c>
      <c r="D77" s="87">
        <f>'Over the Hill'!D10</f>
        <v>0</v>
      </c>
      <c r="E77" s="87">
        <f>'Over the Hill'!E10</f>
        <v>0</v>
      </c>
      <c r="F77" s="45">
        <f>'Over the Hill'!F10</f>
        <v>10.050000000000001</v>
      </c>
      <c r="G77" s="46"/>
      <c r="H77" s="44">
        <f t="shared" si="14"/>
        <v>3</v>
      </c>
      <c r="I77" s="44">
        <f t="shared" si="15"/>
        <v>8</v>
      </c>
      <c r="J77" s="44"/>
      <c r="K77" s="47"/>
      <c r="L77" s="48">
        <v>7.01</v>
      </c>
      <c r="X77" s="34" t="str">
        <f t="shared" si="12"/>
        <v>Moore, Elijah CLE WR</v>
      </c>
      <c r="AA77" s="34" t="str">
        <f t="shared" si="11"/>
        <v>Moore, Elijah CLE WR;3;0;8</v>
      </c>
    </row>
    <row r="78" spans="1:27" x14ac:dyDescent="0.25">
      <c r="A78" s="43" t="str">
        <f>'Over the Hill'!A11</f>
        <v>Allgeier, Tyler ATL RB</v>
      </c>
      <c r="B78" s="87">
        <f>'Over the Hill'!B11</f>
        <v>136.5</v>
      </c>
      <c r="C78" s="44">
        <f>'Over the Hill'!C11</f>
        <v>11</v>
      </c>
      <c r="D78" s="87">
        <f>'Over the Hill'!D11</f>
        <v>0</v>
      </c>
      <c r="E78" s="87">
        <f>'Over the Hill'!E11</f>
        <v>0</v>
      </c>
      <c r="F78" s="45">
        <f>'Over the Hill'!F11</f>
        <v>13.08</v>
      </c>
      <c r="G78" s="46"/>
      <c r="H78" s="44">
        <f t="shared" si="14"/>
        <v>3</v>
      </c>
      <c r="I78" s="44">
        <f t="shared" si="15"/>
        <v>11</v>
      </c>
      <c r="J78" s="44"/>
      <c r="K78" s="47"/>
      <c r="L78" s="48">
        <v>8.1199999999999992</v>
      </c>
      <c r="X78" s="34" t="str">
        <f t="shared" si="12"/>
        <v>Allgeier, Tyler ATL RB</v>
      </c>
      <c r="AA78" s="34" t="str">
        <f t="shared" si="11"/>
        <v>Allgeier, Tyler ATL RB;3;0;11</v>
      </c>
    </row>
    <row r="79" spans="1:27" x14ac:dyDescent="0.25">
      <c r="A79" s="43" t="str">
        <f>'Over the Hill'!A12</f>
        <v>Hopkins, Dustin CLE PK (O)</v>
      </c>
      <c r="B79" s="87">
        <f>'Over the Hill'!B12</f>
        <v>149</v>
      </c>
      <c r="C79" s="44">
        <f>'Over the Hill'!C12</f>
        <v>5</v>
      </c>
      <c r="D79" s="87">
        <f>'Over the Hill'!D12</f>
        <v>0</v>
      </c>
      <c r="E79" s="87">
        <f>'Over the Hill'!E12</f>
        <v>0</v>
      </c>
      <c r="F79" s="45">
        <f>'Over the Hill'!F12</f>
        <v>0</v>
      </c>
      <c r="G79" s="46"/>
      <c r="H79" s="44">
        <f t="shared" si="14"/>
        <v>3</v>
      </c>
      <c r="I79" s="44">
        <f t="shared" si="15"/>
        <v>12</v>
      </c>
      <c r="J79" s="44"/>
      <c r="K79" s="47"/>
      <c r="L79" s="48">
        <v>9.01</v>
      </c>
      <c r="X79" s="34" t="str">
        <f t="shared" si="12"/>
        <v>Hopkins, Dustin CLE PK</v>
      </c>
      <c r="AA79" s="34" t="str">
        <f t="shared" si="11"/>
        <v>Hopkins, Dustin CLE PK;3;0;12</v>
      </c>
    </row>
    <row r="80" spans="1:27" x14ac:dyDescent="0.25">
      <c r="A80" s="43" t="str">
        <f>'Over the Hill'!A13</f>
        <v>Hunt, Kareem CLE RB</v>
      </c>
      <c r="B80" s="87">
        <f>'Over the Hill'!B13</f>
        <v>117</v>
      </c>
      <c r="C80" s="44">
        <f>'Over the Hill'!C13</f>
        <v>5</v>
      </c>
      <c r="D80" s="87">
        <f>'Over the Hill'!D13</f>
        <v>0</v>
      </c>
      <c r="E80" s="87">
        <f>'Over the Hill'!E13</f>
        <v>0</v>
      </c>
      <c r="F80" s="45">
        <f>'Over the Hill'!F13</f>
        <v>0</v>
      </c>
      <c r="G80" s="46"/>
      <c r="H80" s="44">
        <f t="shared" si="14"/>
        <v>3</v>
      </c>
      <c r="I80" s="44">
        <f t="shared" si="15"/>
        <v>12</v>
      </c>
      <c r="J80" s="44"/>
      <c r="K80" s="47"/>
      <c r="L80" s="48">
        <v>10.119999999999999</v>
      </c>
      <c r="X80" s="34" t="str">
        <f t="shared" si="12"/>
        <v>Hunt, Kareem CLE RB</v>
      </c>
      <c r="AA80" s="34" t="str">
        <f t="shared" si="11"/>
        <v>Hunt, Kareem CLE RB;3;0;12</v>
      </c>
    </row>
    <row r="81" spans="1:27" x14ac:dyDescent="0.25">
      <c r="A81" s="43" t="str">
        <f>'Over the Hill'!A14</f>
        <v>Vikings, Minnesota MIN Def</v>
      </c>
      <c r="B81" s="87">
        <f>'Over the Hill'!B14</f>
        <v>140</v>
      </c>
      <c r="C81" s="44">
        <f>'Over the Hill'!C14</f>
        <v>13</v>
      </c>
      <c r="D81" s="87">
        <f>'Over the Hill'!D14</f>
        <v>0</v>
      </c>
      <c r="E81" s="87">
        <f>'Over the Hill'!E14</f>
        <v>0</v>
      </c>
      <c r="F81" s="45">
        <f>'Over the Hill'!F14</f>
        <v>0</v>
      </c>
      <c r="G81" s="46"/>
      <c r="H81" s="44">
        <f t="shared" si="14"/>
        <v>3</v>
      </c>
      <c r="I81" s="44">
        <f t="shared" si="15"/>
        <v>12</v>
      </c>
      <c r="J81" s="44"/>
      <c r="K81" s="47"/>
      <c r="L81" s="48">
        <v>11.01</v>
      </c>
      <c r="X81" s="34" t="str">
        <f t="shared" si="12"/>
        <v>Vikings, Minnesota MIN Def</v>
      </c>
      <c r="AA81" s="34" t="str">
        <f t="shared" si="11"/>
        <v>Vikings, Minnesota MIN Def;3;0;12</v>
      </c>
    </row>
    <row r="82" spans="1:27" x14ac:dyDescent="0.25">
      <c r="A82" s="43" t="str">
        <f>'Over the Hill'!A15</f>
        <v>Stafford, Matthew LAR QB (D)</v>
      </c>
      <c r="B82" s="87">
        <f>'Over the Hill'!B15</f>
        <v>332.55</v>
      </c>
      <c r="C82" s="44">
        <f>'Over the Hill'!C15</f>
        <v>10</v>
      </c>
      <c r="D82" s="87">
        <f>'Over the Hill'!D15</f>
        <v>0</v>
      </c>
      <c r="E82" s="87">
        <f>'Over the Hill'!E15</f>
        <v>0</v>
      </c>
      <c r="F82" s="45">
        <f>'Over the Hill'!F15</f>
        <v>0</v>
      </c>
      <c r="G82" s="46"/>
      <c r="H82" s="44">
        <f t="shared" si="14"/>
        <v>3</v>
      </c>
      <c r="I82" s="44">
        <f t="shared" si="15"/>
        <v>12</v>
      </c>
      <c r="J82" s="44"/>
      <c r="K82" s="47"/>
      <c r="L82" s="48">
        <v>12.12</v>
      </c>
      <c r="X82" s="34" t="str">
        <f t="shared" si="12"/>
        <v>Stafford, Matthew LAR QB</v>
      </c>
      <c r="AA82" s="34" t="str">
        <f t="shared" si="11"/>
        <v>Stafford, Matthew LAR QB;3;0;12</v>
      </c>
    </row>
    <row r="83" spans="1:27" x14ac:dyDescent="0.25">
      <c r="A83" s="43" t="str">
        <f>'Over the Hill'!A16</f>
        <v>Higbee, Tyler LAR TE (D)</v>
      </c>
      <c r="B83" s="87">
        <f>'Over the Hill'!B16</f>
        <v>108.5</v>
      </c>
      <c r="C83" s="44">
        <f>'Over the Hill'!C16</f>
        <v>10</v>
      </c>
      <c r="D83" s="87">
        <f>'Over the Hill'!D16</f>
        <v>0</v>
      </c>
      <c r="E83" s="87">
        <f>'Over the Hill'!E16</f>
        <v>0</v>
      </c>
      <c r="F83" s="45">
        <f>'Over the Hill'!F16</f>
        <v>15.01</v>
      </c>
      <c r="G83" s="46"/>
      <c r="H83" s="44">
        <f t="shared" si="14"/>
        <v>3</v>
      </c>
      <c r="I83" s="44">
        <f t="shared" si="15"/>
        <v>13</v>
      </c>
      <c r="J83" s="44"/>
      <c r="K83" s="47"/>
      <c r="L83" s="48">
        <v>13.01</v>
      </c>
      <c r="X83" s="34" t="str">
        <f t="shared" si="12"/>
        <v>Higbee, Tyler LAR TE</v>
      </c>
      <c r="AA83" s="34" t="str">
        <f t="shared" si="11"/>
        <v>Higbee, Tyler LAR TE;3;0;13</v>
      </c>
    </row>
    <row r="84" spans="1:27" x14ac:dyDescent="0.25">
      <c r="A84" s="43" t="str">
        <f>'Over the Hill'!A17</f>
        <v>Allen, Josh BUF QB</v>
      </c>
      <c r="B84" s="87">
        <f>'Over the Hill'!B17</f>
        <v>461.05</v>
      </c>
      <c r="C84" s="44">
        <f>'Over the Hill'!C17</f>
        <v>13</v>
      </c>
      <c r="D84" s="87">
        <f>'Over the Hill'!D17</f>
        <v>0</v>
      </c>
      <c r="E84" s="87">
        <f>'Over the Hill'!E17</f>
        <v>0</v>
      </c>
      <c r="F84" s="45">
        <f>'Over the Hill'!F17</f>
        <v>3.01</v>
      </c>
      <c r="G84" s="46"/>
      <c r="H84" s="44" t="str">
        <f t="shared" si="14"/>
        <v>NA</v>
      </c>
      <c r="I84" s="44" t="str">
        <f t="shared" si="15"/>
        <v>NA</v>
      </c>
      <c r="J84" s="44"/>
      <c r="K84" s="47"/>
      <c r="L84" s="48">
        <v>14.12</v>
      </c>
      <c r="X84" s="34" t="str">
        <f t="shared" si="12"/>
        <v>Allen, Josh BUF QB</v>
      </c>
      <c r="AA84" s="34" t="str">
        <f t="shared" si="11"/>
        <v/>
      </c>
    </row>
    <row r="85" spans="1:27" x14ac:dyDescent="0.25">
      <c r="A85" s="43" t="str">
        <f>'Over the Hill'!A18</f>
        <v>Chase, Ja'Marr CIN WR</v>
      </c>
      <c r="B85" s="87">
        <f>'Over the Hill'!B18</f>
        <v>284.89999999999998</v>
      </c>
      <c r="C85" s="44">
        <f>'Over the Hill'!C18</f>
        <v>7</v>
      </c>
      <c r="D85" s="87">
        <f>'Over the Hill'!D18</f>
        <v>0</v>
      </c>
      <c r="E85" s="87">
        <f>'Over the Hill'!E18</f>
        <v>0</v>
      </c>
      <c r="F85" s="45">
        <f>'Over the Hill'!F18</f>
        <v>1.01</v>
      </c>
      <c r="G85" s="46"/>
      <c r="H85" s="44" t="str">
        <f t="shared" si="14"/>
        <v>NA</v>
      </c>
      <c r="I85" s="44" t="str">
        <f t="shared" si="15"/>
        <v>NA</v>
      </c>
      <c r="J85" s="44"/>
      <c r="K85" s="47"/>
      <c r="L85" s="48">
        <v>16.12</v>
      </c>
      <c r="X85" s="34" t="str">
        <f t="shared" si="12"/>
        <v>Chase, Ja'Marr CIN WR</v>
      </c>
      <c r="AA85" s="34" t="str">
        <f t="shared" si="11"/>
        <v/>
      </c>
    </row>
    <row r="86" spans="1:27" ht="16.5" thickBot="1" x14ac:dyDescent="0.3">
      <c r="A86" s="43" t="str">
        <f>'Over the Hill'!A19</f>
        <v>Hopkins, DeAndre TEN WR</v>
      </c>
      <c r="B86" s="87">
        <f>'Over the Hill'!B19</f>
        <v>223</v>
      </c>
      <c r="C86" s="44">
        <f>'Over the Hill'!C19</f>
        <v>7</v>
      </c>
      <c r="D86" s="87">
        <f>'Over the Hill'!D19</f>
        <v>0</v>
      </c>
      <c r="E86" s="87">
        <f>'Over the Hill'!E19</f>
        <v>0</v>
      </c>
      <c r="F86" s="45">
        <f>'Over the Hill'!F19</f>
        <v>3.08</v>
      </c>
      <c r="G86" s="46"/>
      <c r="H86" s="44" t="str">
        <f t="shared" si="14"/>
        <v>NA</v>
      </c>
      <c r="I86" s="44" t="str">
        <f t="shared" si="15"/>
        <v>NA</v>
      </c>
      <c r="J86" s="44"/>
      <c r="K86" s="47"/>
      <c r="L86" s="64">
        <v>17.010000000000002</v>
      </c>
      <c r="X86" s="34" t="str">
        <f t="shared" si="12"/>
        <v>Hopkins, DeAndre TEN WR</v>
      </c>
      <c r="AA86" s="34" t="str">
        <f t="shared" si="11"/>
        <v/>
      </c>
    </row>
    <row r="87" spans="1:27" x14ac:dyDescent="0.25">
      <c r="A87" s="43" t="s">
        <v>302</v>
      </c>
      <c r="G87" s="46"/>
      <c r="J87" s="65"/>
      <c r="K87" s="66" t="s">
        <v>303</v>
      </c>
      <c r="X87" s="34" t="str">
        <f t="shared" si="12"/>
        <v>18 TOTAL PLAYERS</v>
      </c>
      <c r="AA87" s="34" t="str">
        <f t="shared" si="11"/>
        <v/>
      </c>
    </row>
    <row r="88" spans="1:27" ht="16.5" thickBot="1" x14ac:dyDescent="0.3">
      <c r="A88" s="67" t="s">
        <v>304</v>
      </c>
      <c r="B88" s="68" t="s">
        <v>305</v>
      </c>
      <c r="C88" s="68" t="s">
        <v>305</v>
      </c>
      <c r="D88" s="68" t="s">
        <v>305</v>
      </c>
      <c r="E88" s="68"/>
      <c r="F88" s="69"/>
      <c r="G88" s="70"/>
      <c r="H88" s="71"/>
      <c r="I88" s="71"/>
      <c r="J88" s="72">
        <f>IF(COUNTA(J69:J86)&gt;6,"ERROR",COUNTA(J69:J86))</f>
        <v>0</v>
      </c>
      <c r="K88" s="73">
        <f>IFERROR(AVERAGE(K69:K86),0)</f>
        <v>0</v>
      </c>
      <c r="X88" s="34" t="str">
        <f t="shared" si="12"/>
        <v>TOTAL:</v>
      </c>
      <c r="AA88" s="34" t="str">
        <f t="shared" si="11"/>
        <v/>
      </c>
    </row>
    <row r="89" spans="1:27" ht="16.5" thickBot="1" x14ac:dyDescent="0.3">
      <c r="A89" s="29" t="s">
        <v>310</v>
      </c>
      <c r="B89" s="30"/>
      <c r="C89" s="30"/>
      <c r="D89" s="30"/>
      <c r="E89" s="30"/>
      <c r="F89" s="31"/>
      <c r="G89" s="30"/>
      <c r="H89" s="32"/>
      <c r="I89" s="32"/>
      <c r="J89" s="32"/>
      <c r="K89" s="33"/>
      <c r="X89" s="34" t="str">
        <f t="shared" si="12"/>
        <v>PHOENIX FORCE - CHRIS CULBREATH</v>
      </c>
      <c r="AA89" s="34" t="str">
        <f t="shared" si="11"/>
        <v/>
      </c>
    </row>
    <row r="90" spans="1:27" ht="48" thickBot="1" x14ac:dyDescent="0.3">
      <c r="A90" s="35" t="s">
        <v>284</v>
      </c>
      <c r="B90" s="36" t="s">
        <v>285</v>
      </c>
      <c r="C90" s="36" t="s">
        <v>286</v>
      </c>
      <c r="D90" s="37" t="s">
        <v>287</v>
      </c>
      <c r="E90" s="37" t="s">
        <v>288</v>
      </c>
      <c r="F90" s="38" t="s">
        <v>289</v>
      </c>
      <c r="G90" s="39"/>
      <c r="H90" s="37" t="s">
        <v>290</v>
      </c>
      <c r="I90" s="37" t="s">
        <v>291</v>
      </c>
      <c r="J90" s="37" t="s">
        <v>292</v>
      </c>
      <c r="K90" s="40" t="s">
        <v>293</v>
      </c>
      <c r="L90" s="41" t="s">
        <v>294</v>
      </c>
      <c r="X90" s="34" t="str">
        <f t="shared" si="12"/>
        <v>PLAYER</v>
      </c>
      <c r="AA90" s="34" t="str">
        <f t="shared" si="11"/>
        <v/>
      </c>
    </row>
    <row r="91" spans="1:27" ht="16.5" thickBot="1" x14ac:dyDescent="0.3">
      <c r="A91" s="43" t="str">
        <f>'Phoenix Force'!A2</f>
        <v>Williams, Javonte DEN RB</v>
      </c>
      <c r="B91" s="87">
        <f>'Phoenix Force'!B2</f>
        <v>159.9</v>
      </c>
      <c r="C91" s="44">
        <f>'Phoenix Force'!C2</f>
        <v>9</v>
      </c>
      <c r="D91" s="87">
        <f>'Phoenix Force'!D2</f>
        <v>0</v>
      </c>
      <c r="E91" s="87">
        <f>'Phoenix Force'!E2</f>
        <v>0</v>
      </c>
      <c r="F91" s="45">
        <f>'Phoenix Force'!F2</f>
        <v>4.0199999999999996</v>
      </c>
      <c r="G91" s="46"/>
      <c r="H91" s="44">
        <f>IF(F91=0,3,
IF(ROUNDDOWN(TRIM(F91),0)&lt;=3,"NA",
IF(D91=0,3,
IF(D91-1&lt;=0,"NA",D91-1))))</f>
        <v>3</v>
      </c>
      <c r="I91" s="44">
        <f t="shared" ref="I91" si="16">IF(H91="NA","NA",
IF(F91=0,12,ROUNDDOWN(TRIM(F91)-2,0)))</f>
        <v>2</v>
      </c>
      <c r="J91" s="44"/>
      <c r="K91" s="47"/>
      <c r="L91" s="48">
        <v>1.1100000000000001</v>
      </c>
      <c r="M91" s="50" t="s">
        <v>296</v>
      </c>
      <c r="N91" s="50"/>
      <c r="O91" s="50"/>
      <c r="P91" s="50"/>
      <c r="Q91" s="50"/>
      <c r="X91" s="34" t="str">
        <f t="shared" si="12"/>
        <v>Williams, Javonte DEN RB</v>
      </c>
      <c r="AA91" s="34" t="str">
        <f t="shared" si="11"/>
        <v>Williams, Javonte DEN RB;3;0;2</v>
      </c>
    </row>
    <row r="92" spans="1:27" x14ac:dyDescent="0.25">
      <c r="A92" s="43" t="str">
        <f>'Phoenix Force'!A3</f>
        <v>Smith, DeVonta PHI WR (O)</v>
      </c>
      <c r="B92" s="87">
        <f>'Phoenix Force'!B3</f>
        <v>237.6</v>
      </c>
      <c r="C92" s="44">
        <f>'Phoenix Force'!C3</f>
        <v>10</v>
      </c>
      <c r="D92" s="87">
        <f>'Phoenix Force'!D3</f>
        <v>3</v>
      </c>
      <c r="E92" s="87" t="str">
        <f>'Phoenix Force'!E3</f>
        <v>K6</v>
      </c>
      <c r="F92" s="45">
        <f>'Phoenix Force'!F3</f>
        <v>6.02</v>
      </c>
      <c r="G92" s="46"/>
      <c r="H92" s="44">
        <f t="shared" ref="H92:H108" si="17">IF(F92=0,3,
IF(ROUNDDOWN(TRIM(F92),0)&lt;=3,"NA",
IF(D92=0,3,
IF(D92-1&lt;=0,"NA",D92-1))))</f>
        <v>2</v>
      </c>
      <c r="I92" s="44">
        <f t="shared" ref="I92:I108" si="18">IF(H92="NA","NA",
IF(F92=0,12,ROUNDDOWN(TRIM(F92)-2,0)))</f>
        <v>4</v>
      </c>
      <c r="J92" s="44"/>
      <c r="K92" s="47"/>
      <c r="L92" s="48">
        <v>2.02</v>
      </c>
      <c r="M92" s="74"/>
      <c r="N92" s="51"/>
      <c r="O92" s="52" t="s">
        <v>297</v>
      </c>
      <c r="P92" s="53" t="s">
        <v>298</v>
      </c>
      <c r="Q92" s="54"/>
      <c r="X92" s="34" t="str">
        <f t="shared" si="12"/>
        <v>Smith, DeVonta PHI WR</v>
      </c>
      <c r="AA92" s="34" t="str">
        <f t="shared" si="11"/>
        <v>Smith, DeVonta PHI WR;2;K6;4</v>
      </c>
    </row>
    <row r="93" spans="1:27" x14ac:dyDescent="0.25">
      <c r="A93" s="43" t="str">
        <f>'Phoenix Force'!A4</f>
        <v>Gibson, Antonio WAS RB</v>
      </c>
      <c r="B93" s="87">
        <f>'Phoenix Force'!B4</f>
        <v>137.80000000000001</v>
      </c>
      <c r="C93" s="44">
        <f>'Phoenix Force'!C4</f>
        <v>14</v>
      </c>
      <c r="D93" s="87">
        <f>'Phoenix Force'!D4</f>
        <v>0</v>
      </c>
      <c r="E93" s="87">
        <f>'Phoenix Force'!E4</f>
        <v>0</v>
      </c>
      <c r="F93" s="45">
        <f>'Phoenix Force'!F4</f>
        <v>8.06</v>
      </c>
      <c r="G93" s="46"/>
      <c r="H93" s="44">
        <f t="shared" si="17"/>
        <v>3</v>
      </c>
      <c r="I93" s="44">
        <f t="shared" si="18"/>
        <v>6</v>
      </c>
      <c r="J93" s="44"/>
      <c r="K93" s="47"/>
      <c r="L93" s="48">
        <v>3.11</v>
      </c>
      <c r="M93" s="75"/>
      <c r="N93" s="55"/>
      <c r="O93" s="52" t="s">
        <v>297</v>
      </c>
      <c r="P93" s="53" t="s">
        <v>299</v>
      </c>
      <c r="Q93" s="54"/>
      <c r="X93" s="34" t="str">
        <f t="shared" si="12"/>
        <v>Gibson, Antonio WAS RB</v>
      </c>
      <c r="AA93" s="34" t="str">
        <f t="shared" si="11"/>
        <v>Gibson, Antonio WAS RB;3;0;6</v>
      </c>
    </row>
    <row r="94" spans="1:27" x14ac:dyDescent="0.25">
      <c r="A94" s="43" t="str">
        <f>'Phoenix Force'!A5</f>
        <v>Wilson, Garrett NYJ WR</v>
      </c>
      <c r="B94" s="87">
        <f>'Phoenix Force'!B5</f>
        <v>218.7</v>
      </c>
      <c r="C94" s="44">
        <f>'Phoenix Force'!C5</f>
        <v>7</v>
      </c>
      <c r="D94" s="87">
        <f>'Phoenix Force'!D5</f>
        <v>3</v>
      </c>
      <c r="E94" s="87" t="str">
        <f>'Phoenix Force'!E5</f>
        <v>K8</v>
      </c>
      <c r="F94" s="45">
        <f>'Phoenix Force'!F5</f>
        <v>8.02</v>
      </c>
      <c r="G94" s="46"/>
      <c r="H94" s="44">
        <f t="shared" si="17"/>
        <v>2</v>
      </c>
      <c r="I94" s="44">
        <f t="shared" si="18"/>
        <v>6</v>
      </c>
      <c r="J94" s="44"/>
      <c r="K94" s="47"/>
      <c r="L94" s="48">
        <v>4.0199999999999996</v>
      </c>
      <c r="M94" s="76"/>
      <c r="N94" s="56"/>
      <c r="O94" s="52" t="s">
        <v>297</v>
      </c>
      <c r="P94" s="53" t="s">
        <v>300</v>
      </c>
      <c r="Q94" s="54"/>
      <c r="X94" s="34" t="str">
        <f t="shared" si="12"/>
        <v>Wilson, Garrett NYJ WR</v>
      </c>
      <c r="AA94" s="34" t="str">
        <f t="shared" si="11"/>
        <v>Wilson, Garrett NYJ WR;2;K8;6</v>
      </c>
    </row>
    <row r="95" spans="1:27" ht="16.5" thickBot="1" x14ac:dyDescent="0.3">
      <c r="A95" s="43" t="str">
        <f>'Phoenix Force'!A6</f>
        <v>Miller, Kendre NOS RB (R)  (Q)</v>
      </c>
      <c r="B95" s="87">
        <f>'Phoenix Force'!B6</f>
        <v>28.5</v>
      </c>
      <c r="C95" s="44">
        <f>'Phoenix Force'!C6</f>
        <v>11</v>
      </c>
      <c r="D95" s="87">
        <f>'Phoenix Force'!D6</f>
        <v>0</v>
      </c>
      <c r="E95" s="87">
        <f>'Phoenix Force'!E6</f>
        <v>0</v>
      </c>
      <c r="F95" s="45">
        <f>'Phoenix Force'!F6</f>
        <v>10.02</v>
      </c>
      <c r="G95" s="46"/>
      <c r="H95" s="44">
        <f t="shared" si="17"/>
        <v>3</v>
      </c>
      <c r="I95" s="44">
        <f t="shared" si="18"/>
        <v>8</v>
      </c>
      <c r="J95" s="44"/>
      <c r="K95" s="47"/>
      <c r="L95" s="48">
        <v>5.1100000000000003</v>
      </c>
      <c r="M95" s="77"/>
      <c r="N95" s="57"/>
      <c r="O95" s="58" t="s">
        <v>297</v>
      </c>
      <c r="P95" s="59" t="s">
        <v>301</v>
      </c>
      <c r="Q95" s="60"/>
      <c r="X95" s="34" t="str">
        <f t="shared" si="12"/>
        <v>Miller, Kendre NOS RB</v>
      </c>
      <c r="AA95" s="34" t="str">
        <f t="shared" si="11"/>
        <v>Miller, Kendre NOS RB;3;0;8</v>
      </c>
    </row>
    <row r="96" spans="1:27" x14ac:dyDescent="0.25">
      <c r="A96" s="43" t="str">
        <f>'Phoenix Force'!A7</f>
        <v>Kincaid, Dalton BUF TE (R)</v>
      </c>
      <c r="B96" s="87">
        <f>'Phoenix Force'!B7</f>
        <v>134.9</v>
      </c>
      <c r="C96" s="44">
        <f>'Phoenix Force'!C7</f>
        <v>13</v>
      </c>
      <c r="D96" s="87">
        <f>'Phoenix Force'!D7</f>
        <v>0</v>
      </c>
      <c r="E96" s="87">
        <f>'Phoenix Force'!E7</f>
        <v>0</v>
      </c>
      <c r="F96" s="45">
        <f>'Phoenix Force'!F7</f>
        <v>11.11</v>
      </c>
      <c r="G96" s="46"/>
      <c r="H96" s="44">
        <f t="shared" si="17"/>
        <v>3</v>
      </c>
      <c r="I96" s="44">
        <f t="shared" si="18"/>
        <v>9</v>
      </c>
      <c r="J96" s="44"/>
      <c r="K96" s="47"/>
      <c r="L96" s="48">
        <v>6.02</v>
      </c>
      <c r="X96" s="34" t="str">
        <f t="shared" si="12"/>
        <v>Kincaid, Dalton BUF TE</v>
      </c>
      <c r="AA96" s="34" t="str">
        <f t="shared" si="11"/>
        <v>Kincaid, Dalton BUF TE;3;0;9</v>
      </c>
    </row>
    <row r="97" spans="1:27" x14ac:dyDescent="0.25">
      <c r="A97" s="43" t="str">
        <f>'Phoenix Force'!A8</f>
        <v>Hyatt, Jalin NYG WR (R)</v>
      </c>
      <c r="B97" s="87">
        <f>'Phoenix Force'!B8</f>
        <v>61.8</v>
      </c>
      <c r="C97" s="44">
        <f>'Phoenix Force'!C8</f>
        <v>13</v>
      </c>
      <c r="D97" s="87">
        <f>'Phoenix Force'!D8</f>
        <v>0</v>
      </c>
      <c r="E97" s="87">
        <f>'Phoenix Force'!E8</f>
        <v>0</v>
      </c>
      <c r="F97" s="45">
        <f>'Phoenix Force'!F8</f>
        <v>12.02</v>
      </c>
      <c r="G97" s="46"/>
      <c r="H97" s="44">
        <f t="shared" si="17"/>
        <v>3</v>
      </c>
      <c r="I97" s="44">
        <f t="shared" si="18"/>
        <v>10</v>
      </c>
      <c r="J97" s="44"/>
      <c r="K97" s="47"/>
      <c r="L97" s="62">
        <v>7.11</v>
      </c>
      <c r="X97" s="34" t="str">
        <f t="shared" si="12"/>
        <v>Hyatt, Jalin NYG WR</v>
      </c>
      <c r="AA97" s="34" t="str">
        <f t="shared" si="11"/>
        <v>Hyatt, Jalin NYG WR;3;0;10</v>
      </c>
    </row>
    <row r="98" spans="1:27" x14ac:dyDescent="0.25">
      <c r="A98" s="43" t="str">
        <f>'Phoenix Force'!A9</f>
        <v>Henry, Hunter NEP TE (O)</v>
      </c>
      <c r="B98" s="87">
        <f>'Phoenix Force'!B9</f>
        <v>119.9</v>
      </c>
      <c r="C98" s="44">
        <f>'Phoenix Force'!C9</f>
        <v>11</v>
      </c>
      <c r="D98" s="87">
        <f>'Phoenix Force'!D9</f>
        <v>0</v>
      </c>
      <c r="E98" s="87">
        <f>'Phoenix Force'!E9</f>
        <v>0</v>
      </c>
      <c r="F98" s="45">
        <f>'Phoenix Force'!F9</f>
        <v>0</v>
      </c>
      <c r="G98" s="46"/>
      <c r="H98" s="44">
        <f t="shared" si="17"/>
        <v>3</v>
      </c>
      <c r="I98" s="44">
        <f t="shared" si="18"/>
        <v>12</v>
      </c>
      <c r="J98" s="44"/>
      <c r="K98" s="47"/>
      <c r="L98" s="48">
        <v>8.02</v>
      </c>
      <c r="X98" s="34" t="str">
        <f t="shared" si="12"/>
        <v>Henry, Hunter NEP TE</v>
      </c>
      <c r="AA98" s="34" t="str">
        <f t="shared" si="11"/>
        <v>Henry, Hunter NEP TE;3;0;12</v>
      </c>
    </row>
    <row r="99" spans="1:27" x14ac:dyDescent="0.25">
      <c r="A99" s="43" t="str">
        <f>'Phoenix Force'!A10</f>
        <v>McManus, Brandon JAC PK</v>
      </c>
      <c r="B99" s="87">
        <f>'Phoenix Force'!B10</f>
        <v>137</v>
      </c>
      <c r="C99" s="44">
        <f>'Phoenix Force'!C10</f>
        <v>9</v>
      </c>
      <c r="D99" s="87">
        <f>'Phoenix Force'!D10</f>
        <v>0</v>
      </c>
      <c r="E99" s="87">
        <f>'Phoenix Force'!E10</f>
        <v>0</v>
      </c>
      <c r="F99" s="45">
        <f>'Phoenix Force'!F10</f>
        <v>0</v>
      </c>
      <c r="G99" s="46"/>
      <c r="H99" s="44">
        <f t="shared" si="17"/>
        <v>3</v>
      </c>
      <c r="I99" s="44">
        <f t="shared" si="18"/>
        <v>12</v>
      </c>
      <c r="J99" s="44"/>
      <c r="K99" s="47"/>
      <c r="L99" s="48">
        <v>9.11</v>
      </c>
      <c r="X99" s="34" t="str">
        <f t="shared" si="12"/>
        <v>McManus, Brandon JAC PK</v>
      </c>
      <c r="AA99" s="34" t="str">
        <f t="shared" si="11"/>
        <v>McManus, Brandon JAC PK;3;0;12</v>
      </c>
    </row>
    <row r="100" spans="1:27" x14ac:dyDescent="0.25">
      <c r="A100" s="43" t="str">
        <f>'Phoenix Force'!A11</f>
        <v>Cowboys, Dallas DAL Def</v>
      </c>
      <c r="B100" s="87">
        <f>'Phoenix Force'!B11</f>
        <v>198</v>
      </c>
      <c r="C100" s="44">
        <f>'Phoenix Force'!C11</f>
        <v>7</v>
      </c>
      <c r="D100" s="87">
        <f>'Phoenix Force'!D11</f>
        <v>3</v>
      </c>
      <c r="E100" s="87" t="str">
        <f>'Phoenix Force'!E11</f>
        <v>K14</v>
      </c>
      <c r="F100" s="45">
        <f>'Phoenix Force'!F11</f>
        <v>14.02</v>
      </c>
      <c r="G100" s="46"/>
      <c r="H100" s="44">
        <f t="shared" si="17"/>
        <v>2</v>
      </c>
      <c r="I100" s="44">
        <f t="shared" si="18"/>
        <v>12</v>
      </c>
      <c r="J100" s="44"/>
      <c r="K100" s="47"/>
      <c r="L100" s="48">
        <v>10.02</v>
      </c>
      <c r="X100" s="34" t="str">
        <f t="shared" si="12"/>
        <v>Cowboys, Dallas DAL Def</v>
      </c>
      <c r="AA100" s="34" t="str">
        <f t="shared" si="11"/>
        <v>Cowboys, Dallas DAL Def;2;K14;12</v>
      </c>
    </row>
    <row r="101" spans="1:27" x14ac:dyDescent="0.25">
      <c r="A101" s="43" t="str">
        <f>'Phoenix Force'!A12</f>
        <v>McLaughlin, Jaleel DEN RB (R)</v>
      </c>
      <c r="B101" s="87">
        <f>'Phoenix Force'!B12</f>
        <v>106.1</v>
      </c>
      <c r="C101" s="44">
        <f>'Phoenix Force'!C12</f>
        <v>9</v>
      </c>
      <c r="D101" s="87">
        <f>'Phoenix Force'!D12</f>
        <v>0</v>
      </c>
      <c r="E101" s="87">
        <f>'Phoenix Force'!E12</f>
        <v>0</v>
      </c>
      <c r="F101" s="45">
        <f>'Phoenix Force'!F12</f>
        <v>0</v>
      </c>
      <c r="G101" s="46"/>
      <c r="H101" s="44">
        <f t="shared" si="17"/>
        <v>3</v>
      </c>
      <c r="I101" s="44">
        <f t="shared" si="18"/>
        <v>12</v>
      </c>
      <c r="J101" s="44"/>
      <c r="K101" s="47"/>
      <c r="L101" s="48">
        <v>11.11</v>
      </c>
      <c r="X101" s="34" t="str">
        <f t="shared" si="12"/>
        <v>McLaughlin, Jaleel DEN RB</v>
      </c>
      <c r="AA101" s="34" t="str">
        <f t="shared" si="11"/>
        <v>McLaughlin, Jaleel DEN RB;3;0;12</v>
      </c>
    </row>
    <row r="102" spans="1:27" x14ac:dyDescent="0.25">
      <c r="A102" s="43" t="str">
        <f>'Phoenix Force'!A13</f>
        <v>Carr, Derek NOS QB</v>
      </c>
      <c r="B102" s="87">
        <f>'Phoenix Force'!B13</f>
        <v>303.39999999999998</v>
      </c>
      <c r="C102" s="44">
        <f>'Phoenix Force'!C13</f>
        <v>11</v>
      </c>
      <c r="D102" s="87">
        <f>'Phoenix Force'!D13</f>
        <v>0</v>
      </c>
      <c r="E102" s="87">
        <f>'Phoenix Force'!E13</f>
        <v>0</v>
      </c>
      <c r="F102" s="45">
        <f>'Phoenix Force'!F13</f>
        <v>15.11</v>
      </c>
      <c r="G102" s="46"/>
      <c r="H102" s="44">
        <f t="shared" si="17"/>
        <v>3</v>
      </c>
      <c r="I102" s="44">
        <f t="shared" si="18"/>
        <v>13</v>
      </c>
      <c r="J102" s="44"/>
      <c r="K102" s="47"/>
      <c r="L102" s="48">
        <v>12.02</v>
      </c>
      <c r="X102" s="34" t="str">
        <f t="shared" si="12"/>
        <v>Carr, Derek NOS QB</v>
      </c>
      <c r="AA102" s="34" t="str">
        <f t="shared" si="11"/>
        <v>Carr, Derek NOS QB;3;0;13</v>
      </c>
    </row>
    <row r="103" spans="1:27" x14ac:dyDescent="0.25">
      <c r="A103" s="43" t="str">
        <f>'Phoenix Force'!A14</f>
        <v>Nacua, Puka LAR WR (R)</v>
      </c>
      <c r="B103" s="87">
        <f>'Phoenix Force'!B14</f>
        <v>309.39999999999998</v>
      </c>
      <c r="C103" s="44">
        <f>'Phoenix Force'!C14</f>
        <v>10</v>
      </c>
      <c r="D103" s="87">
        <f>'Phoenix Force'!D14</f>
        <v>0</v>
      </c>
      <c r="E103" s="87">
        <f>'Phoenix Force'!E14</f>
        <v>0</v>
      </c>
      <c r="F103" s="45">
        <f>'Phoenix Force'!F14</f>
        <v>16.02</v>
      </c>
      <c r="G103" s="46"/>
      <c r="H103" s="44">
        <f t="shared" si="17"/>
        <v>3</v>
      </c>
      <c r="I103" s="44">
        <f t="shared" si="18"/>
        <v>14</v>
      </c>
      <c r="J103" s="44"/>
      <c r="K103" s="47"/>
      <c r="L103" s="48">
        <v>13.11</v>
      </c>
      <c r="X103" s="34" t="str">
        <f t="shared" si="12"/>
        <v>Nacua, Puka LAR WR</v>
      </c>
      <c r="AA103" s="34" t="str">
        <f t="shared" si="11"/>
        <v>Nacua, Puka LAR WR;3;0;14</v>
      </c>
    </row>
    <row r="104" spans="1:27" x14ac:dyDescent="0.25">
      <c r="A104" s="43" t="str">
        <f>'Phoenix Force'!A15</f>
        <v>Hurts, Jalen PHI QB</v>
      </c>
      <c r="B104" s="87">
        <f>'Phoenix Force'!B15</f>
        <v>439.25</v>
      </c>
      <c r="C104" s="44">
        <f>'Phoenix Force'!C15</f>
        <v>10</v>
      </c>
      <c r="D104" s="87">
        <f>'Phoenix Force'!D15</f>
        <v>1</v>
      </c>
      <c r="E104" s="87" t="str">
        <f>'Phoenix Force'!E15</f>
        <v>K7</v>
      </c>
      <c r="F104" s="45">
        <f>'Phoenix Force'!F15</f>
        <v>7.11</v>
      </c>
      <c r="G104" s="46"/>
      <c r="H104" s="44" t="str">
        <f t="shared" si="17"/>
        <v>NA</v>
      </c>
      <c r="I104" s="44" t="str">
        <f t="shared" si="18"/>
        <v>NA</v>
      </c>
      <c r="J104" s="44"/>
      <c r="K104" s="47"/>
      <c r="L104" s="48">
        <v>14.02</v>
      </c>
      <c r="X104" s="34" t="str">
        <f t="shared" si="12"/>
        <v>Hurts, Jalen PHI QB</v>
      </c>
      <c r="AA104" s="34" t="str">
        <f t="shared" si="11"/>
        <v/>
      </c>
    </row>
    <row r="105" spans="1:27" x14ac:dyDescent="0.25">
      <c r="A105" s="43" t="str">
        <f>'Phoenix Force'!A16</f>
        <v>Pittman, Michael IND WR</v>
      </c>
      <c r="B105" s="87">
        <f>'Phoenix Force'!B16</f>
        <v>255.8</v>
      </c>
      <c r="C105" s="44">
        <f>'Phoenix Force'!C16</f>
        <v>11</v>
      </c>
      <c r="D105" s="87">
        <f>'Phoenix Force'!D16</f>
        <v>1</v>
      </c>
      <c r="E105" s="87" t="str">
        <f>'Phoenix Force'!E16</f>
        <v>K5</v>
      </c>
      <c r="F105" s="45">
        <f>'Phoenix Force'!F16</f>
        <v>5.1100000000000003</v>
      </c>
      <c r="G105" s="46"/>
      <c r="H105" s="44" t="str">
        <f t="shared" si="17"/>
        <v>NA</v>
      </c>
      <c r="I105" s="44" t="str">
        <f t="shared" si="18"/>
        <v>NA</v>
      </c>
      <c r="J105" s="44"/>
      <c r="K105" s="47"/>
      <c r="L105" s="48">
        <v>15.11</v>
      </c>
      <c r="X105" s="34" t="str">
        <f t="shared" si="12"/>
        <v>Pittman, Michael IND WR</v>
      </c>
      <c r="AA105" s="34" t="str">
        <f t="shared" si="11"/>
        <v/>
      </c>
    </row>
    <row r="106" spans="1:27" x14ac:dyDescent="0.25">
      <c r="A106" s="43" t="str">
        <f>'Phoenix Force'!A17</f>
        <v>Barkley, Saquon NYG RB</v>
      </c>
      <c r="B106" s="87">
        <f>'Phoenix Force'!B17</f>
        <v>203</v>
      </c>
      <c r="C106" s="44">
        <f>'Phoenix Force'!C17</f>
        <v>13</v>
      </c>
      <c r="D106" s="87">
        <f>'Phoenix Force'!D17</f>
        <v>0</v>
      </c>
      <c r="E106" s="87">
        <f>'Phoenix Force'!E17</f>
        <v>0</v>
      </c>
      <c r="F106" s="45">
        <f>'Phoenix Force'!F17</f>
        <v>1.1100000000000001</v>
      </c>
      <c r="G106" s="46"/>
      <c r="H106" s="44" t="str">
        <f t="shared" si="17"/>
        <v>NA</v>
      </c>
      <c r="I106" s="44" t="str">
        <f t="shared" si="18"/>
        <v>NA</v>
      </c>
      <c r="J106" s="44"/>
      <c r="K106" s="47"/>
      <c r="L106" s="48">
        <v>16.02</v>
      </c>
      <c r="X106" s="34" t="str">
        <f t="shared" si="12"/>
        <v>Barkley, Saquon NYG RB</v>
      </c>
      <c r="AA106" s="34" t="str">
        <f t="shared" si="11"/>
        <v/>
      </c>
    </row>
    <row r="107" spans="1:27" x14ac:dyDescent="0.25">
      <c r="A107" s="43" t="str">
        <f>'Phoenix Force'!A18</f>
        <v>Olave, Chris NOS WR</v>
      </c>
      <c r="B107" s="87">
        <f>'Phoenix Force'!B18</f>
        <v>231.7</v>
      </c>
      <c r="C107" s="44">
        <f>'Phoenix Force'!C18</f>
        <v>11</v>
      </c>
      <c r="D107" s="87">
        <f>'Phoenix Force'!D18</f>
        <v>3</v>
      </c>
      <c r="E107" s="87" t="str">
        <f>'Phoenix Force'!E18</f>
        <v>K3</v>
      </c>
      <c r="F107" s="45">
        <f>'Phoenix Force'!F18</f>
        <v>3.11</v>
      </c>
      <c r="G107" s="46"/>
      <c r="H107" s="44" t="str">
        <f t="shared" si="17"/>
        <v>NA</v>
      </c>
      <c r="I107" s="44" t="str">
        <f t="shared" si="18"/>
        <v>NA</v>
      </c>
      <c r="J107" s="44"/>
      <c r="K107" s="47"/>
      <c r="L107" s="48">
        <v>17.11</v>
      </c>
      <c r="X107" s="34" t="str">
        <f t="shared" si="12"/>
        <v>Olave, Chris NOS WR</v>
      </c>
      <c r="AA107" s="34" t="str">
        <f t="shared" si="11"/>
        <v/>
      </c>
    </row>
    <row r="108" spans="1:27" ht="16.5" thickBot="1" x14ac:dyDescent="0.3">
      <c r="A108" s="43" t="str">
        <f>'Phoenix Force'!A19</f>
        <v>Jacobs, Josh LVR RB (O)</v>
      </c>
      <c r="B108" s="87">
        <f>'Phoenix Force'!B19</f>
        <v>191.3</v>
      </c>
      <c r="C108" s="44">
        <f>'Phoenix Force'!C19</f>
        <v>13</v>
      </c>
      <c r="D108" s="87">
        <f>'Phoenix Force'!D19</f>
        <v>0</v>
      </c>
      <c r="E108" s="87">
        <f>'Phoenix Force'!E19</f>
        <v>0</v>
      </c>
      <c r="F108" s="45">
        <f>'Phoenix Force'!F19</f>
        <v>2.02</v>
      </c>
      <c r="G108" s="46"/>
      <c r="H108" s="44" t="str">
        <f t="shared" si="17"/>
        <v>NA</v>
      </c>
      <c r="I108" s="44" t="str">
        <f t="shared" si="18"/>
        <v>NA</v>
      </c>
      <c r="J108" s="44"/>
      <c r="K108" s="47"/>
      <c r="L108" s="64">
        <v>18.02</v>
      </c>
      <c r="X108" s="34" t="str">
        <f t="shared" si="12"/>
        <v>Jacobs, Josh LVR RB</v>
      </c>
      <c r="AA108" s="34" t="str">
        <f t="shared" si="11"/>
        <v/>
      </c>
    </row>
    <row r="109" spans="1:27" x14ac:dyDescent="0.25">
      <c r="A109" s="43" t="s">
        <v>302</v>
      </c>
      <c r="G109" s="46"/>
      <c r="J109" s="65"/>
      <c r="K109" s="66" t="s">
        <v>303</v>
      </c>
      <c r="X109" s="34" t="str">
        <f t="shared" si="12"/>
        <v>18 TOTAL PLAYERS</v>
      </c>
      <c r="AA109" s="34" t="str">
        <f t="shared" si="11"/>
        <v/>
      </c>
    </row>
    <row r="110" spans="1:27" ht="16.5" thickBot="1" x14ac:dyDescent="0.3">
      <c r="A110" s="67" t="s">
        <v>304</v>
      </c>
      <c r="B110" s="68" t="s">
        <v>305</v>
      </c>
      <c r="C110" s="68" t="s">
        <v>305</v>
      </c>
      <c r="D110" s="68" t="s">
        <v>305</v>
      </c>
      <c r="E110" s="68"/>
      <c r="F110" s="69"/>
      <c r="G110" s="70"/>
      <c r="H110" s="71"/>
      <c r="I110" s="71"/>
      <c r="J110" s="72">
        <f>IF(COUNTA(J91:J108)&gt;6,"ERROR",COUNTA(J91:J108))</f>
        <v>0</v>
      </c>
      <c r="K110" s="73">
        <f>IFERROR(AVERAGE(K91:K108),0)</f>
        <v>0</v>
      </c>
      <c r="X110" s="34" t="str">
        <f t="shared" si="12"/>
        <v>TOTAL:</v>
      </c>
      <c r="AA110" s="34" t="str">
        <f t="shared" si="11"/>
        <v/>
      </c>
    </row>
    <row r="111" spans="1:27" ht="16.5" thickBot="1" x14ac:dyDescent="0.3">
      <c r="A111" s="29" t="s">
        <v>311</v>
      </c>
      <c r="B111" s="30"/>
      <c r="C111" s="30"/>
      <c r="D111" s="30"/>
      <c r="E111" s="30"/>
      <c r="F111" s="31"/>
      <c r="G111" s="30"/>
      <c r="H111" s="32"/>
      <c r="I111" s="32"/>
      <c r="J111" s="32"/>
      <c r="K111" s="33"/>
      <c r="X111" s="34" t="str">
        <f t="shared" si="12"/>
        <v>GUINESS BLACKS - ROB SHERMAN</v>
      </c>
      <c r="AA111" s="34" t="str">
        <f t="shared" si="11"/>
        <v/>
      </c>
    </row>
    <row r="112" spans="1:27" ht="48" thickBot="1" x14ac:dyDescent="0.3">
      <c r="A112" s="35" t="s">
        <v>284</v>
      </c>
      <c r="B112" s="36" t="s">
        <v>285</v>
      </c>
      <c r="C112" s="36" t="s">
        <v>286</v>
      </c>
      <c r="D112" s="37" t="s">
        <v>287</v>
      </c>
      <c r="E112" s="37" t="s">
        <v>288</v>
      </c>
      <c r="F112" s="38" t="s">
        <v>289</v>
      </c>
      <c r="G112" s="39"/>
      <c r="H112" s="37" t="s">
        <v>290</v>
      </c>
      <c r="I112" s="37" t="s">
        <v>291</v>
      </c>
      <c r="J112" s="37" t="s">
        <v>292</v>
      </c>
      <c r="K112" s="40" t="s">
        <v>293</v>
      </c>
      <c r="L112" s="41" t="s">
        <v>294</v>
      </c>
      <c r="X112" s="34" t="str">
        <f t="shared" si="12"/>
        <v>PLAYER</v>
      </c>
      <c r="AA112" s="34" t="str">
        <f t="shared" si="11"/>
        <v/>
      </c>
    </row>
    <row r="113" spans="1:27" ht="16.5" thickBot="1" x14ac:dyDescent="0.3">
      <c r="A113" s="43" t="str">
        <f>'Guinness All Blacks'!A2</f>
        <v>Sanders, Miles CAR RB</v>
      </c>
      <c r="B113" s="87">
        <f>'Guinness All Blacks'!B2</f>
        <v>86.3</v>
      </c>
      <c r="C113" s="44">
        <f>'Guinness All Blacks'!C2</f>
        <v>7</v>
      </c>
      <c r="D113" s="87">
        <f>'Guinness All Blacks'!D2</f>
        <v>3</v>
      </c>
      <c r="E113" s="87" t="str">
        <f>'Guinness All Blacks'!E2</f>
        <v>K4</v>
      </c>
      <c r="F113" s="45">
        <f>'Guinness All Blacks'!F2</f>
        <v>4.04</v>
      </c>
      <c r="G113" s="46"/>
      <c r="H113" s="44">
        <f>IF(F113=0,3,
IF(ROUNDDOWN(TRIM(F113),0)&lt;=3,"NA",
IF(D113=0,3,
IF(D113-1&lt;=0,"NA",D113-1))))</f>
        <v>2</v>
      </c>
      <c r="I113" s="44">
        <f t="shared" ref="I113" si="19">IF(H113="NA","NA",
IF(F113=0,12,ROUNDDOWN(TRIM(F113)-2,0)))</f>
        <v>2</v>
      </c>
      <c r="J113" s="44"/>
      <c r="K113" s="47"/>
      <c r="L113" s="48">
        <v>1.0900000000000001</v>
      </c>
      <c r="M113" s="50" t="s">
        <v>296</v>
      </c>
      <c r="N113" s="50"/>
      <c r="O113" s="50"/>
      <c r="P113" s="50"/>
      <c r="Q113" s="50"/>
      <c r="X113" s="34" t="str">
        <f t="shared" si="12"/>
        <v>Sanders, Miles CAR RB</v>
      </c>
      <c r="AA113" s="34" t="str">
        <f t="shared" si="11"/>
        <v>Sanders, Miles CAR RB;2;K4;2</v>
      </c>
    </row>
    <row r="114" spans="1:27" x14ac:dyDescent="0.25">
      <c r="A114" s="43" t="str">
        <f>'Guinness All Blacks'!A3</f>
        <v>Johnson, Diontae PIT WR</v>
      </c>
      <c r="B114" s="87">
        <f>'Guinness All Blacks'!B3</f>
        <v>133.80000000000001</v>
      </c>
      <c r="C114" s="44">
        <f>'Guinness All Blacks'!C3</f>
        <v>6</v>
      </c>
      <c r="D114" s="87">
        <f>'Guinness All Blacks'!D3</f>
        <v>0</v>
      </c>
      <c r="E114" s="87">
        <f>'Guinness All Blacks'!E3</f>
        <v>0</v>
      </c>
      <c r="F114" s="45">
        <f>'Guinness All Blacks'!F3</f>
        <v>5.09</v>
      </c>
      <c r="G114" s="46"/>
      <c r="H114" s="44">
        <f t="shared" ref="H114:H130" si="20">IF(F114=0,3,
IF(ROUNDDOWN(TRIM(F114),0)&lt;=3,"NA",
IF(D114=0,3,
IF(D114-1&lt;=0,"NA",D114-1))))</f>
        <v>3</v>
      </c>
      <c r="I114" s="44">
        <f t="shared" ref="I114:I130" si="21">IF(H114="NA","NA",
IF(F114=0,12,ROUNDDOWN(TRIM(F114)-2,0)))</f>
        <v>3</v>
      </c>
      <c r="J114" s="44"/>
      <c r="K114" s="47"/>
      <c r="L114" s="48">
        <v>2.04</v>
      </c>
      <c r="M114" s="74"/>
      <c r="N114" s="51"/>
      <c r="O114" s="52" t="s">
        <v>297</v>
      </c>
      <c r="P114" s="53" t="s">
        <v>298</v>
      </c>
      <c r="Q114" s="54"/>
      <c r="X114" s="34" t="str">
        <f t="shared" si="12"/>
        <v>Johnson, Diontae PIT WR</v>
      </c>
      <c r="AA114" s="34" t="str">
        <f t="shared" si="11"/>
        <v>Johnson, Diontae PIT WR;3;0;3</v>
      </c>
    </row>
    <row r="115" spans="1:27" x14ac:dyDescent="0.25">
      <c r="A115" s="43" t="str">
        <f>'Guinness All Blacks'!A4</f>
        <v>Robinson, Brian WAS RB</v>
      </c>
      <c r="B115" s="87">
        <f>'Guinness All Blacks'!B4</f>
        <v>194.6</v>
      </c>
      <c r="C115" s="44">
        <f>'Guinness All Blacks'!C4</f>
        <v>14</v>
      </c>
      <c r="D115" s="87">
        <f>'Guinness All Blacks'!D4</f>
        <v>0</v>
      </c>
      <c r="E115" s="87">
        <f>'Guinness All Blacks'!E4</f>
        <v>0</v>
      </c>
      <c r="F115" s="45">
        <f>'Guinness All Blacks'!F4</f>
        <v>6.04</v>
      </c>
      <c r="G115" s="46"/>
      <c r="H115" s="44">
        <f t="shared" si="20"/>
        <v>3</v>
      </c>
      <c r="I115" s="44">
        <f t="shared" si="21"/>
        <v>4</v>
      </c>
      <c r="J115" s="44"/>
      <c r="K115" s="47"/>
      <c r="L115" s="48">
        <v>3.09</v>
      </c>
      <c r="M115" s="75"/>
      <c r="N115" s="55"/>
      <c r="O115" s="52" t="s">
        <v>297</v>
      </c>
      <c r="P115" s="53" t="s">
        <v>299</v>
      </c>
      <c r="Q115" s="54"/>
      <c r="X115" s="34" t="str">
        <f t="shared" si="12"/>
        <v>Robinson, Brian WAS RB</v>
      </c>
      <c r="AA115" s="34" t="str">
        <f t="shared" si="11"/>
        <v>Robinson, Brian WAS RB;3;0;4</v>
      </c>
    </row>
    <row r="116" spans="1:27" x14ac:dyDescent="0.25">
      <c r="A116" s="43" t="str">
        <f>'Guinness All Blacks'!A5</f>
        <v>Burrow, Joe CIN QB (I)</v>
      </c>
      <c r="B116" s="87">
        <f>'Guinness All Blacks'!B5</f>
        <v>207.55</v>
      </c>
      <c r="C116" s="44">
        <f>'Guinness All Blacks'!C5</f>
        <v>7</v>
      </c>
      <c r="D116" s="87">
        <f>'Guinness All Blacks'!D5</f>
        <v>2</v>
      </c>
      <c r="E116" s="87" t="str">
        <f>'Guinness All Blacks'!E5</f>
        <v>K7</v>
      </c>
      <c r="F116" s="45">
        <f>'Guinness All Blacks'!F5</f>
        <v>7.09</v>
      </c>
      <c r="G116" s="46"/>
      <c r="H116" s="44">
        <f t="shared" si="20"/>
        <v>1</v>
      </c>
      <c r="I116" s="44">
        <f t="shared" si="21"/>
        <v>5</v>
      </c>
      <c r="J116" s="44"/>
      <c r="K116" s="47"/>
      <c r="L116" s="48">
        <v>4.04</v>
      </c>
      <c r="M116" s="76"/>
      <c r="N116" s="56"/>
      <c r="O116" s="52" t="s">
        <v>297</v>
      </c>
      <c r="P116" s="53" t="s">
        <v>300</v>
      </c>
      <c r="Q116" s="54"/>
      <c r="X116" s="34" t="str">
        <f t="shared" si="12"/>
        <v>Burrow, Joe CIN QB</v>
      </c>
      <c r="AA116" s="34" t="str">
        <f t="shared" si="11"/>
        <v>Burrow, Joe CIN QB;1;K7;5</v>
      </c>
    </row>
    <row r="117" spans="1:27" ht="16.5" thickBot="1" x14ac:dyDescent="0.3">
      <c r="A117" s="43" t="str">
        <f>'Guinness All Blacks'!A6</f>
        <v>Engram, Evan JAC TE</v>
      </c>
      <c r="B117" s="87">
        <f>'Guinness All Blacks'!B6</f>
        <v>206.4</v>
      </c>
      <c r="C117" s="44">
        <f>'Guinness All Blacks'!C6</f>
        <v>9</v>
      </c>
      <c r="D117" s="87">
        <f>'Guinness All Blacks'!D6</f>
        <v>0</v>
      </c>
      <c r="E117" s="87">
        <f>'Guinness All Blacks'!E6</f>
        <v>0</v>
      </c>
      <c r="F117" s="45">
        <f>'Guinness All Blacks'!F6</f>
        <v>8.0399999999999991</v>
      </c>
      <c r="G117" s="46"/>
      <c r="H117" s="44">
        <f t="shared" si="20"/>
        <v>3</v>
      </c>
      <c r="I117" s="44">
        <f t="shared" si="21"/>
        <v>6</v>
      </c>
      <c r="J117" s="44"/>
      <c r="K117" s="47"/>
      <c r="L117" s="48">
        <v>5.09</v>
      </c>
      <c r="M117" s="77"/>
      <c r="N117" s="57"/>
      <c r="O117" s="58" t="s">
        <v>297</v>
      </c>
      <c r="P117" s="59" t="s">
        <v>301</v>
      </c>
      <c r="Q117" s="60"/>
      <c r="X117" s="34" t="str">
        <f t="shared" si="12"/>
        <v>Engram, Evan JAC TE</v>
      </c>
      <c r="AA117" s="34" t="str">
        <f t="shared" si="11"/>
        <v>Engram, Evan JAC TE;3;0;6</v>
      </c>
    </row>
    <row r="118" spans="1:27" x14ac:dyDescent="0.25">
      <c r="A118" s="43" t="str">
        <f>'Guinness All Blacks'!A7</f>
        <v>Smith-Schuster, JuJu NEP WR (I)</v>
      </c>
      <c r="B118" s="87">
        <f>'Guinness All Blacks'!B7</f>
        <v>61</v>
      </c>
      <c r="C118" s="44">
        <f>'Guinness All Blacks'!C7</f>
        <v>11</v>
      </c>
      <c r="D118" s="87">
        <f>'Guinness All Blacks'!D7</f>
        <v>0</v>
      </c>
      <c r="E118" s="87">
        <f>'Guinness All Blacks'!E7</f>
        <v>0</v>
      </c>
      <c r="F118" s="45">
        <f>'Guinness All Blacks'!F7</f>
        <v>9.09</v>
      </c>
      <c r="G118" s="46"/>
      <c r="H118" s="44">
        <f t="shared" si="20"/>
        <v>3</v>
      </c>
      <c r="I118" s="44">
        <f t="shared" si="21"/>
        <v>7</v>
      </c>
      <c r="J118" s="44"/>
      <c r="K118" s="47"/>
      <c r="L118" s="48">
        <v>6.04</v>
      </c>
      <c r="X118" s="34" t="str">
        <f t="shared" si="12"/>
        <v>Smith-Schuster, JuJu NEP WR</v>
      </c>
      <c r="AA118" s="34" t="str">
        <f t="shared" si="11"/>
        <v>Smith-Schuster, JuJu NEP WR;3;0;7</v>
      </c>
    </row>
    <row r="119" spans="1:27" x14ac:dyDescent="0.25">
      <c r="A119" s="43" t="str">
        <f>'Guinness All Blacks'!A8</f>
        <v>Lazard, Allen NYJ WR</v>
      </c>
      <c r="B119" s="87">
        <f>'Guinness All Blacks'!B8</f>
        <v>60.1</v>
      </c>
      <c r="C119" s="44">
        <f>'Guinness All Blacks'!C8</f>
        <v>7</v>
      </c>
      <c r="D119" s="87">
        <f>'Guinness All Blacks'!D8</f>
        <v>0</v>
      </c>
      <c r="E119" s="87">
        <f>'Guinness All Blacks'!E8</f>
        <v>0</v>
      </c>
      <c r="F119" s="45">
        <f>'Guinness All Blacks'!F8</f>
        <v>10.039999999999999</v>
      </c>
      <c r="G119" s="46"/>
      <c r="H119" s="44">
        <f t="shared" si="20"/>
        <v>3</v>
      </c>
      <c r="I119" s="44">
        <f t="shared" si="21"/>
        <v>8</v>
      </c>
      <c r="J119" s="44"/>
      <c r="K119" s="47"/>
      <c r="L119" s="62">
        <v>7.09</v>
      </c>
      <c r="X119" s="34" t="str">
        <f t="shared" si="12"/>
        <v>Lazard, Allen NYJ WR</v>
      </c>
      <c r="AA119" s="34" t="str">
        <f t="shared" si="11"/>
        <v>Lazard, Allen NYJ WR;3;0;8</v>
      </c>
    </row>
    <row r="120" spans="1:27" x14ac:dyDescent="0.25">
      <c r="A120" s="43" t="str">
        <f>'Guinness All Blacks'!A9</f>
        <v>Chiefs, Kansas City KCC Def</v>
      </c>
      <c r="B120" s="87">
        <f>'Guinness All Blacks'!B9</f>
        <v>160</v>
      </c>
      <c r="C120" s="44">
        <f>'Guinness All Blacks'!C9</f>
        <v>10</v>
      </c>
      <c r="D120" s="87">
        <f>'Guinness All Blacks'!D9</f>
        <v>0</v>
      </c>
      <c r="E120" s="87">
        <f>'Guinness All Blacks'!E9</f>
        <v>0</v>
      </c>
      <c r="F120" s="45">
        <f>'Guinness All Blacks'!F9</f>
        <v>11.09</v>
      </c>
      <c r="G120" s="46"/>
      <c r="H120" s="44">
        <f t="shared" si="20"/>
        <v>3</v>
      </c>
      <c r="I120" s="44">
        <f t="shared" si="21"/>
        <v>9</v>
      </c>
      <c r="J120" s="44"/>
      <c r="K120" s="47"/>
      <c r="L120" s="48">
        <v>8.0399999999999991</v>
      </c>
      <c r="X120" s="34" t="str">
        <f t="shared" si="12"/>
        <v>Chiefs, Kansas City KCC Def</v>
      </c>
      <c r="AA120" s="34" t="str">
        <f t="shared" si="11"/>
        <v>Chiefs, Kansas City KCC Def;3;0;9</v>
      </c>
    </row>
    <row r="121" spans="1:27" x14ac:dyDescent="0.25">
      <c r="A121" s="43" t="str">
        <f>'Guinness All Blacks'!A10</f>
        <v>Beckham, Odell BAL WR (O)</v>
      </c>
      <c r="B121" s="87">
        <f>'Guinness All Blacks'!B10</f>
        <v>114.5</v>
      </c>
      <c r="C121" s="44">
        <f>'Guinness All Blacks'!C10</f>
        <v>13</v>
      </c>
      <c r="D121" s="87">
        <f>'Guinness All Blacks'!D10</f>
        <v>3</v>
      </c>
      <c r="E121" s="87" t="str">
        <f>'Guinness All Blacks'!E10</f>
        <v>K11</v>
      </c>
      <c r="F121" s="45">
        <f>'Guinness All Blacks'!F10</f>
        <v>11.05</v>
      </c>
      <c r="G121" s="46"/>
      <c r="H121" s="44">
        <f t="shared" si="20"/>
        <v>2</v>
      </c>
      <c r="I121" s="44">
        <f t="shared" si="21"/>
        <v>9</v>
      </c>
      <c r="J121" s="44"/>
      <c r="K121" s="47"/>
      <c r="L121" s="48">
        <v>9.09</v>
      </c>
      <c r="X121" s="34" t="str">
        <f t="shared" si="12"/>
        <v>Beckham, Odell BAL WR</v>
      </c>
      <c r="AA121" s="34" t="str">
        <f t="shared" si="11"/>
        <v>Beckham, Odell BAL WR;2;K11;9</v>
      </c>
    </row>
    <row r="122" spans="1:27" x14ac:dyDescent="0.25">
      <c r="A122" s="43" t="str">
        <f>'Guinness All Blacks'!A11</f>
        <v>Spears, Tyjae TEN RB (R)</v>
      </c>
      <c r="B122" s="87">
        <f>'Guinness All Blacks'!B11</f>
        <v>145.69999999999999</v>
      </c>
      <c r="C122" s="44">
        <f>'Guinness All Blacks'!C11</f>
        <v>7</v>
      </c>
      <c r="D122" s="87">
        <f>'Guinness All Blacks'!D11</f>
        <v>0</v>
      </c>
      <c r="E122" s="87">
        <f>'Guinness All Blacks'!E11</f>
        <v>0</v>
      </c>
      <c r="F122" s="45">
        <f>'Guinness All Blacks'!F11</f>
        <v>12.04</v>
      </c>
      <c r="G122" s="46"/>
      <c r="H122" s="44">
        <f t="shared" si="20"/>
        <v>3</v>
      </c>
      <c r="I122" s="44">
        <f t="shared" si="21"/>
        <v>10</v>
      </c>
      <c r="J122" s="44"/>
      <c r="K122" s="47"/>
      <c r="L122" s="48">
        <v>10.039999999999999</v>
      </c>
      <c r="X122" s="34" t="str">
        <f t="shared" si="12"/>
        <v>Spears, Tyjae TEN RB</v>
      </c>
      <c r="AA122" s="34" t="str">
        <f t="shared" si="11"/>
        <v>Spears, Tyjae TEN RB;3;0;10</v>
      </c>
    </row>
    <row r="123" spans="1:27" x14ac:dyDescent="0.25">
      <c r="A123" s="43" t="str">
        <f>'Guinness All Blacks'!A12</f>
        <v>Buccaneers, Tampa Bay TBB Def</v>
      </c>
      <c r="B123" s="87">
        <f>'Guinness All Blacks'!B12</f>
        <v>126</v>
      </c>
      <c r="C123" s="44">
        <f>'Guinness All Blacks'!C12</f>
        <v>5</v>
      </c>
      <c r="D123" s="87">
        <f>'Guinness All Blacks'!D12</f>
        <v>0</v>
      </c>
      <c r="E123" s="87">
        <f>'Guinness All Blacks'!E12</f>
        <v>0</v>
      </c>
      <c r="F123" s="45">
        <f>'Guinness All Blacks'!F12</f>
        <v>0</v>
      </c>
      <c r="G123" s="46"/>
      <c r="H123" s="44">
        <f t="shared" si="20"/>
        <v>3</v>
      </c>
      <c r="I123" s="44">
        <f t="shared" si="21"/>
        <v>12</v>
      </c>
      <c r="J123" s="44"/>
      <c r="K123" s="47"/>
      <c r="L123" s="48">
        <v>11.09</v>
      </c>
      <c r="X123" s="34" t="str">
        <f t="shared" si="12"/>
        <v>Buccaneers, Tampa Bay TBB Def</v>
      </c>
      <c r="AA123" s="34" t="str">
        <f t="shared" si="11"/>
        <v>Buccaneers, Tampa Bay TBB Def;3;0;12</v>
      </c>
    </row>
    <row r="124" spans="1:27" x14ac:dyDescent="0.25">
      <c r="A124" s="43" t="str">
        <f>'Guinness All Blacks'!A13</f>
        <v>Love, Jordan GBP QB</v>
      </c>
      <c r="B124" s="87">
        <f>'Guinness All Blacks'!B13</f>
        <v>370.15</v>
      </c>
      <c r="C124" s="44">
        <f>'Guinness All Blacks'!C13</f>
        <v>6</v>
      </c>
      <c r="D124" s="87">
        <f>'Guinness All Blacks'!D13</f>
        <v>0</v>
      </c>
      <c r="E124" s="87">
        <f>'Guinness All Blacks'!E13</f>
        <v>0</v>
      </c>
      <c r="F124" s="45">
        <f>'Guinness All Blacks'!F13</f>
        <v>14.04</v>
      </c>
      <c r="G124" s="46"/>
      <c r="H124" s="44">
        <f t="shared" si="20"/>
        <v>3</v>
      </c>
      <c r="I124" s="44">
        <f t="shared" si="21"/>
        <v>12</v>
      </c>
      <c r="J124" s="44"/>
      <c r="K124" s="47"/>
      <c r="L124" s="48">
        <v>12.04</v>
      </c>
      <c r="X124" s="34" t="str">
        <f t="shared" si="12"/>
        <v>Love, Jordan GBP QB</v>
      </c>
      <c r="AA124" s="34" t="str">
        <f t="shared" si="11"/>
        <v>Love, Jordan GBP QB;3;0;12</v>
      </c>
    </row>
    <row r="125" spans="1:27" x14ac:dyDescent="0.25">
      <c r="A125" s="43" t="str">
        <f>'Guinness All Blacks'!A14</f>
        <v>Lutz, Wil DEN PK</v>
      </c>
      <c r="B125" s="87">
        <f>'Guinness All Blacks'!B14</f>
        <v>127</v>
      </c>
      <c r="C125" s="44">
        <f>'Guinness All Blacks'!C14</f>
        <v>9</v>
      </c>
      <c r="D125" s="87">
        <f>'Guinness All Blacks'!D14</f>
        <v>0</v>
      </c>
      <c r="E125" s="87">
        <f>'Guinness All Blacks'!E14</f>
        <v>0</v>
      </c>
      <c r="F125" s="45">
        <f>'Guinness All Blacks'!F14</f>
        <v>0</v>
      </c>
      <c r="G125" s="46"/>
      <c r="H125" s="44">
        <f t="shared" si="20"/>
        <v>3</v>
      </c>
      <c r="I125" s="44">
        <f t="shared" si="21"/>
        <v>12</v>
      </c>
      <c r="J125" s="44"/>
      <c r="K125" s="47"/>
      <c r="L125" s="48">
        <v>13.09</v>
      </c>
      <c r="X125" s="34" t="str">
        <f t="shared" si="12"/>
        <v>Lutz, Wil DEN PK</v>
      </c>
      <c r="AA125" s="34" t="str">
        <f t="shared" si="11"/>
        <v>Lutz, Wil DEN PK;3;0;12</v>
      </c>
    </row>
    <row r="126" spans="1:27" x14ac:dyDescent="0.25">
      <c r="A126" s="43" t="str">
        <f>'Guinness All Blacks'!A15</f>
        <v>Boyd, Tyler CIN WR</v>
      </c>
      <c r="B126" s="87">
        <f>'Guinness All Blacks'!B15</f>
        <v>146.4</v>
      </c>
      <c r="C126" s="44">
        <f>'Guinness All Blacks'!C15</f>
        <v>7</v>
      </c>
      <c r="D126" s="87">
        <f>'Guinness All Blacks'!D15</f>
        <v>0</v>
      </c>
      <c r="E126" s="87">
        <f>'Guinness All Blacks'!E15</f>
        <v>0</v>
      </c>
      <c r="F126" s="45">
        <f>'Guinness All Blacks'!F15</f>
        <v>16.04</v>
      </c>
      <c r="G126" s="46"/>
      <c r="H126" s="44">
        <f t="shared" si="20"/>
        <v>3</v>
      </c>
      <c r="I126" s="44">
        <f t="shared" si="21"/>
        <v>14</v>
      </c>
      <c r="J126" s="44"/>
      <c r="K126" s="47"/>
      <c r="L126" s="48">
        <v>14.04</v>
      </c>
      <c r="X126" s="34" t="str">
        <f t="shared" si="12"/>
        <v>Boyd, Tyler CIN WR</v>
      </c>
      <c r="AA126" s="34" t="str">
        <f t="shared" si="11"/>
        <v>Boyd, Tyler CIN WR;3;0;14</v>
      </c>
    </row>
    <row r="127" spans="1:27" x14ac:dyDescent="0.25">
      <c r="A127" s="43" t="str">
        <f>'Guinness All Blacks'!A16</f>
        <v>Schultz, Dalton HOU TE</v>
      </c>
      <c r="B127" s="87">
        <f>'Guinness All Blacks'!B16</f>
        <v>144.30000000000001</v>
      </c>
      <c r="C127" s="44">
        <f>'Guinness All Blacks'!C16</f>
        <v>7</v>
      </c>
      <c r="D127" s="87">
        <f>'Guinness All Blacks'!D16</f>
        <v>0</v>
      </c>
      <c r="E127" s="87">
        <f>'Guinness All Blacks'!E16</f>
        <v>0</v>
      </c>
      <c r="F127" s="45">
        <f>'Guinness All Blacks'!F16</f>
        <v>18.04</v>
      </c>
      <c r="G127" s="46"/>
      <c r="H127" s="44">
        <f t="shared" si="20"/>
        <v>3</v>
      </c>
      <c r="I127" s="44">
        <f t="shared" si="21"/>
        <v>16</v>
      </c>
      <c r="J127" s="44"/>
      <c r="K127" s="47"/>
      <c r="L127" s="48">
        <v>15.09</v>
      </c>
      <c r="X127" s="34" t="str">
        <f t="shared" si="12"/>
        <v>Schultz, Dalton HOU TE</v>
      </c>
      <c r="AA127" s="34" t="str">
        <f t="shared" si="11"/>
        <v>Schultz, Dalton HOU TE;3;0;16</v>
      </c>
    </row>
    <row r="128" spans="1:27" x14ac:dyDescent="0.25">
      <c r="A128" s="43" t="str">
        <f>'Guinness All Blacks'!A17</f>
        <v>Diggs, Stefon BUF WR</v>
      </c>
      <c r="B128" s="87">
        <f>'Guinness All Blacks'!B17</f>
        <v>277.10000000000002</v>
      </c>
      <c r="C128" s="44">
        <f>'Guinness All Blacks'!C17</f>
        <v>13</v>
      </c>
      <c r="D128" s="87">
        <f>'Guinness All Blacks'!D17</f>
        <v>0</v>
      </c>
      <c r="E128" s="87">
        <f>'Guinness All Blacks'!E17</f>
        <v>0</v>
      </c>
      <c r="F128" s="45">
        <f>'Guinness All Blacks'!F17</f>
        <v>1.0900000000000001</v>
      </c>
      <c r="G128" s="46"/>
      <c r="H128" s="44" t="str">
        <f t="shared" si="20"/>
        <v>NA</v>
      </c>
      <c r="I128" s="44" t="str">
        <f t="shared" si="21"/>
        <v>NA</v>
      </c>
      <c r="J128" s="44"/>
      <c r="K128" s="47"/>
      <c r="L128" s="48">
        <v>16.04</v>
      </c>
      <c r="X128" s="34" t="str">
        <f t="shared" si="12"/>
        <v>Diggs, Stefon BUF WR</v>
      </c>
      <c r="AA128" s="34" t="str">
        <f t="shared" si="11"/>
        <v/>
      </c>
    </row>
    <row r="129" spans="1:27" x14ac:dyDescent="0.25">
      <c r="A129" s="43" t="str">
        <f>'Guinness All Blacks'!A18</f>
        <v>Kupp, Cooper LAR WR (D)</v>
      </c>
      <c r="B129" s="87">
        <f>'Guinness All Blacks'!B18</f>
        <v>180.7</v>
      </c>
      <c r="C129" s="44">
        <f>'Guinness All Blacks'!C18</f>
        <v>10</v>
      </c>
      <c r="D129" s="87">
        <f>'Guinness All Blacks'!D18</f>
        <v>0</v>
      </c>
      <c r="E129" s="87">
        <f>'Guinness All Blacks'!E18</f>
        <v>0</v>
      </c>
      <c r="F129" s="45">
        <f>'Guinness All Blacks'!F18</f>
        <v>2.04</v>
      </c>
      <c r="G129" s="46"/>
      <c r="H129" s="44" t="str">
        <f t="shared" si="20"/>
        <v>NA</v>
      </c>
      <c r="I129" s="44" t="str">
        <f t="shared" si="21"/>
        <v>NA</v>
      </c>
      <c r="J129" s="44"/>
      <c r="K129" s="47"/>
      <c r="L129" s="48">
        <v>17.09</v>
      </c>
      <c r="X129" s="34" t="str">
        <f t="shared" si="12"/>
        <v>Kupp, Cooper LAR WR</v>
      </c>
      <c r="AA129" s="34" t="str">
        <f t="shared" si="11"/>
        <v/>
      </c>
    </row>
    <row r="130" spans="1:27" ht="16.5" thickBot="1" x14ac:dyDescent="0.3">
      <c r="A130" s="43" t="str">
        <f>'Guinness All Blacks'!A19</f>
        <v>Conner, James ARI RB</v>
      </c>
      <c r="B130" s="87">
        <f>'Guinness All Blacks'!B19</f>
        <v>180.1</v>
      </c>
      <c r="C130" s="44">
        <f>'Guinness All Blacks'!C19</f>
        <v>14</v>
      </c>
      <c r="D130" s="87">
        <f>'Guinness All Blacks'!D19</f>
        <v>0</v>
      </c>
      <c r="E130" s="87">
        <f>'Guinness All Blacks'!E19</f>
        <v>0</v>
      </c>
      <c r="F130" s="45">
        <f>'Guinness All Blacks'!F19</f>
        <v>3.09</v>
      </c>
      <c r="G130" s="46"/>
      <c r="H130" s="44" t="str">
        <f t="shared" si="20"/>
        <v>NA</v>
      </c>
      <c r="I130" s="44" t="str">
        <f t="shared" si="21"/>
        <v>NA</v>
      </c>
      <c r="J130" s="44"/>
      <c r="K130" s="47"/>
      <c r="L130" s="64">
        <v>18.04</v>
      </c>
      <c r="X130" s="34" t="str">
        <f t="shared" si="12"/>
        <v>Conner, James ARI RB</v>
      </c>
      <c r="AA130" s="34" t="str">
        <f t="shared" si="11"/>
        <v/>
      </c>
    </row>
    <row r="131" spans="1:27" x14ac:dyDescent="0.25">
      <c r="A131" s="43" t="s">
        <v>302</v>
      </c>
      <c r="G131" s="46"/>
      <c r="J131" s="65"/>
      <c r="K131" s="66" t="s">
        <v>303</v>
      </c>
      <c r="X131" s="34" t="str">
        <f t="shared" si="12"/>
        <v>18 TOTAL PLAYERS</v>
      </c>
      <c r="AA131" s="34" t="str">
        <f t="shared" ref="AA131:AA194" si="22">IF(ISNUMBER(H131)=FALSE,"",_xlfn.CONCAT(X131,";",H131,";",E131,";",I131))</f>
        <v/>
      </c>
    </row>
    <row r="132" spans="1:27" ht="16.5" thickBot="1" x14ac:dyDescent="0.3">
      <c r="A132" s="67" t="s">
        <v>304</v>
      </c>
      <c r="B132" s="68" t="s">
        <v>305</v>
      </c>
      <c r="C132" s="68" t="s">
        <v>305</v>
      </c>
      <c r="D132" s="68" t="s">
        <v>305</v>
      </c>
      <c r="E132" s="68"/>
      <c r="F132" s="69"/>
      <c r="G132" s="70"/>
      <c r="H132" s="71"/>
      <c r="I132" s="71"/>
      <c r="J132" s="72">
        <f>IF(COUNTA(J113:J130)&gt;6,"ERROR",COUNTA(J113:J130))</f>
        <v>0</v>
      </c>
      <c r="K132" s="73">
        <f>IFERROR(AVERAGE(K113:K130),0)</f>
        <v>0</v>
      </c>
      <c r="X132" s="34" t="str">
        <f t="shared" ref="X132:X195" si="23">IFERROR(LEFT(A132,FIND("(",A132)-2),A132)</f>
        <v>TOTAL:</v>
      </c>
      <c r="AA132" s="34" t="str">
        <f t="shared" si="22"/>
        <v/>
      </c>
    </row>
    <row r="133" spans="1:27" ht="16.5" thickBot="1" x14ac:dyDescent="0.3">
      <c r="A133" s="29" t="s">
        <v>336</v>
      </c>
      <c r="B133" s="30"/>
      <c r="C133" s="30"/>
      <c r="D133" s="30"/>
      <c r="E133" s="30"/>
      <c r="F133" s="31"/>
      <c r="G133" s="30"/>
      <c r="H133" s="32"/>
      <c r="I133" s="32"/>
      <c r="J133" s="32"/>
      <c r="K133" s="33"/>
      <c r="X133" s="34" t="str">
        <f t="shared" si="23"/>
        <v>Karaoke Craig - EVER RIVERA</v>
      </c>
      <c r="AA133" s="34" t="str">
        <f t="shared" si="22"/>
        <v/>
      </c>
    </row>
    <row r="134" spans="1:27" ht="48" thickBot="1" x14ac:dyDescent="0.3">
      <c r="A134" s="35" t="s">
        <v>284</v>
      </c>
      <c r="B134" s="36" t="s">
        <v>285</v>
      </c>
      <c r="C134" s="36" t="s">
        <v>286</v>
      </c>
      <c r="D134" s="37" t="s">
        <v>287</v>
      </c>
      <c r="E134" s="37" t="s">
        <v>288</v>
      </c>
      <c r="F134" s="38" t="s">
        <v>289</v>
      </c>
      <c r="G134" s="39"/>
      <c r="H134" s="37" t="s">
        <v>290</v>
      </c>
      <c r="I134" s="37" t="s">
        <v>291</v>
      </c>
      <c r="J134" s="37" t="s">
        <v>292</v>
      </c>
      <c r="K134" s="40" t="s">
        <v>293</v>
      </c>
      <c r="L134" s="41" t="s">
        <v>294</v>
      </c>
      <c r="X134" s="34" t="str">
        <f t="shared" si="23"/>
        <v>PLAYER</v>
      </c>
      <c r="AA134" s="34" t="str">
        <f t="shared" si="22"/>
        <v/>
      </c>
    </row>
    <row r="135" spans="1:27" ht="16.5" thickBot="1" x14ac:dyDescent="0.3">
      <c r="A135" s="43" t="str">
        <f>'Karaoke Craig'!A2</f>
        <v>McLaurin, Terry WAS WR</v>
      </c>
      <c r="B135" s="87">
        <f>'Karaoke Craig'!B2</f>
        <v>200.6</v>
      </c>
      <c r="C135" s="44">
        <f>'Karaoke Craig'!C2</f>
        <v>14</v>
      </c>
      <c r="D135" s="87">
        <f>'Karaoke Craig'!D2</f>
        <v>0</v>
      </c>
      <c r="E135" s="87">
        <f>'Karaoke Craig'!E2</f>
        <v>0</v>
      </c>
      <c r="F135" s="45">
        <f>'Karaoke Craig'!F2</f>
        <v>5.0199999999999996</v>
      </c>
      <c r="G135" s="46"/>
      <c r="H135" s="44">
        <f>IF(F135=0,3,
IF(ROUNDDOWN(TRIM(F135),0)&lt;=3,"NA",
IF(D135=0,3,
IF(D135-1&lt;=0,"NA",D135-1))))</f>
        <v>3</v>
      </c>
      <c r="I135" s="44">
        <f t="shared" ref="I135" si="24">IF(H135="NA","NA",
IF(F135=0,12,ROUNDDOWN(TRIM(F135)-2,0)))</f>
        <v>3</v>
      </c>
      <c r="J135" s="44"/>
      <c r="K135" s="47"/>
      <c r="L135" s="48">
        <v>1.02</v>
      </c>
      <c r="M135" s="50" t="s">
        <v>296</v>
      </c>
      <c r="N135" s="50"/>
      <c r="O135" s="50"/>
      <c r="P135" s="50"/>
      <c r="Q135" s="50"/>
      <c r="X135" s="34" t="str">
        <f t="shared" si="23"/>
        <v>McLaurin, Terry WAS WR</v>
      </c>
      <c r="AA135" s="34" t="str">
        <f t="shared" si="22"/>
        <v>McLaurin, Terry WAS WR;3;0;3</v>
      </c>
    </row>
    <row r="136" spans="1:27" x14ac:dyDescent="0.25">
      <c r="A136" s="43" t="str">
        <f>'Karaoke Craig'!A3</f>
        <v>Brown, Marquise ARI WR (I)</v>
      </c>
      <c r="B136" s="87">
        <f>'Karaoke Craig'!B3</f>
        <v>135.30000000000001</v>
      </c>
      <c r="C136" s="44">
        <f>'Karaoke Craig'!C3</f>
        <v>14</v>
      </c>
      <c r="D136" s="87">
        <f>'Karaoke Craig'!D3</f>
        <v>0</v>
      </c>
      <c r="E136" s="87">
        <f>'Karaoke Craig'!E3</f>
        <v>0</v>
      </c>
      <c r="F136" s="45">
        <f>'Karaoke Craig'!F3</f>
        <v>6.11</v>
      </c>
      <c r="G136" s="46"/>
      <c r="H136" s="44">
        <f t="shared" ref="H136:H152" si="25">IF(F136=0,3,
IF(ROUNDDOWN(TRIM(F136),0)&lt;=3,"NA",
IF(D136=0,3,
IF(D136-1&lt;=0,"NA",D136-1))))</f>
        <v>3</v>
      </c>
      <c r="I136" s="44">
        <f t="shared" ref="I136:I152" si="26">IF(H136="NA","NA",
IF(F136=0,12,ROUNDDOWN(TRIM(F136)-2,0)))</f>
        <v>4</v>
      </c>
      <c r="J136" s="44"/>
      <c r="K136" s="47"/>
      <c r="L136" s="48">
        <v>2.11</v>
      </c>
      <c r="M136" s="74"/>
      <c r="N136" s="51"/>
      <c r="O136" s="52" t="s">
        <v>297</v>
      </c>
      <c r="P136" s="53" t="s">
        <v>298</v>
      </c>
      <c r="Q136" s="54"/>
      <c r="X136" s="34" t="str">
        <f t="shared" si="23"/>
        <v>Brown, Marquise ARI WR</v>
      </c>
      <c r="AA136" s="34" t="str">
        <f t="shared" si="22"/>
        <v>Brown, Marquise ARI WR;3;0;4</v>
      </c>
    </row>
    <row r="137" spans="1:27" x14ac:dyDescent="0.25">
      <c r="A137" s="43" t="str">
        <f>'Karaoke Craig'!A4</f>
        <v>Prescott, Dak DAL QB</v>
      </c>
      <c r="B137" s="87">
        <f>'Karaoke Craig'!B4</f>
        <v>414.15</v>
      </c>
      <c r="C137" s="44">
        <f>'Karaoke Craig'!C4</f>
        <v>7</v>
      </c>
      <c r="D137" s="87">
        <f>'Karaoke Craig'!D4</f>
        <v>3</v>
      </c>
      <c r="E137" s="87" t="str">
        <f>'Karaoke Craig'!E4</f>
        <v>K7</v>
      </c>
      <c r="F137" s="45">
        <f>'Karaoke Craig'!F4</f>
        <v>7.02</v>
      </c>
      <c r="G137" s="46"/>
      <c r="H137" s="44">
        <f t="shared" si="25"/>
        <v>2</v>
      </c>
      <c r="I137" s="44">
        <f t="shared" si="26"/>
        <v>5</v>
      </c>
      <c r="J137" s="44"/>
      <c r="K137" s="47"/>
      <c r="L137" s="48">
        <v>3.02</v>
      </c>
      <c r="M137" s="75"/>
      <c r="N137" s="55"/>
      <c r="O137" s="52" t="s">
        <v>297</v>
      </c>
      <c r="P137" s="53" t="s">
        <v>299</v>
      </c>
      <c r="Q137" s="54"/>
      <c r="X137" s="34" t="str">
        <f t="shared" si="23"/>
        <v>Prescott, Dak DAL QB</v>
      </c>
      <c r="AA137" s="34" t="str">
        <f t="shared" si="22"/>
        <v>Prescott, Dak DAL QB;2;K7;5</v>
      </c>
    </row>
    <row r="138" spans="1:27" x14ac:dyDescent="0.25">
      <c r="A138" s="43" t="str">
        <f>'Karaoke Craig'!A5</f>
        <v>Sutton, Courtland DEN WR</v>
      </c>
      <c r="B138" s="87">
        <f>'Karaoke Craig'!B5</f>
        <v>193</v>
      </c>
      <c r="C138" s="44">
        <f>'Karaoke Craig'!C5</f>
        <v>9</v>
      </c>
      <c r="D138" s="87">
        <f>'Karaoke Craig'!D5</f>
        <v>0</v>
      </c>
      <c r="E138" s="87">
        <f>'Karaoke Craig'!E5</f>
        <v>0</v>
      </c>
      <c r="F138" s="45">
        <f>'Karaoke Craig'!F5</f>
        <v>8.11</v>
      </c>
      <c r="G138" s="46"/>
      <c r="H138" s="44">
        <f t="shared" si="25"/>
        <v>3</v>
      </c>
      <c r="I138" s="44">
        <f t="shared" si="26"/>
        <v>6</v>
      </c>
      <c r="J138" s="44"/>
      <c r="K138" s="47"/>
      <c r="L138" s="48">
        <v>4.1100000000000003</v>
      </c>
      <c r="M138" s="76"/>
      <c r="N138" s="56"/>
      <c r="O138" s="52" t="s">
        <v>297</v>
      </c>
      <c r="P138" s="53" t="s">
        <v>300</v>
      </c>
      <c r="Q138" s="54"/>
      <c r="X138" s="34" t="str">
        <f t="shared" si="23"/>
        <v>Sutton, Courtland DEN WR</v>
      </c>
      <c r="AA138" s="34" t="str">
        <f t="shared" si="22"/>
        <v>Sutton, Courtland DEN WR;3;0;6</v>
      </c>
    </row>
    <row r="139" spans="1:27" ht="16.5" thickBot="1" x14ac:dyDescent="0.3">
      <c r="A139" s="43" t="str">
        <f>'Karaoke Craig'!A6</f>
        <v>Bills, Buffalo BUF Def</v>
      </c>
      <c r="B139" s="87">
        <f>'Karaoke Craig'!B6</f>
        <v>181</v>
      </c>
      <c r="C139" s="44">
        <f>'Karaoke Craig'!C6</f>
        <v>13</v>
      </c>
      <c r="D139" s="87">
        <f>'Karaoke Craig'!D6</f>
        <v>0</v>
      </c>
      <c r="E139" s="87">
        <f>'Karaoke Craig'!E6</f>
        <v>0</v>
      </c>
      <c r="F139" s="45">
        <f>'Karaoke Craig'!F6</f>
        <v>10.11</v>
      </c>
      <c r="G139" s="46"/>
      <c r="H139" s="44">
        <f t="shared" si="25"/>
        <v>3</v>
      </c>
      <c r="I139" s="44">
        <f t="shared" si="26"/>
        <v>8</v>
      </c>
      <c r="J139" s="44"/>
      <c r="K139" s="47"/>
      <c r="L139" s="48">
        <v>5.0199999999999996</v>
      </c>
      <c r="M139" s="77"/>
      <c r="N139" s="57"/>
      <c r="O139" s="58" t="s">
        <v>297</v>
      </c>
      <c r="P139" s="59" t="s">
        <v>301</v>
      </c>
      <c r="Q139" s="60"/>
      <c r="X139" s="34" t="str">
        <f t="shared" si="23"/>
        <v>Bills, Buffalo BUF Def</v>
      </c>
      <c r="AA139" s="34" t="str">
        <f t="shared" si="22"/>
        <v>Bills, Buffalo BUF Def;3;0;8</v>
      </c>
    </row>
    <row r="140" spans="1:27" x14ac:dyDescent="0.25">
      <c r="A140" s="43" t="str">
        <f>'Karaoke Craig'!A7</f>
        <v>Butker, Harrison KCC PK</v>
      </c>
      <c r="B140" s="87">
        <f>'Karaoke Craig'!B7</f>
        <v>147</v>
      </c>
      <c r="C140" s="44">
        <f>'Karaoke Craig'!C7</f>
        <v>10</v>
      </c>
      <c r="D140" s="87">
        <f>'Karaoke Craig'!D7</f>
        <v>0</v>
      </c>
      <c r="E140" s="87">
        <f>'Karaoke Craig'!E7</f>
        <v>0</v>
      </c>
      <c r="F140" s="45">
        <f>'Karaoke Craig'!F7</f>
        <v>11.02</v>
      </c>
      <c r="G140" s="46"/>
      <c r="H140" s="44">
        <f t="shared" si="25"/>
        <v>3</v>
      </c>
      <c r="I140" s="44">
        <f t="shared" si="26"/>
        <v>9</v>
      </c>
      <c r="J140" s="44"/>
      <c r="K140" s="47"/>
      <c r="L140" s="48">
        <v>6.11</v>
      </c>
      <c r="X140" s="34" t="str">
        <f t="shared" si="23"/>
        <v>Butker, Harrison KCC PK</v>
      </c>
      <c r="AA140" s="34" t="str">
        <f t="shared" si="22"/>
        <v>Butker, Harrison KCC PK;3;0;9</v>
      </c>
    </row>
    <row r="141" spans="1:27" x14ac:dyDescent="0.25">
      <c r="A141" s="43" t="str">
        <f>'Karaoke Craig'!A8</f>
        <v>Hill, Taysom NOS TE</v>
      </c>
      <c r="B141" s="87">
        <f>'Karaoke Craig'!B8</f>
        <v>133.44999999999999</v>
      </c>
      <c r="C141" s="44">
        <f>'Karaoke Craig'!C8</f>
        <v>11</v>
      </c>
      <c r="D141" s="87">
        <f>'Karaoke Craig'!D8</f>
        <v>0</v>
      </c>
      <c r="E141" s="87">
        <f>'Karaoke Craig'!E8</f>
        <v>0</v>
      </c>
      <c r="F141" s="45">
        <f>'Karaoke Craig'!F8</f>
        <v>0</v>
      </c>
      <c r="G141" s="46"/>
      <c r="H141" s="44">
        <f t="shared" si="25"/>
        <v>3</v>
      </c>
      <c r="I141" s="44">
        <f t="shared" si="26"/>
        <v>12</v>
      </c>
      <c r="J141" s="44"/>
      <c r="K141" s="47"/>
      <c r="L141" s="62">
        <v>7.02</v>
      </c>
      <c r="X141" s="34" t="str">
        <f t="shared" si="23"/>
        <v>Hill, Taysom NOS TE</v>
      </c>
      <c r="AA141" s="34" t="str">
        <f t="shared" si="22"/>
        <v>Hill, Taysom NOS TE;3;0;12</v>
      </c>
    </row>
    <row r="142" spans="1:27" x14ac:dyDescent="0.25">
      <c r="A142" s="43" t="str">
        <f>'Karaoke Craig'!A9</f>
        <v>Wilson, Russell DEN QB</v>
      </c>
      <c r="B142" s="87">
        <f>'Karaoke Craig'!B9</f>
        <v>329.6</v>
      </c>
      <c r="C142" s="44">
        <f>'Karaoke Craig'!C9</f>
        <v>9</v>
      </c>
      <c r="D142" s="87">
        <f>'Karaoke Craig'!D9</f>
        <v>0</v>
      </c>
      <c r="E142" s="87">
        <f>'Karaoke Craig'!E9</f>
        <v>0</v>
      </c>
      <c r="F142" s="45">
        <f>'Karaoke Craig'!F9</f>
        <v>0</v>
      </c>
      <c r="G142" s="46"/>
      <c r="H142" s="44">
        <f t="shared" si="25"/>
        <v>3</v>
      </c>
      <c r="I142" s="44">
        <f t="shared" si="26"/>
        <v>12</v>
      </c>
      <c r="J142" s="44"/>
      <c r="K142" s="47"/>
      <c r="L142" s="48">
        <v>8.11</v>
      </c>
      <c r="X142" s="34" t="str">
        <f t="shared" si="23"/>
        <v>Wilson, Russell DEN QB</v>
      </c>
      <c r="AA142" s="34" t="str">
        <f t="shared" si="22"/>
        <v>Wilson, Russell DEN QB;3;0;12</v>
      </c>
    </row>
    <row r="143" spans="1:27" x14ac:dyDescent="0.25">
      <c r="A143" s="43" t="str">
        <f>'Karaoke Craig'!A10</f>
        <v>Conklin, Tyler NYJ TE</v>
      </c>
      <c r="B143" s="87">
        <f>'Karaoke Craig'!B10</f>
        <v>119.5</v>
      </c>
      <c r="C143" s="44">
        <f>'Karaoke Craig'!C10</f>
        <v>7</v>
      </c>
      <c r="D143" s="87">
        <f>'Karaoke Craig'!D10</f>
        <v>0</v>
      </c>
      <c r="E143" s="87">
        <f>'Karaoke Craig'!E10</f>
        <v>0</v>
      </c>
      <c r="F143" s="45">
        <f>'Karaoke Craig'!F10</f>
        <v>0</v>
      </c>
      <c r="G143" s="46"/>
      <c r="H143" s="44">
        <f t="shared" si="25"/>
        <v>3</v>
      </c>
      <c r="I143" s="44">
        <f t="shared" si="26"/>
        <v>12</v>
      </c>
      <c r="J143" s="44"/>
      <c r="K143" s="47"/>
      <c r="L143" s="48">
        <v>9.02</v>
      </c>
      <c r="X143" s="34" t="str">
        <f t="shared" si="23"/>
        <v>Conklin, Tyler NYJ TE</v>
      </c>
      <c r="AA143" s="34" t="str">
        <f t="shared" si="22"/>
        <v>Conklin, Tyler NYJ TE;3;0;12</v>
      </c>
    </row>
    <row r="144" spans="1:27" x14ac:dyDescent="0.25">
      <c r="A144" s="43" t="str">
        <f>'Karaoke Craig'!A11</f>
        <v>Brown, Noah HOU WR (O)</v>
      </c>
      <c r="B144" s="87">
        <f>'Karaoke Craig'!B11</f>
        <v>111.7</v>
      </c>
      <c r="C144" s="44">
        <f>'Karaoke Craig'!C11</f>
        <v>7</v>
      </c>
      <c r="D144" s="87">
        <f>'Karaoke Craig'!D11</f>
        <v>0</v>
      </c>
      <c r="E144" s="87">
        <f>'Karaoke Craig'!E11</f>
        <v>0</v>
      </c>
      <c r="F144" s="45">
        <f>'Karaoke Craig'!F11</f>
        <v>0</v>
      </c>
      <c r="G144" s="46"/>
      <c r="H144" s="44">
        <f t="shared" si="25"/>
        <v>3</v>
      </c>
      <c r="I144" s="44">
        <f t="shared" si="26"/>
        <v>12</v>
      </c>
      <c r="J144" s="44"/>
      <c r="K144" s="47"/>
      <c r="L144" s="48">
        <v>10.11</v>
      </c>
      <c r="X144" s="34" t="str">
        <f t="shared" si="23"/>
        <v>Brown, Noah HOU WR</v>
      </c>
      <c r="AA144" s="34" t="str">
        <f t="shared" si="22"/>
        <v>Brown, Noah HOU WR;3;0;12</v>
      </c>
    </row>
    <row r="145" spans="1:27" x14ac:dyDescent="0.25">
      <c r="A145" s="43" t="str">
        <f>'Karaoke Craig'!A12</f>
        <v>Reynolds, Josh DET WR</v>
      </c>
      <c r="B145" s="87">
        <f>'Karaoke Craig'!B12</f>
        <v>119.4</v>
      </c>
      <c r="C145" s="44">
        <f>'Karaoke Craig'!C12</f>
        <v>9</v>
      </c>
      <c r="D145" s="87">
        <f>'Karaoke Craig'!D12</f>
        <v>0</v>
      </c>
      <c r="E145" s="87">
        <f>'Karaoke Craig'!E12</f>
        <v>0</v>
      </c>
      <c r="F145" s="45">
        <f>'Karaoke Craig'!F12</f>
        <v>0</v>
      </c>
      <c r="G145" s="46"/>
      <c r="H145" s="44">
        <f t="shared" si="25"/>
        <v>3</v>
      </c>
      <c r="I145" s="44">
        <f t="shared" si="26"/>
        <v>12</v>
      </c>
      <c r="J145" s="44"/>
      <c r="K145" s="47"/>
      <c r="L145" s="48">
        <v>11.02</v>
      </c>
      <c r="X145" s="34" t="str">
        <f t="shared" si="23"/>
        <v>Reynolds, Josh DET WR</v>
      </c>
      <c r="AA145" s="34" t="str">
        <f t="shared" si="22"/>
        <v>Reynolds, Josh DET WR;3;0;12</v>
      </c>
    </row>
    <row r="146" spans="1:27" x14ac:dyDescent="0.25">
      <c r="A146" s="43" t="str">
        <f>'Karaoke Craig'!A13</f>
        <v>Bengals, Cincinnati CIN Def</v>
      </c>
      <c r="B146" s="87">
        <f>'Karaoke Craig'!B13</f>
        <v>97</v>
      </c>
      <c r="C146" s="44">
        <f>'Karaoke Craig'!C13</f>
        <v>7</v>
      </c>
      <c r="D146" s="87">
        <f>'Karaoke Craig'!D13</f>
        <v>0</v>
      </c>
      <c r="E146" s="87">
        <f>'Karaoke Craig'!E13</f>
        <v>0</v>
      </c>
      <c r="F146" s="45">
        <f>'Karaoke Craig'!F13</f>
        <v>0</v>
      </c>
      <c r="G146" s="46"/>
      <c r="H146" s="44">
        <f t="shared" si="25"/>
        <v>3</v>
      </c>
      <c r="I146" s="44">
        <f t="shared" si="26"/>
        <v>12</v>
      </c>
      <c r="J146" s="44"/>
      <c r="K146" s="47"/>
      <c r="L146" s="48">
        <v>12.11</v>
      </c>
      <c r="X146" s="34" t="str">
        <f t="shared" si="23"/>
        <v>Bengals, Cincinnati CIN Def</v>
      </c>
      <c r="AA146" s="34" t="str">
        <f t="shared" si="22"/>
        <v>Bengals, Cincinnati CIN Def;3;0;12</v>
      </c>
    </row>
    <row r="147" spans="1:27" x14ac:dyDescent="0.25">
      <c r="A147" s="43" t="str">
        <f>'Karaoke Craig'!A14</f>
        <v>Williams, Jameson DET WR (O)</v>
      </c>
      <c r="B147" s="87">
        <f>'Karaoke Craig'!B14</f>
        <v>82.3</v>
      </c>
      <c r="C147" s="44">
        <f>'Karaoke Craig'!C14</f>
        <v>9</v>
      </c>
      <c r="D147" s="87">
        <f>'Karaoke Craig'!D14</f>
        <v>0</v>
      </c>
      <c r="E147" s="87">
        <f>'Karaoke Craig'!E14</f>
        <v>0</v>
      </c>
      <c r="F147" s="45">
        <f>'Karaoke Craig'!F14</f>
        <v>15.02</v>
      </c>
      <c r="G147" s="46"/>
      <c r="H147" s="44">
        <f t="shared" si="25"/>
        <v>3</v>
      </c>
      <c r="I147" s="44">
        <f t="shared" si="26"/>
        <v>13</v>
      </c>
      <c r="J147" s="44"/>
      <c r="K147" s="47"/>
      <c r="L147" s="48">
        <v>13.02</v>
      </c>
      <c r="X147" s="34" t="str">
        <f t="shared" si="23"/>
        <v>Williams, Jameson DET WR</v>
      </c>
      <c r="AA147" s="34" t="str">
        <f t="shared" si="22"/>
        <v>Williams, Jameson DET WR;3;0;13</v>
      </c>
    </row>
    <row r="148" spans="1:27" x14ac:dyDescent="0.25">
      <c r="A148" s="43" t="str">
        <f>'Karaoke Craig'!A15</f>
        <v>Woods, Robert HOU WR (Q)</v>
      </c>
      <c r="B148" s="87">
        <f>'Karaoke Craig'!B15</f>
        <v>91.6</v>
      </c>
      <c r="C148" s="44">
        <f>'Karaoke Craig'!C15</f>
        <v>7</v>
      </c>
      <c r="D148" s="87">
        <f>'Karaoke Craig'!D15</f>
        <v>0</v>
      </c>
      <c r="E148" s="87">
        <f>'Karaoke Craig'!E15</f>
        <v>0</v>
      </c>
      <c r="F148" s="45">
        <f>'Karaoke Craig'!F15</f>
        <v>16.11</v>
      </c>
      <c r="G148" s="46"/>
      <c r="H148" s="44">
        <f t="shared" si="25"/>
        <v>3</v>
      </c>
      <c r="I148" s="44">
        <f t="shared" si="26"/>
        <v>14</v>
      </c>
      <c r="J148" s="44"/>
      <c r="K148" s="47"/>
      <c r="L148" s="48">
        <v>14.11</v>
      </c>
      <c r="X148" s="34" t="str">
        <f t="shared" si="23"/>
        <v>Woods, Robert HOU WR</v>
      </c>
      <c r="AA148" s="34" t="str">
        <f t="shared" si="22"/>
        <v>Woods, Robert HOU WR;3;0;14</v>
      </c>
    </row>
    <row r="149" spans="1:27" x14ac:dyDescent="0.25">
      <c r="A149" s="43" t="str">
        <f>'Karaoke Craig'!A16</f>
        <v>Metcalf, DK SEA WR</v>
      </c>
      <c r="B149" s="87">
        <f>'Karaoke Craig'!B16</f>
        <v>236.4</v>
      </c>
      <c r="C149" s="44">
        <f>'Karaoke Craig'!C16</f>
        <v>5</v>
      </c>
      <c r="D149" s="87">
        <f>'Karaoke Craig'!D16</f>
        <v>0</v>
      </c>
      <c r="E149" s="87">
        <f>'Karaoke Craig'!E16</f>
        <v>0</v>
      </c>
      <c r="F149" s="45">
        <f>'Karaoke Craig'!F16</f>
        <v>2.11</v>
      </c>
      <c r="G149" s="46"/>
      <c r="H149" s="44" t="str">
        <f t="shared" si="25"/>
        <v>NA</v>
      </c>
      <c r="I149" s="44" t="str">
        <f t="shared" si="26"/>
        <v>NA</v>
      </c>
      <c r="J149" s="44"/>
      <c r="K149" s="47"/>
      <c r="L149" s="48">
        <v>15.02</v>
      </c>
      <c r="X149" s="34" t="str">
        <f t="shared" si="23"/>
        <v>Metcalf, DK SEA WR</v>
      </c>
      <c r="AA149" s="34" t="str">
        <f t="shared" si="22"/>
        <v/>
      </c>
    </row>
    <row r="150" spans="1:27" x14ac:dyDescent="0.25">
      <c r="A150" s="43" t="str">
        <f>'Karaoke Craig'!A17</f>
        <v>McCaffrey, Christian SFO RB (O)</v>
      </c>
      <c r="B150" s="87">
        <f>'Karaoke Craig'!B17</f>
        <v>418.3</v>
      </c>
      <c r="C150" s="44">
        <f>'Karaoke Craig'!C17</f>
        <v>9</v>
      </c>
      <c r="D150" s="87">
        <f>'Karaoke Craig'!D17</f>
        <v>0</v>
      </c>
      <c r="E150" s="87">
        <f>'Karaoke Craig'!E17</f>
        <v>0</v>
      </c>
      <c r="F150" s="45">
        <f>'Karaoke Craig'!F17</f>
        <v>1.02</v>
      </c>
      <c r="G150" s="46"/>
      <c r="H150" s="44" t="str">
        <f t="shared" si="25"/>
        <v>NA</v>
      </c>
      <c r="I150" s="44" t="str">
        <f t="shared" si="26"/>
        <v>NA</v>
      </c>
      <c r="J150" s="44"/>
      <c r="K150" s="47"/>
      <c r="L150" s="48">
        <v>16.11</v>
      </c>
      <c r="X150" s="34" t="str">
        <f t="shared" si="23"/>
        <v>McCaffrey, Christian SFO RB</v>
      </c>
      <c r="AA150" s="34" t="str">
        <f t="shared" si="22"/>
        <v/>
      </c>
    </row>
    <row r="151" spans="1:27" x14ac:dyDescent="0.25">
      <c r="A151" s="43" t="str">
        <f>'Karaoke Craig'!A18</f>
        <v>Harris, Najee PIT RB</v>
      </c>
      <c r="B151" s="87">
        <f>'Karaoke Craig'!B18</f>
        <v>174.2</v>
      </c>
      <c r="C151" s="44">
        <f>'Karaoke Craig'!C18</f>
        <v>6</v>
      </c>
      <c r="D151" s="87">
        <f>'Karaoke Craig'!D18</f>
        <v>0</v>
      </c>
      <c r="E151" s="87">
        <f>'Karaoke Craig'!E18</f>
        <v>0</v>
      </c>
      <c r="F151" s="45">
        <f>'Karaoke Craig'!F18</f>
        <v>3.02</v>
      </c>
      <c r="G151" s="46"/>
      <c r="H151" s="44" t="str">
        <f t="shared" si="25"/>
        <v>NA</v>
      </c>
      <c r="I151" s="44" t="str">
        <f t="shared" si="26"/>
        <v>NA</v>
      </c>
      <c r="J151" s="44"/>
      <c r="K151" s="47"/>
      <c r="L151" s="48">
        <v>17.02</v>
      </c>
      <c r="X151" s="34" t="str">
        <f t="shared" si="23"/>
        <v>Harris, Najee PIT RB</v>
      </c>
      <c r="AA151" s="34" t="str">
        <f t="shared" si="22"/>
        <v/>
      </c>
    </row>
    <row r="152" spans="1:27" ht="16.5" thickBot="1" x14ac:dyDescent="0.3">
      <c r="A152" s="43" t="str">
        <f>'Karaoke Craig'!A19</f>
        <v>Adams, Davante LVR WR</v>
      </c>
      <c r="B152" s="87">
        <f>'Karaoke Craig'!B19</f>
        <v>260.8</v>
      </c>
      <c r="C152" s="44">
        <f>'Karaoke Craig'!C19</f>
        <v>13</v>
      </c>
      <c r="D152" s="87">
        <f>'Karaoke Craig'!D19</f>
        <v>0</v>
      </c>
      <c r="E152" s="87">
        <f>'Karaoke Craig'!E19</f>
        <v>0</v>
      </c>
      <c r="F152" s="45">
        <f>'Karaoke Craig'!F19</f>
        <v>1.1000000000000001</v>
      </c>
      <c r="G152" s="46"/>
      <c r="H152" s="44" t="str">
        <f t="shared" si="25"/>
        <v>NA</v>
      </c>
      <c r="I152" s="44" t="str">
        <f t="shared" si="26"/>
        <v>NA</v>
      </c>
      <c r="J152" s="44"/>
      <c r="K152" s="47"/>
      <c r="L152" s="64">
        <v>18.11</v>
      </c>
      <c r="X152" s="34" t="str">
        <f t="shared" si="23"/>
        <v>Adams, Davante LVR WR</v>
      </c>
      <c r="AA152" s="34" t="str">
        <f t="shared" si="22"/>
        <v/>
      </c>
    </row>
    <row r="153" spans="1:27" x14ac:dyDescent="0.25">
      <c r="A153" s="43" t="s">
        <v>302</v>
      </c>
      <c r="G153" s="46"/>
      <c r="J153" s="65"/>
      <c r="K153" s="66" t="s">
        <v>303</v>
      </c>
      <c r="X153" s="34" t="str">
        <f t="shared" si="23"/>
        <v>18 TOTAL PLAYERS</v>
      </c>
      <c r="AA153" s="34" t="str">
        <f t="shared" si="22"/>
        <v/>
      </c>
    </row>
    <row r="154" spans="1:27" ht="16.5" thickBot="1" x14ac:dyDescent="0.3">
      <c r="A154" s="67" t="s">
        <v>304</v>
      </c>
      <c r="B154" s="68" t="s">
        <v>305</v>
      </c>
      <c r="C154" s="68" t="s">
        <v>305</v>
      </c>
      <c r="D154" s="68" t="s">
        <v>305</v>
      </c>
      <c r="E154" s="68"/>
      <c r="F154" s="69"/>
      <c r="G154" s="70"/>
      <c r="H154" s="71"/>
      <c r="I154" s="71"/>
      <c r="J154" s="72">
        <f>IF(COUNTA(J135:J152)&gt;6,"ERROR",COUNTA(J135:J152))</f>
        <v>0</v>
      </c>
      <c r="K154" s="73">
        <f>IFERROR(AVERAGE(K135:K152),0)</f>
        <v>0</v>
      </c>
      <c r="X154" s="34" t="str">
        <f t="shared" si="23"/>
        <v>TOTAL:</v>
      </c>
      <c r="AA154" s="34" t="str">
        <f t="shared" si="22"/>
        <v/>
      </c>
    </row>
    <row r="155" spans="1:27" ht="16.5" thickBot="1" x14ac:dyDescent="0.3">
      <c r="A155" s="29" t="s">
        <v>312</v>
      </c>
      <c r="B155" s="30"/>
      <c r="C155" s="30"/>
      <c r="D155" s="30"/>
      <c r="E155" s="30"/>
      <c r="F155" s="31"/>
      <c r="G155" s="30"/>
      <c r="H155" s="32"/>
      <c r="I155" s="32"/>
      <c r="J155" s="32"/>
      <c r="K155" s="33"/>
      <c r="X155" s="34" t="str">
        <f t="shared" si="23"/>
        <v>DA COWBOYS - ALLEN BROUSSARD</v>
      </c>
      <c r="AA155" s="34" t="str">
        <f t="shared" si="22"/>
        <v/>
      </c>
    </row>
    <row r="156" spans="1:27" ht="48" thickBot="1" x14ac:dyDescent="0.3">
      <c r="A156" s="35" t="s">
        <v>284</v>
      </c>
      <c r="B156" s="36" t="s">
        <v>285</v>
      </c>
      <c r="C156" s="36" t="s">
        <v>286</v>
      </c>
      <c r="D156" s="37" t="s">
        <v>287</v>
      </c>
      <c r="E156" s="37" t="s">
        <v>288</v>
      </c>
      <c r="F156" s="38" t="s">
        <v>289</v>
      </c>
      <c r="G156" s="39"/>
      <c r="H156" s="37" t="s">
        <v>290</v>
      </c>
      <c r="I156" s="37" t="s">
        <v>291</v>
      </c>
      <c r="J156" s="37" t="s">
        <v>292</v>
      </c>
      <c r="K156" s="40" t="s">
        <v>293</v>
      </c>
      <c r="L156" s="41" t="s">
        <v>294</v>
      </c>
      <c r="X156" s="34" t="str">
        <f t="shared" si="23"/>
        <v>PLAYER</v>
      </c>
      <c r="AA156" s="34" t="str">
        <f t="shared" si="22"/>
        <v/>
      </c>
    </row>
    <row r="157" spans="1:27" ht="16.5" thickBot="1" x14ac:dyDescent="0.3">
      <c r="A157" s="43" t="str">
        <f>'Da Cowboys'!A2</f>
        <v>Taylor, Jonathan IND RB</v>
      </c>
      <c r="B157" s="87">
        <f>'Da Cowboys'!B2</f>
        <v>128.80000000000001</v>
      </c>
      <c r="C157" s="44">
        <f>'Da Cowboys'!C2</f>
        <v>11</v>
      </c>
      <c r="D157" s="87">
        <f>'Da Cowboys'!D2</f>
        <v>0</v>
      </c>
      <c r="E157" s="87">
        <f>'Da Cowboys'!E2</f>
        <v>0</v>
      </c>
      <c r="F157" s="45">
        <f>'Da Cowboys'!F2</f>
        <v>4.1100000000000003</v>
      </c>
      <c r="G157" s="46"/>
      <c r="H157" s="44">
        <f>IF(F157=0,3,
IF(ROUNDDOWN(TRIM(F157),0)&lt;=3,"NA",
IF(D157=0,3,
IF(D157-1&lt;=0,"NA",D157-1))))</f>
        <v>3</v>
      </c>
      <c r="I157" s="44">
        <f t="shared" ref="I157" si="27">IF(H157="NA","NA",
IF(F157=0,12,ROUNDDOWN(TRIM(F157)-2,0)))</f>
        <v>2</v>
      </c>
      <c r="J157" s="44"/>
      <c r="K157" s="47"/>
      <c r="L157" s="48">
        <v>1.1000000000000001</v>
      </c>
      <c r="M157" s="50" t="s">
        <v>296</v>
      </c>
      <c r="N157" s="50"/>
      <c r="O157" s="50"/>
      <c r="P157" s="50"/>
      <c r="Q157" s="50"/>
      <c r="X157" s="34" t="str">
        <f t="shared" si="23"/>
        <v>Taylor, Jonathan IND RB</v>
      </c>
      <c r="AA157" s="34" t="str">
        <f t="shared" si="22"/>
        <v>Taylor, Jonathan IND RB;3;0;2</v>
      </c>
    </row>
    <row r="158" spans="1:27" x14ac:dyDescent="0.25">
      <c r="A158" s="43" t="str">
        <f>'Da Cowboys'!A3</f>
        <v>Pickens, George PIT WR</v>
      </c>
      <c r="B158" s="87">
        <f>'Da Cowboys'!B3</f>
        <v>238.05</v>
      </c>
      <c r="C158" s="44">
        <f>'Da Cowboys'!C3</f>
        <v>6</v>
      </c>
      <c r="D158" s="87">
        <f>'Da Cowboys'!D3</f>
        <v>3</v>
      </c>
      <c r="E158" s="87" t="str">
        <f>'Da Cowboys'!E3</f>
        <v>K4</v>
      </c>
      <c r="F158" s="45">
        <f>'Da Cowboys'!F3</f>
        <v>4.03</v>
      </c>
      <c r="G158" s="46"/>
      <c r="H158" s="44">
        <f t="shared" ref="H158:H174" si="28">IF(F158=0,3,
IF(ROUNDDOWN(TRIM(F158),0)&lt;=3,"NA",
IF(D158=0,3,
IF(D158-1&lt;=0,"NA",D158-1))))</f>
        <v>2</v>
      </c>
      <c r="I158" s="44">
        <f t="shared" ref="I158:I174" si="29">IF(H158="NA","NA",
IF(F158=0,12,ROUNDDOWN(TRIM(F158)-2,0)))</f>
        <v>2</v>
      </c>
      <c r="J158" s="44"/>
      <c r="K158" s="47"/>
      <c r="L158" s="48">
        <v>2.0299999999999998</v>
      </c>
      <c r="M158" s="74"/>
      <c r="N158" s="51"/>
      <c r="O158" s="52" t="s">
        <v>297</v>
      </c>
      <c r="P158" s="53" t="s">
        <v>298</v>
      </c>
      <c r="Q158" s="54"/>
      <c r="X158" s="34" t="str">
        <f t="shared" si="23"/>
        <v>Pickens, George PIT WR</v>
      </c>
      <c r="AA158" s="34" t="str">
        <f t="shared" si="22"/>
        <v>Pickens, George PIT WR;2;K4;2</v>
      </c>
    </row>
    <row r="159" spans="1:27" x14ac:dyDescent="0.25">
      <c r="A159" s="43" t="str">
        <f>'Da Cowboys'!A4</f>
        <v>White, Rachaad TBB RB</v>
      </c>
      <c r="B159" s="87">
        <f>'Da Cowboys'!B4</f>
        <v>262.60000000000002</v>
      </c>
      <c r="C159" s="44">
        <f>'Da Cowboys'!C4</f>
        <v>5</v>
      </c>
      <c r="D159" s="87">
        <f>'Da Cowboys'!D4</f>
        <v>3</v>
      </c>
      <c r="E159" s="87" t="str">
        <f>'Da Cowboys'!E4</f>
        <v>K6</v>
      </c>
      <c r="F159" s="45">
        <f>'Da Cowboys'!F4</f>
        <v>6.08</v>
      </c>
      <c r="G159" s="46"/>
      <c r="H159" s="44">
        <f t="shared" si="28"/>
        <v>2</v>
      </c>
      <c r="I159" s="44">
        <f t="shared" si="29"/>
        <v>4</v>
      </c>
      <c r="J159" s="44"/>
      <c r="K159" s="47"/>
      <c r="L159" s="48">
        <v>3.1</v>
      </c>
      <c r="M159" s="75"/>
      <c r="N159" s="55"/>
      <c r="O159" s="52" t="s">
        <v>297</v>
      </c>
      <c r="P159" s="53" t="s">
        <v>299</v>
      </c>
      <c r="Q159" s="54"/>
      <c r="X159" s="34" t="str">
        <f t="shared" si="23"/>
        <v>White, Rachaad TBB RB</v>
      </c>
      <c r="AA159" s="34" t="str">
        <f t="shared" si="22"/>
        <v>White, Rachaad TBB RB;2;K6;4</v>
      </c>
    </row>
    <row r="160" spans="1:27" x14ac:dyDescent="0.25">
      <c r="A160" s="43" t="str">
        <f>'Da Cowboys'!A5</f>
        <v>Eagles, Philadelphia PHI Def</v>
      </c>
      <c r="B160" s="87">
        <f>'Da Cowboys'!B5</f>
        <v>95</v>
      </c>
      <c r="C160" s="44">
        <f>'Da Cowboys'!C5</f>
        <v>10</v>
      </c>
      <c r="D160" s="87">
        <f>'Da Cowboys'!D5</f>
        <v>0</v>
      </c>
      <c r="E160" s="87">
        <f>'Da Cowboys'!E5</f>
        <v>0</v>
      </c>
      <c r="F160" s="45">
        <f>'Da Cowboys'!F5</f>
        <v>7.1</v>
      </c>
      <c r="G160" s="46"/>
      <c r="H160" s="44">
        <f t="shared" si="28"/>
        <v>3</v>
      </c>
      <c r="I160" s="44">
        <f t="shared" si="29"/>
        <v>5</v>
      </c>
      <c r="J160" s="44"/>
      <c r="K160" s="47"/>
      <c r="L160" s="48">
        <v>4.03</v>
      </c>
      <c r="M160" s="76"/>
      <c r="N160" s="56"/>
      <c r="O160" s="52" t="s">
        <v>297</v>
      </c>
      <c r="P160" s="53" t="s">
        <v>300</v>
      </c>
      <c r="Q160" s="54"/>
      <c r="X160" s="34" t="str">
        <f t="shared" si="23"/>
        <v>Eagles, Philadelphia PHI Def</v>
      </c>
      <c r="AA160" s="34" t="str">
        <f t="shared" si="22"/>
        <v>Eagles, Philadelphia PHI Def;3;0;5</v>
      </c>
    </row>
    <row r="161" spans="1:27" ht="16.5" thickBot="1" x14ac:dyDescent="0.3">
      <c r="A161" s="43" t="str">
        <f>'Da Cowboys'!A6</f>
        <v>49ers, San Francisco SFO Def</v>
      </c>
      <c r="B161" s="87">
        <f>'Da Cowboys'!B6</f>
        <v>170</v>
      </c>
      <c r="C161" s="44">
        <f>'Da Cowboys'!C6</f>
        <v>9</v>
      </c>
      <c r="D161" s="87">
        <f>'Da Cowboys'!D6</f>
        <v>0</v>
      </c>
      <c r="E161" s="87">
        <f>'Da Cowboys'!E6</f>
        <v>0</v>
      </c>
      <c r="F161" s="45">
        <f>'Da Cowboys'!F6</f>
        <v>8.08</v>
      </c>
      <c r="G161" s="46"/>
      <c r="H161" s="44">
        <f t="shared" si="28"/>
        <v>3</v>
      </c>
      <c r="I161" s="44">
        <f t="shared" si="29"/>
        <v>6</v>
      </c>
      <c r="J161" s="44"/>
      <c r="K161" s="47"/>
      <c r="L161" s="48">
        <v>5.0999999999999996</v>
      </c>
      <c r="M161" s="77"/>
      <c r="N161" s="57"/>
      <c r="O161" s="58" t="s">
        <v>297</v>
      </c>
      <c r="P161" s="59" t="s">
        <v>301</v>
      </c>
      <c r="Q161" s="60"/>
      <c r="X161" s="34" t="str">
        <f t="shared" si="23"/>
        <v>49ers, San Francisco SFO Def</v>
      </c>
      <c r="AA161" s="34" t="str">
        <f t="shared" si="22"/>
        <v>49ers, San Francisco SFO Def;3;0;6</v>
      </c>
    </row>
    <row r="162" spans="1:27" x14ac:dyDescent="0.25">
      <c r="A162" s="43" t="str">
        <f>'Da Cowboys'!A7</f>
        <v>Cooks, Brandin DAL WR</v>
      </c>
      <c r="B162" s="87">
        <f>'Da Cowboys'!B7</f>
        <v>160</v>
      </c>
      <c r="C162" s="44">
        <f>'Da Cowboys'!C7</f>
        <v>7</v>
      </c>
      <c r="D162" s="87">
        <f>'Da Cowboys'!D7</f>
        <v>0</v>
      </c>
      <c r="E162" s="87">
        <f>'Da Cowboys'!E7</f>
        <v>0</v>
      </c>
      <c r="F162" s="45">
        <f>'Da Cowboys'!F7</f>
        <v>8.01</v>
      </c>
      <c r="G162" s="46"/>
      <c r="H162" s="44">
        <f t="shared" si="28"/>
        <v>3</v>
      </c>
      <c r="I162" s="44">
        <f t="shared" si="29"/>
        <v>6</v>
      </c>
      <c r="J162" s="44"/>
      <c r="K162" s="47"/>
      <c r="L162" s="48">
        <v>6.03</v>
      </c>
      <c r="X162" s="34" t="str">
        <f t="shared" si="23"/>
        <v>Cooks, Brandin DAL WR</v>
      </c>
      <c r="AA162" s="34" t="str">
        <f t="shared" si="22"/>
        <v>Cooks, Brandin DAL WR;3;0;6</v>
      </c>
    </row>
    <row r="163" spans="1:27" x14ac:dyDescent="0.25">
      <c r="A163" s="43" t="str">
        <f>'Da Cowboys'!A8</f>
        <v>Thielen, Adam CAR WR</v>
      </c>
      <c r="B163" s="87">
        <f>'Da Cowboys'!B8</f>
        <v>236.8</v>
      </c>
      <c r="C163" s="44">
        <f>'Da Cowboys'!C8</f>
        <v>7</v>
      </c>
      <c r="D163" s="87">
        <f>'Da Cowboys'!D8</f>
        <v>0</v>
      </c>
      <c r="E163" s="87">
        <f>'Da Cowboys'!E8</f>
        <v>0</v>
      </c>
      <c r="F163" s="45">
        <f>'Da Cowboys'!F8</f>
        <v>9.02</v>
      </c>
      <c r="G163" s="46"/>
      <c r="H163" s="44">
        <f t="shared" si="28"/>
        <v>3</v>
      </c>
      <c r="I163" s="44">
        <f t="shared" si="29"/>
        <v>7</v>
      </c>
      <c r="J163" s="44"/>
      <c r="K163" s="47"/>
      <c r="L163" s="62">
        <v>7.1</v>
      </c>
      <c r="X163" s="34" t="str">
        <f t="shared" si="23"/>
        <v>Thielen, Adam CAR WR</v>
      </c>
      <c r="AA163" s="34" t="str">
        <f t="shared" si="22"/>
        <v>Thielen, Adam CAR WR;3;0;7</v>
      </c>
    </row>
    <row r="164" spans="1:27" x14ac:dyDescent="0.25">
      <c r="A164" s="43" t="str">
        <f>'Da Cowboys'!A9</f>
        <v>Mattison, Alexander MIN RB</v>
      </c>
      <c r="B164" s="87">
        <f>'Da Cowboys'!B9</f>
        <v>129.5</v>
      </c>
      <c r="C164" s="44">
        <f>'Da Cowboys'!C9</f>
        <v>13</v>
      </c>
      <c r="D164" s="87">
        <f>'Da Cowboys'!D9</f>
        <v>3</v>
      </c>
      <c r="E164" s="87" t="str">
        <f>'Da Cowboys'!E9</f>
        <v>K10</v>
      </c>
      <c r="F164" s="45">
        <f>'Da Cowboys'!F9</f>
        <v>10.029999999999999</v>
      </c>
      <c r="G164" s="46"/>
      <c r="H164" s="44">
        <f t="shared" si="28"/>
        <v>2</v>
      </c>
      <c r="I164" s="44">
        <f t="shared" si="29"/>
        <v>8</v>
      </c>
      <c r="J164" s="44"/>
      <c r="K164" s="47"/>
      <c r="L164" s="48">
        <v>8.0299999999999994</v>
      </c>
      <c r="X164" s="34" t="str">
        <f t="shared" si="23"/>
        <v>Mattison, Alexander MIN RB</v>
      </c>
      <c r="AA164" s="34" t="str">
        <f t="shared" si="22"/>
        <v>Mattison, Alexander MIN RB;2;K10;8</v>
      </c>
    </row>
    <row r="165" spans="1:27" x14ac:dyDescent="0.25">
      <c r="A165" s="43" t="str">
        <f>'Da Cowboys'!A10</f>
        <v>Pickett, Kenny PIT QB</v>
      </c>
      <c r="B165" s="87">
        <f>'Da Cowboys'!B10</f>
        <v>156.19999999999999</v>
      </c>
      <c r="C165" s="44">
        <f>'Da Cowboys'!C10</f>
        <v>6</v>
      </c>
      <c r="D165" s="87">
        <f>'Da Cowboys'!D10</f>
        <v>3</v>
      </c>
      <c r="E165" s="87" t="str">
        <f>'Da Cowboys'!E10</f>
        <v>K12</v>
      </c>
      <c r="F165" s="45">
        <f>'Da Cowboys'!F10</f>
        <v>12.03</v>
      </c>
      <c r="G165" s="46"/>
      <c r="H165" s="44">
        <f t="shared" si="28"/>
        <v>2</v>
      </c>
      <c r="I165" s="44">
        <f t="shared" si="29"/>
        <v>10</v>
      </c>
      <c r="J165" s="44"/>
      <c r="K165" s="47"/>
      <c r="L165" s="48">
        <v>10.029999999999999</v>
      </c>
      <c r="X165" s="34" t="str">
        <f t="shared" si="23"/>
        <v>Pickett, Kenny PIT QB</v>
      </c>
      <c r="AA165" s="34" t="str">
        <f t="shared" si="22"/>
        <v>Pickett, Kenny PIT QB;2;K12;10</v>
      </c>
    </row>
    <row r="166" spans="1:27" x14ac:dyDescent="0.25">
      <c r="A166" s="43" t="str">
        <f>'Da Cowboys'!A11</f>
        <v>Okonkwo, Chigoziem TEN TE</v>
      </c>
      <c r="B166" s="87">
        <f>'Da Cowboys'!B11</f>
        <v>107.8</v>
      </c>
      <c r="C166" s="44">
        <f>'Da Cowboys'!C11</f>
        <v>7</v>
      </c>
      <c r="D166" s="87">
        <f>'Da Cowboys'!D11</f>
        <v>3</v>
      </c>
      <c r="E166" s="87" t="str">
        <f>'Da Cowboys'!E11</f>
        <v>K12</v>
      </c>
      <c r="F166" s="45">
        <f>'Da Cowboys'!F11</f>
        <v>12.08</v>
      </c>
      <c r="G166" s="46"/>
      <c r="H166" s="44">
        <f t="shared" si="28"/>
        <v>2</v>
      </c>
      <c r="I166" s="44">
        <f t="shared" si="29"/>
        <v>10</v>
      </c>
      <c r="J166" s="44"/>
      <c r="K166" s="47"/>
      <c r="L166" s="48">
        <v>11.1</v>
      </c>
      <c r="X166" s="34" t="str">
        <f t="shared" si="23"/>
        <v>Okonkwo, Chigoziem TEN TE</v>
      </c>
      <c r="AA166" s="34" t="str">
        <f t="shared" si="22"/>
        <v>Okonkwo, Chigoziem TEN TE;2;K12;10</v>
      </c>
    </row>
    <row r="167" spans="1:27" x14ac:dyDescent="0.25">
      <c r="A167" s="43" t="str">
        <f>'Da Cowboys'!A12</f>
        <v>Collins, Nico HOU WR</v>
      </c>
      <c r="B167" s="87">
        <f>'Da Cowboys'!B12</f>
        <v>241.9</v>
      </c>
      <c r="C167" s="44">
        <f>'Da Cowboys'!C12</f>
        <v>7</v>
      </c>
      <c r="D167" s="87">
        <f>'Da Cowboys'!D12</f>
        <v>3</v>
      </c>
      <c r="E167" s="87" t="str">
        <f>'Da Cowboys'!E12</f>
        <v>K13</v>
      </c>
      <c r="F167" s="45">
        <f>'Da Cowboys'!F12</f>
        <v>13.04</v>
      </c>
      <c r="G167" s="46"/>
      <c r="H167" s="44">
        <f t="shared" si="28"/>
        <v>2</v>
      </c>
      <c r="I167" s="44">
        <f t="shared" si="29"/>
        <v>11</v>
      </c>
      <c r="J167" s="44"/>
      <c r="K167" s="47"/>
      <c r="L167" s="48">
        <v>12.03</v>
      </c>
      <c r="X167" s="34" t="str">
        <f t="shared" si="23"/>
        <v>Collins, Nico HOU WR</v>
      </c>
      <c r="AA167" s="34" t="str">
        <f t="shared" si="22"/>
        <v>Collins, Nico HOU WR;2;K13;11</v>
      </c>
    </row>
    <row r="168" spans="1:27" x14ac:dyDescent="0.25">
      <c r="A168" s="43" t="str">
        <f>'Da Cowboys'!A13</f>
        <v>Doubs, Romeo GBP WR</v>
      </c>
      <c r="B168" s="87">
        <f>'Da Cowboys'!B13</f>
        <v>174.4</v>
      </c>
      <c r="C168" s="44">
        <f>'Da Cowboys'!C13</f>
        <v>6</v>
      </c>
      <c r="D168" s="87">
        <f>'Da Cowboys'!D13</f>
        <v>0</v>
      </c>
      <c r="E168" s="87">
        <f>'Da Cowboys'!E13</f>
        <v>0</v>
      </c>
      <c r="F168" s="45">
        <f>'Da Cowboys'!F13</f>
        <v>13.05</v>
      </c>
      <c r="G168" s="46"/>
      <c r="H168" s="44">
        <f t="shared" si="28"/>
        <v>3</v>
      </c>
      <c r="I168" s="44">
        <f t="shared" si="29"/>
        <v>11</v>
      </c>
      <c r="J168" s="44"/>
      <c r="K168" s="47"/>
      <c r="L168" s="48">
        <v>13.1</v>
      </c>
      <c r="X168" s="34" t="str">
        <f t="shared" si="23"/>
        <v>Doubs, Romeo GBP WR</v>
      </c>
      <c r="AA168" s="34" t="str">
        <f t="shared" si="22"/>
        <v>Doubs, Romeo GBP WR;3;0;11</v>
      </c>
    </row>
    <row r="169" spans="1:27" x14ac:dyDescent="0.25">
      <c r="A169" s="43" t="str">
        <f>'Da Cowboys'!A14</f>
        <v>Otton, Cade TBB TE</v>
      </c>
      <c r="B169" s="87">
        <f>'Da Cowboys'!B14</f>
        <v>111.5</v>
      </c>
      <c r="C169" s="44">
        <f>'Da Cowboys'!C14</f>
        <v>5</v>
      </c>
      <c r="D169" s="87">
        <f>'Da Cowboys'!D14</f>
        <v>0</v>
      </c>
      <c r="E169" s="87">
        <f>'Da Cowboys'!E14</f>
        <v>0</v>
      </c>
      <c r="F169" s="45">
        <f>'Da Cowboys'!F14</f>
        <v>0</v>
      </c>
      <c r="G169" s="46"/>
      <c r="H169" s="44">
        <f t="shared" si="28"/>
        <v>3</v>
      </c>
      <c r="I169" s="44">
        <f t="shared" si="29"/>
        <v>12</v>
      </c>
      <c r="J169" s="44"/>
      <c r="K169" s="47"/>
      <c r="L169" s="48">
        <v>14.03</v>
      </c>
      <c r="X169" s="34" t="str">
        <f t="shared" si="23"/>
        <v>Otton, Cade TBB TE</v>
      </c>
      <c r="AA169" s="34" t="str">
        <f t="shared" si="22"/>
        <v>Otton, Cade TBB TE;3;0;12</v>
      </c>
    </row>
    <row r="170" spans="1:27" x14ac:dyDescent="0.25">
      <c r="A170" s="43" t="str">
        <f>'Da Cowboys'!A15</f>
        <v>Myers, Jason SEA PK</v>
      </c>
      <c r="B170" s="87">
        <f>'Da Cowboys'!B15</f>
        <v>151</v>
      </c>
      <c r="C170" s="44">
        <f>'Da Cowboys'!C15</f>
        <v>5</v>
      </c>
      <c r="D170" s="87">
        <f>'Da Cowboys'!D15</f>
        <v>0</v>
      </c>
      <c r="E170" s="87">
        <f>'Da Cowboys'!E15</f>
        <v>0</v>
      </c>
      <c r="F170" s="45">
        <f>'Da Cowboys'!F15</f>
        <v>0</v>
      </c>
      <c r="G170" s="46"/>
      <c r="H170" s="44">
        <f t="shared" si="28"/>
        <v>3</v>
      </c>
      <c r="I170" s="44">
        <f t="shared" si="29"/>
        <v>12</v>
      </c>
      <c r="J170" s="44"/>
      <c r="K170" s="47"/>
      <c r="L170" s="48">
        <v>15.1</v>
      </c>
      <c r="X170" s="34" t="str">
        <f t="shared" si="23"/>
        <v>Myers, Jason SEA PK</v>
      </c>
      <c r="AA170" s="34" t="str">
        <f t="shared" si="22"/>
        <v>Myers, Jason SEA PK;3;0;12</v>
      </c>
    </row>
    <row r="171" spans="1:27" x14ac:dyDescent="0.25">
      <c r="A171" s="43" t="str">
        <f>'Da Cowboys'!A16</f>
        <v>Moss, Zack IND RB (Q)</v>
      </c>
      <c r="B171" s="87">
        <f>'Da Cowboys'!B16</f>
        <v>176.6</v>
      </c>
      <c r="C171" s="44">
        <f>'Da Cowboys'!C16</f>
        <v>11</v>
      </c>
      <c r="D171" s="87">
        <f>'Da Cowboys'!D16</f>
        <v>0</v>
      </c>
      <c r="E171" s="87">
        <f>'Da Cowboys'!E16</f>
        <v>0</v>
      </c>
      <c r="F171" s="45">
        <f>'Da Cowboys'!F16</f>
        <v>16.100000000000001</v>
      </c>
      <c r="G171" s="46"/>
      <c r="H171" s="44">
        <f t="shared" si="28"/>
        <v>3</v>
      </c>
      <c r="I171" s="44">
        <f t="shared" si="29"/>
        <v>14</v>
      </c>
      <c r="J171" s="44"/>
      <c r="K171" s="47"/>
      <c r="L171" s="48">
        <v>16.03</v>
      </c>
      <c r="X171" s="34" t="str">
        <f t="shared" si="23"/>
        <v>Moss, Zack IND RB</v>
      </c>
      <c r="AA171" s="34" t="str">
        <f t="shared" si="22"/>
        <v>Moss, Zack IND RB;3;0;14</v>
      </c>
    </row>
    <row r="172" spans="1:27" x14ac:dyDescent="0.25">
      <c r="A172" s="43" t="str">
        <f>'Da Cowboys'!A17</f>
        <v>Herbert, Justin LAC QB (I)</v>
      </c>
      <c r="B172" s="87">
        <f>'Da Cowboys'!B17</f>
        <v>303</v>
      </c>
      <c r="C172" s="44">
        <f>'Da Cowboys'!C17</f>
        <v>5</v>
      </c>
      <c r="D172" s="87">
        <f>'Da Cowboys'!D17</f>
        <v>1</v>
      </c>
      <c r="E172" s="87" t="str">
        <f>'Da Cowboys'!E17</f>
        <v>K8</v>
      </c>
      <c r="F172" s="45">
        <f>'Da Cowboys'!F17</f>
        <v>8.0299999999999994</v>
      </c>
      <c r="G172" s="46"/>
      <c r="H172" s="44" t="str">
        <f t="shared" si="28"/>
        <v>NA</v>
      </c>
      <c r="I172" s="44" t="str">
        <f t="shared" si="29"/>
        <v>NA</v>
      </c>
      <c r="J172" s="44"/>
      <c r="K172" s="47"/>
      <c r="L172" s="48">
        <v>17.100000000000001</v>
      </c>
      <c r="X172" s="34" t="str">
        <f t="shared" si="23"/>
        <v>Herbert, Justin LAC QB</v>
      </c>
      <c r="AA172" s="34" t="str">
        <f t="shared" si="22"/>
        <v/>
      </c>
    </row>
    <row r="173" spans="1:27" x14ac:dyDescent="0.25">
      <c r="A173" s="43" t="str">
        <f>'Da Cowboys'!A18</f>
        <v>Dillon, AJ GBP RB (O)</v>
      </c>
      <c r="B173" s="87">
        <f>'Da Cowboys'!B18</f>
        <v>117.6</v>
      </c>
      <c r="C173" s="44">
        <f>'Da Cowboys'!C18</f>
        <v>6</v>
      </c>
      <c r="D173" s="87">
        <f>'Da Cowboys'!D18</f>
        <v>1</v>
      </c>
      <c r="E173" s="87" t="str">
        <f>'Da Cowboys'!E18</f>
        <v>K4</v>
      </c>
      <c r="F173" s="45">
        <f>'Da Cowboys'!F18</f>
        <v>4.07</v>
      </c>
      <c r="G173" s="46"/>
      <c r="H173" s="44" t="str">
        <f t="shared" si="28"/>
        <v>NA</v>
      </c>
      <c r="I173" s="44" t="str">
        <f t="shared" si="29"/>
        <v>NA</v>
      </c>
      <c r="J173" s="44"/>
      <c r="K173" s="47"/>
      <c r="L173" s="48">
        <v>18.03</v>
      </c>
      <c r="X173" s="34" t="str">
        <f t="shared" si="23"/>
        <v>Dillon, AJ GBP RB</v>
      </c>
      <c r="AA173" s="34" t="str">
        <f t="shared" si="22"/>
        <v/>
      </c>
    </row>
    <row r="174" spans="1:27" ht="16.5" thickBot="1" x14ac:dyDescent="0.3">
      <c r="A174" s="43" t="str">
        <f>'Da Cowboys'!A19</f>
        <v>Waller, Darren NYG TE</v>
      </c>
      <c r="B174" s="87">
        <f>'Da Cowboys'!B19</f>
        <v>103.7</v>
      </c>
      <c r="C174" s="44">
        <f>'Da Cowboys'!C19</f>
        <v>13</v>
      </c>
      <c r="D174" s="87">
        <f>'Da Cowboys'!D19</f>
        <v>0</v>
      </c>
      <c r="E174" s="87">
        <f>'Da Cowboys'!E19</f>
        <v>0</v>
      </c>
      <c r="F174" s="45">
        <f>'Da Cowboys'!F19</f>
        <v>3.1</v>
      </c>
      <c r="G174" s="46"/>
      <c r="H174" s="44" t="str">
        <f t="shared" si="28"/>
        <v>NA</v>
      </c>
      <c r="I174" s="44" t="str">
        <f t="shared" si="29"/>
        <v>NA</v>
      </c>
      <c r="J174" s="44"/>
      <c r="K174" s="47"/>
      <c r="L174" s="64">
        <v>18.05</v>
      </c>
      <c r="X174" s="34" t="str">
        <f t="shared" si="23"/>
        <v>Waller, Darren NYG TE</v>
      </c>
      <c r="AA174" s="34" t="str">
        <f t="shared" si="22"/>
        <v/>
      </c>
    </row>
    <row r="175" spans="1:27" x14ac:dyDescent="0.25">
      <c r="A175" s="43" t="s">
        <v>302</v>
      </c>
      <c r="G175" s="46"/>
      <c r="J175" s="65"/>
      <c r="K175" s="66" t="s">
        <v>303</v>
      </c>
      <c r="X175" s="34" t="str">
        <f t="shared" si="23"/>
        <v>18 TOTAL PLAYERS</v>
      </c>
      <c r="AA175" s="34" t="str">
        <f t="shared" si="22"/>
        <v/>
      </c>
    </row>
    <row r="176" spans="1:27" ht="16.5" thickBot="1" x14ac:dyDescent="0.3">
      <c r="A176" s="67" t="s">
        <v>304</v>
      </c>
      <c r="B176" s="68" t="s">
        <v>305</v>
      </c>
      <c r="C176" s="68" t="s">
        <v>305</v>
      </c>
      <c r="D176" s="68" t="s">
        <v>305</v>
      </c>
      <c r="E176" s="68"/>
      <c r="F176" s="69"/>
      <c r="G176" s="70"/>
      <c r="H176" s="71"/>
      <c r="I176" s="71"/>
      <c r="J176" s="72">
        <f>IF(COUNTA(J157:J174)&gt;6,"ERROR",COUNTA(J157:J174))</f>
        <v>0</v>
      </c>
      <c r="K176" s="73">
        <f>IFERROR(AVERAGE(K157:K174),0)</f>
        <v>0</v>
      </c>
      <c r="X176" s="34" t="str">
        <f t="shared" si="23"/>
        <v>TOTAL:</v>
      </c>
      <c r="AA176" s="34" t="str">
        <f t="shared" si="22"/>
        <v/>
      </c>
    </row>
    <row r="177" spans="1:27" ht="16.5" thickBot="1" x14ac:dyDescent="0.3">
      <c r="A177" s="29" t="s">
        <v>313</v>
      </c>
      <c r="B177" s="30"/>
      <c r="C177" s="30"/>
      <c r="D177" s="30"/>
      <c r="E177" s="30"/>
      <c r="F177" s="31"/>
      <c r="G177" s="30"/>
      <c r="H177" s="32"/>
      <c r="I177" s="32"/>
      <c r="J177" s="32"/>
      <c r="K177" s="33"/>
      <c r="X177" s="34" t="str">
        <f t="shared" si="23"/>
        <v>SLEEPY HOLLOW STRANGLERS - DAMIEN LONG</v>
      </c>
      <c r="AA177" s="34" t="str">
        <f t="shared" si="22"/>
        <v/>
      </c>
    </row>
    <row r="178" spans="1:27" ht="48" thickBot="1" x14ac:dyDescent="0.3">
      <c r="A178" s="35" t="s">
        <v>284</v>
      </c>
      <c r="B178" s="36" t="s">
        <v>285</v>
      </c>
      <c r="C178" s="36" t="s">
        <v>286</v>
      </c>
      <c r="D178" s="37" t="s">
        <v>287</v>
      </c>
      <c r="E178" s="37" t="s">
        <v>288</v>
      </c>
      <c r="F178" s="38" t="s">
        <v>289</v>
      </c>
      <c r="G178" s="39"/>
      <c r="H178" s="37" t="s">
        <v>290</v>
      </c>
      <c r="I178" s="37" t="s">
        <v>291</v>
      </c>
      <c r="J178" s="37" t="s">
        <v>292</v>
      </c>
      <c r="K178" s="40" t="s">
        <v>293</v>
      </c>
      <c r="L178" s="41" t="s">
        <v>294</v>
      </c>
      <c r="X178" s="34" t="str">
        <f t="shared" si="23"/>
        <v>PLAYER</v>
      </c>
      <c r="AA178" s="34" t="str">
        <f t="shared" si="22"/>
        <v/>
      </c>
    </row>
    <row r="179" spans="1:27" ht="16.5" thickBot="1" x14ac:dyDescent="0.3">
      <c r="A179" s="43" t="str">
        <f>'Sleepy Hollow Stranglers'!A2</f>
        <v>Hall, Breece NYJ RB</v>
      </c>
      <c r="B179" s="87">
        <f>'Sleepy Hollow Stranglers'!B2</f>
        <v>275.5</v>
      </c>
      <c r="C179" s="44">
        <f>'Sleepy Hollow Stranglers'!C2</f>
        <v>7</v>
      </c>
      <c r="D179" s="87">
        <f>'Sleepy Hollow Stranglers'!D2</f>
        <v>0</v>
      </c>
      <c r="E179" s="87">
        <f>'Sleepy Hollow Stranglers'!E2</f>
        <v>0</v>
      </c>
      <c r="F179" s="45">
        <f>'Sleepy Hollow Stranglers'!F2</f>
        <v>4.01</v>
      </c>
      <c r="G179" s="46"/>
      <c r="H179" s="44">
        <f>IF(F179=0,3,
IF(ROUNDDOWN(TRIM(F179),0)&lt;=3,"NA",
IF(D179=0,3,
IF(D179-1&lt;=0,"NA",D179-1))))</f>
        <v>3</v>
      </c>
      <c r="I179" s="44">
        <f t="shared" ref="I179" si="30">IF(H179="NA","NA",
IF(F179=0,12,ROUNDDOWN(TRIM(F179)-2,0)))</f>
        <v>2</v>
      </c>
      <c r="J179" s="44"/>
      <c r="K179" s="47"/>
      <c r="L179" s="48">
        <v>1.1200000000000001</v>
      </c>
      <c r="M179" s="50" t="s">
        <v>296</v>
      </c>
      <c r="N179" s="50"/>
      <c r="O179" s="50"/>
      <c r="P179" s="50"/>
      <c r="Q179" s="50"/>
      <c r="X179" s="34" t="str">
        <f t="shared" si="23"/>
        <v>Hall, Breece NYJ RB</v>
      </c>
      <c r="AA179" s="34" t="str">
        <f t="shared" si="22"/>
        <v>Hall, Breece NYJ RB;3;0;2</v>
      </c>
    </row>
    <row r="180" spans="1:27" x14ac:dyDescent="0.25">
      <c r="A180" s="43" t="str">
        <f>'Sleepy Hollow Stranglers'!A3</f>
        <v>Lawrence, Trevor JAC QB (Q)</v>
      </c>
      <c r="B180" s="87">
        <f>'Sleepy Hollow Stranglers'!B3</f>
        <v>327.7</v>
      </c>
      <c r="C180" s="44">
        <f>'Sleepy Hollow Stranglers'!C3</f>
        <v>9</v>
      </c>
      <c r="D180" s="87">
        <f>'Sleepy Hollow Stranglers'!D3</f>
        <v>0</v>
      </c>
      <c r="E180" s="87">
        <f>'Sleepy Hollow Stranglers'!E3</f>
        <v>0</v>
      </c>
      <c r="F180" s="45">
        <f>'Sleepy Hollow Stranglers'!F3</f>
        <v>5.12</v>
      </c>
      <c r="G180" s="46"/>
      <c r="H180" s="44">
        <f t="shared" ref="H180:H196" si="31">IF(F180=0,3,
IF(ROUNDDOWN(TRIM(F180),0)&lt;=3,"NA",
IF(D180=0,3,
IF(D180-1&lt;=0,"NA",D180-1))))</f>
        <v>3</v>
      </c>
      <c r="I180" s="44">
        <f t="shared" ref="I180:I196" si="32">IF(H180="NA","NA",
IF(F180=0,12,ROUNDDOWN(TRIM(F180)-2,0)))</f>
        <v>3</v>
      </c>
      <c r="J180" s="44"/>
      <c r="K180" s="47"/>
      <c r="L180" s="48">
        <v>2.0099999999999998</v>
      </c>
      <c r="M180" s="74"/>
      <c r="N180" s="51"/>
      <c r="O180" s="52" t="s">
        <v>297</v>
      </c>
      <c r="P180" s="53" t="s">
        <v>298</v>
      </c>
      <c r="Q180" s="54"/>
      <c r="X180" s="34" t="str">
        <f t="shared" si="23"/>
        <v>Lawrence, Trevor JAC QB</v>
      </c>
      <c r="AA180" s="34" t="str">
        <f t="shared" si="22"/>
        <v>Lawrence, Trevor JAC QB;3;0;3</v>
      </c>
    </row>
    <row r="181" spans="1:27" x14ac:dyDescent="0.25">
      <c r="A181" s="43" t="str">
        <f>'Sleepy Hollow Stranglers'!A4</f>
        <v>Etienne, Travis JAC RB</v>
      </c>
      <c r="B181" s="87">
        <f>'Sleepy Hollow Stranglers'!B4</f>
        <v>282.7</v>
      </c>
      <c r="C181" s="44">
        <f>'Sleepy Hollow Stranglers'!C4</f>
        <v>9</v>
      </c>
      <c r="D181" s="87">
        <f>'Sleepy Hollow Stranglers'!D4</f>
        <v>2</v>
      </c>
      <c r="E181" s="87" t="str">
        <f>'Sleepy Hollow Stranglers'!E4</f>
        <v>K6</v>
      </c>
      <c r="F181" s="45">
        <f>'Sleepy Hollow Stranglers'!F4</f>
        <v>6.01</v>
      </c>
      <c r="G181" s="46"/>
      <c r="H181" s="44">
        <f t="shared" si="31"/>
        <v>1</v>
      </c>
      <c r="I181" s="44">
        <f t="shared" si="32"/>
        <v>4</v>
      </c>
      <c r="J181" s="44"/>
      <c r="K181" s="47"/>
      <c r="L181" s="48">
        <v>3.12</v>
      </c>
      <c r="M181" s="75"/>
      <c r="N181" s="55"/>
      <c r="O181" s="52" t="s">
        <v>297</v>
      </c>
      <c r="P181" s="53" t="s">
        <v>299</v>
      </c>
      <c r="Q181" s="54"/>
      <c r="X181" s="34" t="str">
        <f t="shared" si="23"/>
        <v>Etienne, Travis JAC RB</v>
      </c>
      <c r="AA181" s="34" t="str">
        <f t="shared" si="22"/>
        <v>Etienne, Travis JAC RB;1;K6;4</v>
      </c>
    </row>
    <row r="182" spans="1:27" x14ac:dyDescent="0.25">
      <c r="A182" s="43" t="str">
        <f>'Sleepy Hollow Stranglers'!A5</f>
        <v>Njoku, David CLE TE</v>
      </c>
      <c r="B182" s="87">
        <f>'Sleepy Hollow Stranglers'!B5</f>
        <v>207.2</v>
      </c>
      <c r="C182" s="44">
        <f>'Sleepy Hollow Stranglers'!C5</f>
        <v>5</v>
      </c>
      <c r="D182" s="87">
        <f>'Sleepy Hollow Stranglers'!D5</f>
        <v>0</v>
      </c>
      <c r="E182" s="87">
        <f>'Sleepy Hollow Stranglers'!E5</f>
        <v>0</v>
      </c>
      <c r="F182" s="45">
        <f>'Sleepy Hollow Stranglers'!F5</f>
        <v>9.11</v>
      </c>
      <c r="G182" s="46"/>
      <c r="H182" s="44">
        <f t="shared" si="31"/>
        <v>3</v>
      </c>
      <c r="I182" s="44">
        <f t="shared" si="32"/>
        <v>7</v>
      </c>
      <c r="J182" s="44"/>
      <c r="K182" s="47"/>
      <c r="L182" s="48">
        <v>4.01</v>
      </c>
      <c r="M182" s="76"/>
      <c r="N182" s="56"/>
      <c r="O182" s="52" t="s">
        <v>297</v>
      </c>
      <c r="P182" s="53" t="s">
        <v>300</v>
      </c>
      <c r="Q182" s="54"/>
      <c r="X182" s="34" t="str">
        <f t="shared" si="23"/>
        <v>Njoku, David CLE TE</v>
      </c>
      <c r="AA182" s="34" t="str">
        <f t="shared" si="22"/>
        <v>Njoku, David CLE TE;3;0;7</v>
      </c>
    </row>
    <row r="183" spans="1:27" ht="16.5" thickBot="1" x14ac:dyDescent="0.3">
      <c r="A183" s="43" t="str">
        <f>'Sleepy Hollow Stranglers'!A6</f>
        <v>Johnson, Roschon CHI RB (R)</v>
      </c>
      <c r="B183" s="87">
        <f>'Sleepy Hollow Stranglers'!B6</f>
        <v>100.1</v>
      </c>
      <c r="C183" s="44">
        <f>'Sleepy Hollow Stranglers'!C6</f>
        <v>13</v>
      </c>
      <c r="D183" s="87">
        <f>'Sleepy Hollow Stranglers'!D6</f>
        <v>0</v>
      </c>
      <c r="E183" s="87">
        <f>'Sleepy Hollow Stranglers'!E6</f>
        <v>0</v>
      </c>
      <c r="F183" s="45">
        <f>'Sleepy Hollow Stranglers'!F6</f>
        <v>10.01</v>
      </c>
      <c r="G183" s="46"/>
      <c r="H183" s="44">
        <f t="shared" si="31"/>
        <v>3</v>
      </c>
      <c r="I183" s="44">
        <f t="shared" si="32"/>
        <v>8</v>
      </c>
      <c r="J183" s="44"/>
      <c r="K183" s="47"/>
      <c r="L183" s="48">
        <v>5.12</v>
      </c>
      <c r="M183" s="77"/>
      <c r="N183" s="57"/>
      <c r="O183" s="58" t="s">
        <v>297</v>
      </c>
      <c r="P183" s="59" t="s">
        <v>301</v>
      </c>
      <c r="Q183" s="60"/>
      <c r="X183" s="34" t="str">
        <f t="shared" si="23"/>
        <v>Johnson, Roschon CHI RB</v>
      </c>
      <c r="AA183" s="34" t="str">
        <f t="shared" si="22"/>
        <v>Johnson, Roschon CHI RB;3;0;8</v>
      </c>
    </row>
    <row r="184" spans="1:27" x14ac:dyDescent="0.25">
      <c r="A184" s="43" t="str">
        <f>'Sleepy Hollow Stranglers'!A7</f>
        <v>Mingo, Jonathan CAR WR (R)  (I)</v>
      </c>
      <c r="B184" s="87">
        <f>'Sleepy Hollow Stranglers'!B7</f>
        <v>84.8</v>
      </c>
      <c r="C184" s="44">
        <f>'Sleepy Hollow Stranglers'!C7</f>
        <v>7</v>
      </c>
      <c r="D184" s="87">
        <f>'Sleepy Hollow Stranglers'!D7</f>
        <v>0</v>
      </c>
      <c r="E184" s="87">
        <f>'Sleepy Hollow Stranglers'!E7</f>
        <v>0</v>
      </c>
      <c r="F184" s="45">
        <f>'Sleepy Hollow Stranglers'!F7</f>
        <v>11.12</v>
      </c>
      <c r="G184" s="46"/>
      <c r="H184" s="44">
        <f t="shared" si="31"/>
        <v>3</v>
      </c>
      <c r="I184" s="44">
        <f t="shared" si="32"/>
        <v>9</v>
      </c>
      <c r="J184" s="44"/>
      <c r="K184" s="47"/>
      <c r="L184" s="48">
        <v>6.01</v>
      </c>
      <c r="X184" s="34" t="str">
        <f t="shared" si="23"/>
        <v>Mingo, Jonathan CAR WR</v>
      </c>
      <c r="AA184" s="34" t="str">
        <f t="shared" si="22"/>
        <v>Mingo, Jonathan CAR WR;3;0;9</v>
      </c>
    </row>
    <row r="185" spans="1:27" x14ac:dyDescent="0.25">
      <c r="A185" s="43" t="str">
        <f>'Sleepy Hollow Stranglers'!A8</f>
        <v>Davis, Gabriel BUF WR</v>
      </c>
      <c r="B185" s="87">
        <f>'Sleepy Hollow Stranglers'!B8</f>
        <v>174.6</v>
      </c>
      <c r="C185" s="44">
        <f>'Sleepy Hollow Stranglers'!C8</f>
        <v>13</v>
      </c>
      <c r="D185" s="87">
        <f>'Sleepy Hollow Stranglers'!D8</f>
        <v>0</v>
      </c>
      <c r="E185" s="87">
        <f>'Sleepy Hollow Stranglers'!E8</f>
        <v>0</v>
      </c>
      <c r="F185" s="45">
        <f>'Sleepy Hollow Stranglers'!F8</f>
        <v>11.08</v>
      </c>
      <c r="G185" s="46"/>
      <c r="H185" s="44">
        <f t="shared" si="31"/>
        <v>3</v>
      </c>
      <c r="I185" s="44">
        <f t="shared" si="32"/>
        <v>9</v>
      </c>
      <c r="J185" s="44"/>
      <c r="K185" s="47"/>
      <c r="L185" s="62">
        <v>7.12</v>
      </c>
      <c r="X185" s="34" t="str">
        <f t="shared" si="23"/>
        <v>Davis, Gabriel BUF WR</v>
      </c>
      <c r="AA185" s="34" t="str">
        <f t="shared" si="22"/>
        <v>Davis, Gabriel BUF WR;3;0;9</v>
      </c>
    </row>
    <row r="186" spans="1:27" x14ac:dyDescent="0.25">
      <c r="A186" s="43" t="str">
        <f>'Sleepy Hollow Stranglers'!A9</f>
        <v>St. Brown, Amon-Ra DET WR</v>
      </c>
      <c r="B186" s="87">
        <f>'Sleepy Hollow Stranglers'!B9</f>
        <v>327.5</v>
      </c>
      <c r="C186" s="44">
        <f>'Sleepy Hollow Stranglers'!C9</f>
        <v>9</v>
      </c>
      <c r="D186" s="87">
        <f>'Sleepy Hollow Stranglers'!D9</f>
        <v>2</v>
      </c>
      <c r="E186" s="87" t="str">
        <f>'Sleepy Hollow Stranglers'!E9</f>
        <v>K13</v>
      </c>
      <c r="F186" s="45">
        <f>'Sleepy Hollow Stranglers'!F9</f>
        <v>13.12</v>
      </c>
      <c r="G186" s="46"/>
      <c r="H186" s="44">
        <f t="shared" si="31"/>
        <v>1</v>
      </c>
      <c r="I186" s="44">
        <f t="shared" si="32"/>
        <v>11</v>
      </c>
      <c r="J186" s="44"/>
      <c r="K186" s="47"/>
      <c r="L186" s="48">
        <v>8.01</v>
      </c>
      <c r="X186" s="34" t="str">
        <f t="shared" si="23"/>
        <v>St. Brown, Amon-Ra DET WR</v>
      </c>
      <c r="AA186" s="34" t="str">
        <f t="shared" si="22"/>
        <v>St. Brown, Amon-Ra DET WR;1;K13;11</v>
      </c>
    </row>
    <row r="187" spans="1:27" x14ac:dyDescent="0.25">
      <c r="A187" s="43" t="str">
        <f>'Sleepy Hollow Stranglers'!A10</f>
        <v>Meyers, Jakobi LVR WR</v>
      </c>
      <c r="B187" s="87">
        <f>'Sleepy Hollow Stranglers'!B10</f>
        <v>197.1</v>
      </c>
      <c r="C187" s="44">
        <f>'Sleepy Hollow Stranglers'!C10</f>
        <v>13</v>
      </c>
      <c r="D187" s="87">
        <f>'Sleepy Hollow Stranglers'!D10</f>
        <v>3</v>
      </c>
      <c r="E187" s="87" t="str">
        <f>'Sleepy Hollow Stranglers'!E10</f>
        <v>K13</v>
      </c>
      <c r="F187" s="45">
        <f>'Sleepy Hollow Stranglers'!F10</f>
        <v>13.03</v>
      </c>
      <c r="G187" s="46"/>
      <c r="H187" s="44">
        <f t="shared" si="31"/>
        <v>2</v>
      </c>
      <c r="I187" s="44">
        <f t="shared" si="32"/>
        <v>11</v>
      </c>
      <c r="J187" s="44"/>
      <c r="K187" s="47"/>
      <c r="L187" s="48">
        <v>9.1199999999999992</v>
      </c>
      <c r="X187" s="34" t="str">
        <f t="shared" si="23"/>
        <v>Meyers, Jakobi LVR WR</v>
      </c>
      <c r="AA187" s="34" t="str">
        <f t="shared" si="22"/>
        <v>Meyers, Jakobi LVR WR;2;K13;11</v>
      </c>
    </row>
    <row r="188" spans="1:27" x14ac:dyDescent="0.25">
      <c r="A188" s="43" t="str">
        <f>'Sleepy Hollow Stranglers'!A11</f>
        <v>Dolphins, Miami MIA Def</v>
      </c>
      <c r="B188" s="87">
        <f>'Sleepy Hollow Stranglers'!B11</f>
        <v>168</v>
      </c>
      <c r="C188" s="44">
        <f>'Sleepy Hollow Stranglers'!C11</f>
        <v>10</v>
      </c>
      <c r="D188" s="87">
        <f>'Sleepy Hollow Stranglers'!D11</f>
        <v>0</v>
      </c>
      <c r="E188" s="87">
        <f>'Sleepy Hollow Stranglers'!E11</f>
        <v>0</v>
      </c>
      <c r="F188" s="45">
        <f>'Sleepy Hollow Stranglers'!F11</f>
        <v>0</v>
      </c>
      <c r="G188" s="46"/>
      <c r="H188" s="44">
        <f t="shared" si="31"/>
        <v>3</v>
      </c>
      <c r="I188" s="44">
        <f t="shared" si="32"/>
        <v>12</v>
      </c>
      <c r="J188" s="44"/>
      <c r="K188" s="47"/>
      <c r="L188" s="48">
        <v>10.01</v>
      </c>
      <c r="X188" s="34" t="str">
        <f t="shared" si="23"/>
        <v>Dolphins, Miami MIA Def</v>
      </c>
      <c r="AA188" s="34" t="str">
        <f t="shared" si="22"/>
        <v>Dolphins, Miami MIA Def;3;0;12</v>
      </c>
    </row>
    <row r="189" spans="1:27" x14ac:dyDescent="0.25">
      <c r="A189" s="43" t="str">
        <f>'Sleepy Hollow Stranglers'!A12</f>
        <v>Packers, Green Bay GBP Def</v>
      </c>
      <c r="B189" s="87">
        <f>'Sleepy Hollow Stranglers'!B12</f>
        <v>116</v>
      </c>
      <c r="C189" s="44">
        <f>'Sleepy Hollow Stranglers'!C12</f>
        <v>6</v>
      </c>
      <c r="D189" s="87">
        <f>'Sleepy Hollow Stranglers'!D12</f>
        <v>0</v>
      </c>
      <c r="E189" s="87">
        <f>'Sleepy Hollow Stranglers'!E12</f>
        <v>0</v>
      </c>
      <c r="F189" s="45">
        <f>'Sleepy Hollow Stranglers'!F12</f>
        <v>0</v>
      </c>
      <c r="G189" s="46"/>
      <c r="H189" s="44">
        <f t="shared" si="31"/>
        <v>3</v>
      </c>
      <c r="I189" s="44">
        <f t="shared" si="32"/>
        <v>12</v>
      </c>
      <c r="J189" s="44"/>
      <c r="K189" s="47"/>
      <c r="L189" s="48">
        <v>11.12</v>
      </c>
      <c r="X189" s="34" t="str">
        <f t="shared" si="23"/>
        <v>Packers, Green Bay GBP Def</v>
      </c>
      <c r="AA189" s="34" t="str">
        <f t="shared" si="22"/>
        <v>Packers, Green Bay GBP Def;3;0;12</v>
      </c>
    </row>
    <row r="190" spans="1:27" x14ac:dyDescent="0.25">
      <c r="A190" s="43" t="str">
        <f>'Sleepy Hollow Stranglers'!A13</f>
        <v>Kirk, Christian JAC WR (I)</v>
      </c>
      <c r="B190" s="87">
        <f>'Sleepy Hollow Stranglers'!B13</f>
        <v>159.65</v>
      </c>
      <c r="C190" s="44">
        <f>'Sleepy Hollow Stranglers'!C13</f>
        <v>9</v>
      </c>
      <c r="D190" s="87">
        <f>'Sleepy Hollow Stranglers'!D13</f>
        <v>2</v>
      </c>
      <c r="E190" s="87" t="str">
        <f>'Sleepy Hollow Stranglers'!E13</f>
        <v>K14</v>
      </c>
      <c r="F190" s="45">
        <f>'Sleepy Hollow Stranglers'!F13</f>
        <v>14.01</v>
      </c>
      <c r="G190" s="46"/>
      <c r="H190" s="44">
        <f t="shared" si="31"/>
        <v>1</v>
      </c>
      <c r="I190" s="44">
        <f t="shared" si="32"/>
        <v>12</v>
      </c>
      <c r="J190" s="44"/>
      <c r="K190" s="47"/>
      <c r="L190" s="48">
        <v>12.01</v>
      </c>
      <c r="X190" s="34" t="str">
        <f t="shared" si="23"/>
        <v>Kirk, Christian JAC WR</v>
      </c>
      <c r="AA190" s="34" t="str">
        <f t="shared" si="22"/>
        <v>Kirk, Christian JAC WR;1;K14;12</v>
      </c>
    </row>
    <row r="191" spans="1:27" x14ac:dyDescent="0.25">
      <c r="A191" s="43" t="str">
        <f>'Sleepy Hollow Stranglers'!A14</f>
        <v>Tagovailoa, Tua MIA QB</v>
      </c>
      <c r="B191" s="87">
        <f>'Sleepy Hollow Stranglers'!B14</f>
        <v>378.75</v>
      </c>
      <c r="C191" s="44">
        <f>'Sleepy Hollow Stranglers'!C14</f>
        <v>10</v>
      </c>
      <c r="D191" s="87">
        <f>'Sleepy Hollow Stranglers'!D14</f>
        <v>3</v>
      </c>
      <c r="E191" s="87" t="str">
        <f>'Sleepy Hollow Stranglers'!E14</f>
        <v>K15</v>
      </c>
      <c r="F191" s="45">
        <f>'Sleepy Hollow Stranglers'!F14</f>
        <v>15.12</v>
      </c>
      <c r="G191" s="46"/>
      <c r="H191" s="44">
        <f t="shared" si="31"/>
        <v>2</v>
      </c>
      <c r="I191" s="44">
        <f t="shared" si="32"/>
        <v>13</v>
      </c>
      <c r="J191" s="44"/>
      <c r="K191" s="47"/>
      <c r="L191" s="48">
        <v>13.12</v>
      </c>
      <c r="X191" s="34" t="str">
        <f t="shared" si="23"/>
        <v>Tagovailoa, Tua MIA QB</v>
      </c>
      <c r="AA191" s="34" t="str">
        <f t="shared" si="22"/>
        <v>Tagovailoa, Tua MIA QB;2;K15;13</v>
      </c>
    </row>
    <row r="192" spans="1:27" x14ac:dyDescent="0.25">
      <c r="A192" s="43" t="str">
        <f>'Sleepy Hollow Stranglers'!A15</f>
        <v>Elliott, Jake PHI PK</v>
      </c>
      <c r="B192" s="87">
        <f>'Sleepy Hollow Stranglers'!B15</f>
        <v>153</v>
      </c>
      <c r="C192" s="44">
        <f>'Sleepy Hollow Stranglers'!C15</f>
        <v>10</v>
      </c>
      <c r="D192" s="87">
        <f>'Sleepy Hollow Stranglers'!D15</f>
        <v>0</v>
      </c>
      <c r="E192" s="87">
        <f>'Sleepy Hollow Stranglers'!E15</f>
        <v>0</v>
      </c>
      <c r="F192" s="45">
        <f>'Sleepy Hollow Stranglers'!F15</f>
        <v>18.02</v>
      </c>
      <c r="G192" s="46"/>
      <c r="H192" s="44">
        <f t="shared" si="31"/>
        <v>3</v>
      </c>
      <c r="I192" s="44">
        <f t="shared" si="32"/>
        <v>16</v>
      </c>
      <c r="J192" s="44"/>
      <c r="K192" s="47"/>
      <c r="L192" s="48">
        <v>14.01</v>
      </c>
      <c r="X192" s="34" t="str">
        <f t="shared" si="23"/>
        <v>Elliott, Jake PHI PK</v>
      </c>
      <c r="AA192" s="34" t="str">
        <f t="shared" si="22"/>
        <v>Elliott, Jake PHI PK;3;0;16</v>
      </c>
    </row>
    <row r="193" spans="1:27" x14ac:dyDescent="0.25">
      <c r="A193" s="43" t="str">
        <f>'Sleepy Hollow Stranglers'!A16</f>
        <v>London, Drake ATL WR</v>
      </c>
      <c r="B193" s="87">
        <f>'Sleepy Hollow Stranglers'!B16</f>
        <v>172.5</v>
      </c>
      <c r="C193" s="44">
        <f>'Sleepy Hollow Stranglers'!C16</f>
        <v>11</v>
      </c>
      <c r="D193" s="87">
        <f>'Sleepy Hollow Stranglers'!D16</f>
        <v>0</v>
      </c>
      <c r="E193" s="87">
        <f>'Sleepy Hollow Stranglers'!E16</f>
        <v>0</v>
      </c>
      <c r="F193" s="45">
        <f>'Sleepy Hollow Stranglers'!F16</f>
        <v>3.12</v>
      </c>
      <c r="G193" s="46"/>
      <c r="H193" s="44" t="str">
        <f t="shared" si="31"/>
        <v>NA</v>
      </c>
      <c r="I193" s="44" t="str">
        <f t="shared" si="32"/>
        <v>NA</v>
      </c>
      <c r="J193" s="44"/>
      <c r="K193" s="47"/>
      <c r="L193" s="48">
        <v>15.12</v>
      </c>
      <c r="X193" s="34" t="str">
        <f t="shared" si="23"/>
        <v>London, Drake ATL WR</v>
      </c>
      <c r="AA193" s="34" t="str">
        <f t="shared" si="22"/>
        <v/>
      </c>
    </row>
    <row r="194" spans="1:27" x14ac:dyDescent="0.25">
      <c r="A194" s="43" t="str">
        <f>'Sleepy Hollow Stranglers'!A17</f>
        <v>Henry, Derrick TEN RB</v>
      </c>
      <c r="B194" s="87">
        <f>'Sleepy Hollow Stranglers'!B17</f>
        <v>234.9</v>
      </c>
      <c r="C194" s="44">
        <f>'Sleepy Hollow Stranglers'!C17</f>
        <v>7</v>
      </c>
      <c r="D194" s="87">
        <f>'Sleepy Hollow Stranglers'!D17</f>
        <v>0</v>
      </c>
      <c r="E194" s="87">
        <f>'Sleepy Hollow Stranglers'!E17</f>
        <v>0</v>
      </c>
      <c r="F194" s="45">
        <f>'Sleepy Hollow Stranglers'!F17</f>
        <v>2.0099999999999998</v>
      </c>
      <c r="G194" s="46"/>
      <c r="H194" s="44" t="str">
        <f t="shared" si="31"/>
        <v>NA</v>
      </c>
      <c r="I194" s="44" t="str">
        <f t="shared" si="32"/>
        <v>NA</v>
      </c>
      <c r="J194" s="44"/>
      <c r="K194" s="47"/>
      <c r="L194" s="48">
        <v>16.010000000000002</v>
      </c>
      <c r="X194" s="34" t="str">
        <f t="shared" si="23"/>
        <v>Henry, Derrick TEN RB</v>
      </c>
      <c r="AA194" s="34" t="str">
        <f t="shared" si="22"/>
        <v/>
      </c>
    </row>
    <row r="195" spans="1:27" x14ac:dyDescent="0.25">
      <c r="A195" s="43" t="str">
        <f>'Sleepy Hollow Stranglers'!A18</f>
        <v>Goedert, Dallas PHI TE</v>
      </c>
      <c r="B195" s="87">
        <f>'Sleepy Hollow Stranglers'!B18</f>
        <v>137.9</v>
      </c>
      <c r="C195" s="44">
        <f>'Sleepy Hollow Stranglers'!C18</f>
        <v>10</v>
      </c>
      <c r="D195" s="87">
        <f>'Sleepy Hollow Stranglers'!D18</f>
        <v>1</v>
      </c>
      <c r="E195" s="87" t="str">
        <f>'Sleepy Hollow Stranglers'!E18</f>
        <v>K9</v>
      </c>
      <c r="F195" s="45">
        <f>'Sleepy Hollow Stranglers'!F18</f>
        <v>9.1199999999999992</v>
      </c>
      <c r="G195" s="46"/>
      <c r="H195" s="44" t="str">
        <f t="shared" si="31"/>
        <v>NA</v>
      </c>
      <c r="I195" s="44" t="str">
        <f t="shared" si="32"/>
        <v>NA</v>
      </c>
      <c r="J195" s="44"/>
      <c r="K195" s="47"/>
      <c r="L195" s="48">
        <v>17.12</v>
      </c>
      <c r="X195" s="34" t="str">
        <f t="shared" si="23"/>
        <v>Goedert, Dallas PHI TE</v>
      </c>
      <c r="AA195" s="34" t="str">
        <f t="shared" ref="AA195:AA258" si="33">IF(ISNUMBER(H195)=FALSE,"",_xlfn.CONCAT(X195,";",H195,";",E195,";",I195))</f>
        <v/>
      </c>
    </row>
    <row r="196" spans="1:27" ht="16.5" thickBot="1" x14ac:dyDescent="0.3">
      <c r="A196" s="43" t="str">
        <f>'Sleepy Hollow Stranglers'!A19</f>
        <v>Brown, A.J. PHI WR</v>
      </c>
      <c r="B196" s="87">
        <f>'Sleepy Hollow Stranglers'!B19</f>
        <v>314.7</v>
      </c>
      <c r="C196" s="44">
        <f>'Sleepy Hollow Stranglers'!C19</f>
        <v>10</v>
      </c>
      <c r="D196" s="87">
        <f>'Sleepy Hollow Stranglers'!D19</f>
        <v>0</v>
      </c>
      <c r="E196" s="87">
        <f>'Sleepy Hollow Stranglers'!E19</f>
        <v>0</v>
      </c>
      <c r="F196" s="45">
        <f>'Sleepy Hollow Stranglers'!F19</f>
        <v>1.1200000000000001</v>
      </c>
      <c r="G196" s="46"/>
      <c r="H196" s="44" t="str">
        <f t="shared" si="31"/>
        <v>NA</v>
      </c>
      <c r="I196" s="44" t="str">
        <f t="shared" si="32"/>
        <v>NA</v>
      </c>
      <c r="J196" s="44"/>
      <c r="K196" s="47"/>
      <c r="L196" s="64">
        <v>18.010000000000002</v>
      </c>
      <c r="X196" s="34" t="str">
        <f t="shared" ref="X196:X259" si="34">IFERROR(LEFT(A196,FIND("(",A196)-2),A196)</f>
        <v>Brown, A.J. PHI WR</v>
      </c>
      <c r="AA196" s="34" t="str">
        <f t="shared" si="33"/>
        <v/>
      </c>
    </row>
    <row r="197" spans="1:27" x14ac:dyDescent="0.25">
      <c r="A197" s="43" t="s">
        <v>302</v>
      </c>
      <c r="G197" s="46"/>
      <c r="J197" s="65"/>
      <c r="K197" s="66" t="s">
        <v>303</v>
      </c>
      <c r="X197" s="34" t="str">
        <f t="shared" si="34"/>
        <v>18 TOTAL PLAYERS</v>
      </c>
      <c r="AA197" s="34" t="str">
        <f t="shared" si="33"/>
        <v/>
      </c>
    </row>
    <row r="198" spans="1:27" ht="16.5" thickBot="1" x14ac:dyDescent="0.3">
      <c r="A198" s="67" t="s">
        <v>304</v>
      </c>
      <c r="B198" s="68" t="s">
        <v>305</v>
      </c>
      <c r="C198" s="68" t="s">
        <v>305</v>
      </c>
      <c r="D198" s="68" t="s">
        <v>305</v>
      </c>
      <c r="E198" s="68"/>
      <c r="F198" s="69"/>
      <c r="G198" s="70"/>
      <c r="H198" s="71"/>
      <c r="I198" s="71"/>
      <c r="J198" s="72">
        <f>IF(COUNTA(J179:J196)&gt;6,"ERROR",COUNTA(J179:J196))</f>
        <v>0</v>
      </c>
      <c r="K198" s="73">
        <f>IFERROR(AVERAGE(K179:K196),0)</f>
        <v>0</v>
      </c>
      <c r="X198" s="34" t="str">
        <f t="shared" si="34"/>
        <v>TOTAL:</v>
      </c>
      <c r="AA198" s="34" t="str">
        <f t="shared" si="33"/>
        <v/>
      </c>
    </row>
    <row r="199" spans="1:27" ht="16.5" thickBot="1" x14ac:dyDescent="0.3">
      <c r="A199" s="29" t="s">
        <v>337</v>
      </c>
      <c r="B199" s="30"/>
      <c r="C199" s="30"/>
      <c r="D199" s="30"/>
      <c r="E199" s="30"/>
      <c r="F199" s="31"/>
      <c r="G199" s="30"/>
      <c r="H199" s="32"/>
      <c r="I199" s="32"/>
      <c r="J199" s="32"/>
      <c r="K199" s="33"/>
      <c r="X199" s="34" t="str">
        <f t="shared" si="34"/>
        <v>Hail Marys - BILL DAVIDSON</v>
      </c>
      <c r="AA199" s="34" t="str">
        <f t="shared" si="33"/>
        <v/>
      </c>
    </row>
    <row r="200" spans="1:27" ht="48" thickBot="1" x14ac:dyDescent="0.3">
      <c r="A200" s="35" t="s">
        <v>284</v>
      </c>
      <c r="B200" s="36" t="s">
        <v>285</v>
      </c>
      <c r="C200" s="36" t="s">
        <v>286</v>
      </c>
      <c r="D200" s="37" t="s">
        <v>287</v>
      </c>
      <c r="E200" s="37" t="s">
        <v>288</v>
      </c>
      <c r="F200" s="38" t="s">
        <v>289</v>
      </c>
      <c r="G200" s="39"/>
      <c r="H200" s="37" t="s">
        <v>290</v>
      </c>
      <c r="I200" s="37" t="s">
        <v>291</v>
      </c>
      <c r="J200" s="37" t="s">
        <v>292</v>
      </c>
      <c r="K200" s="40" t="s">
        <v>293</v>
      </c>
      <c r="L200" s="41" t="s">
        <v>294</v>
      </c>
      <c r="X200" s="34" t="str">
        <f t="shared" si="34"/>
        <v>PLAYER</v>
      </c>
      <c r="AA200" s="34" t="str">
        <f t="shared" si="33"/>
        <v/>
      </c>
    </row>
    <row r="201" spans="1:27" ht="16.5" thickBot="1" x14ac:dyDescent="0.3">
      <c r="A201" s="43" t="str">
        <f>'Hail Marys'!A2</f>
        <v>Godwin, Chris TBB WR</v>
      </c>
      <c r="B201" s="87">
        <f>'Hail Marys'!B2</f>
        <v>205.7</v>
      </c>
      <c r="C201" s="44">
        <f>'Hail Marys'!C2</f>
        <v>5</v>
      </c>
      <c r="D201" s="87">
        <f>'Hail Marys'!D2</f>
        <v>0</v>
      </c>
      <c r="E201" s="87">
        <f>'Hail Marys'!E2</f>
        <v>0</v>
      </c>
      <c r="F201" s="45">
        <f>'Hail Marys'!F2</f>
        <v>4.0999999999999996</v>
      </c>
      <c r="G201" s="46"/>
      <c r="H201" s="44">
        <f>IF(F201=0,3,
IF(ROUNDDOWN(TRIM(F201),0)&lt;=3,"NA",
IF(D201=0,3,
IF(D201-1&lt;=0,"NA",D201-1))))</f>
        <v>3</v>
      </c>
      <c r="I201" s="44">
        <f t="shared" ref="I201" si="35">IF(H201="NA","NA",
IF(F201=0,12,ROUNDDOWN(TRIM(F201)-2,0)))</f>
        <v>2</v>
      </c>
      <c r="J201" s="44"/>
      <c r="K201" s="47"/>
      <c r="L201" s="48">
        <v>1.03</v>
      </c>
      <c r="M201" s="50" t="s">
        <v>296</v>
      </c>
      <c r="N201" s="50"/>
      <c r="O201" s="50"/>
      <c r="P201" s="50"/>
      <c r="Q201" s="50"/>
      <c r="X201" s="34" t="str">
        <f t="shared" si="34"/>
        <v>Godwin, Chris TBB WR</v>
      </c>
      <c r="AA201" s="34" t="str">
        <f t="shared" si="33"/>
        <v>Godwin, Chris TBB WR;3;0;2</v>
      </c>
    </row>
    <row r="202" spans="1:27" x14ac:dyDescent="0.25">
      <c r="A202" s="43" t="str">
        <f>'Hail Marys'!A3</f>
        <v>Cook, James BUF RB</v>
      </c>
      <c r="B202" s="87">
        <f>'Hail Marys'!B3</f>
        <v>234.3</v>
      </c>
      <c r="C202" s="44">
        <f>'Hail Marys'!C3</f>
        <v>13</v>
      </c>
      <c r="D202" s="87">
        <f>'Hail Marys'!D3</f>
        <v>0</v>
      </c>
      <c r="E202" s="87">
        <f>'Hail Marys'!E3</f>
        <v>0</v>
      </c>
      <c r="F202" s="45">
        <f>'Hail Marys'!F3</f>
        <v>5.03</v>
      </c>
      <c r="G202" s="46"/>
      <c r="H202" s="44">
        <f t="shared" ref="H202:H218" si="36">IF(F202=0,3,
IF(ROUNDDOWN(TRIM(F202),0)&lt;=3,"NA",
IF(D202=0,3,
IF(D202-1&lt;=0,"NA",D202-1))))</f>
        <v>3</v>
      </c>
      <c r="I202" s="44">
        <f t="shared" ref="I202:I218" si="37">IF(H202="NA","NA",
IF(F202=0,12,ROUNDDOWN(TRIM(F202)-2,0)))</f>
        <v>3</v>
      </c>
      <c r="J202" s="44"/>
      <c r="K202" s="47"/>
      <c r="L202" s="48">
        <v>2.1</v>
      </c>
      <c r="M202" s="74"/>
      <c r="N202" s="51"/>
      <c r="O202" s="52" t="s">
        <v>297</v>
      </c>
      <c r="P202" s="53" t="s">
        <v>298</v>
      </c>
      <c r="Q202" s="54"/>
      <c r="X202" s="34" t="str">
        <f t="shared" si="34"/>
        <v>Cook, James BUF RB</v>
      </c>
      <c r="AA202" s="34" t="str">
        <f t="shared" si="33"/>
        <v>Cook, James BUF RB;3;0;3</v>
      </c>
    </row>
    <row r="203" spans="1:27" x14ac:dyDescent="0.25">
      <c r="A203" s="43" t="str">
        <f>'Hail Marys'!A4</f>
        <v>Richardson, Anthony IND QB (R)  (I)</v>
      </c>
      <c r="B203" s="87">
        <f>'Hail Marys'!B4</f>
        <v>81.45</v>
      </c>
      <c r="C203" s="44">
        <f>'Hail Marys'!C4</f>
        <v>11</v>
      </c>
      <c r="D203" s="87">
        <f>'Hail Marys'!D4</f>
        <v>0</v>
      </c>
      <c r="E203" s="87">
        <f>'Hail Marys'!E4</f>
        <v>0</v>
      </c>
      <c r="F203" s="45">
        <f>'Hail Marys'!F4</f>
        <v>5.04</v>
      </c>
      <c r="G203" s="46"/>
      <c r="H203" s="44">
        <f t="shared" si="36"/>
        <v>3</v>
      </c>
      <c r="I203" s="44">
        <f t="shared" si="37"/>
        <v>3</v>
      </c>
      <c r="J203" s="44"/>
      <c r="K203" s="47"/>
      <c r="L203" s="48">
        <v>3.03</v>
      </c>
      <c r="M203" s="75"/>
      <c r="N203" s="55"/>
      <c r="O203" s="52" t="s">
        <v>297</v>
      </c>
      <c r="P203" s="53" t="s">
        <v>299</v>
      </c>
      <c r="Q203" s="54"/>
      <c r="X203" s="34" t="str">
        <f t="shared" si="34"/>
        <v>Richardson, Anthony IND QB</v>
      </c>
      <c r="AA203" s="34" t="str">
        <f t="shared" si="33"/>
        <v>Richardson, Anthony IND QB;3;0;3</v>
      </c>
    </row>
    <row r="204" spans="1:27" x14ac:dyDescent="0.25">
      <c r="A204" s="43" t="str">
        <f>'Hail Marys'!A5</f>
        <v>Addison, Jordan MIN WR (R)</v>
      </c>
      <c r="B204" s="87">
        <f>'Hail Marys'!B5</f>
        <v>219.6</v>
      </c>
      <c r="C204" s="44">
        <f>'Hail Marys'!C5</f>
        <v>13</v>
      </c>
      <c r="D204" s="87">
        <f>'Hail Marys'!D5</f>
        <v>0</v>
      </c>
      <c r="E204" s="87">
        <f>'Hail Marys'!E5</f>
        <v>0</v>
      </c>
      <c r="F204" s="45">
        <f>'Hail Marys'!F5</f>
        <v>6.1</v>
      </c>
      <c r="G204" s="46"/>
      <c r="H204" s="44">
        <f t="shared" si="36"/>
        <v>3</v>
      </c>
      <c r="I204" s="44">
        <f t="shared" si="37"/>
        <v>4</v>
      </c>
      <c r="J204" s="44"/>
      <c r="K204" s="47"/>
      <c r="L204" s="48">
        <v>4.0999999999999996</v>
      </c>
      <c r="M204" s="76"/>
      <c r="N204" s="56"/>
      <c r="O204" s="52" t="s">
        <v>297</v>
      </c>
      <c r="P204" s="53" t="s">
        <v>300</v>
      </c>
      <c r="Q204" s="54"/>
      <c r="X204" s="34" t="str">
        <f t="shared" si="34"/>
        <v>Addison, Jordan MIN WR</v>
      </c>
      <c r="AA204" s="34" t="str">
        <f t="shared" si="33"/>
        <v>Addison, Jordan MIN WR;3;0;4</v>
      </c>
    </row>
    <row r="205" spans="1:27" ht="16.5" thickBot="1" x14ac:dyDescent="0.3">
      <c r="A205" s="43" t="str">
        <f>'Hail Marys'!A6</f>
        <v>Pitts, Kyle ATL TE</v>
      </c>
      <c r="B205" s="87">
        <f>'Hail Marys'!B6</f>
        <v>133</v>
      </c>
      <c r="C205" s="44">
        <f>'Hail Marys'!C6</f>
        <v>11</v>
      </c>
      <c r="D205" s="87">
        <f>'Hail Marys'!D6</f>
        <v>0</v>
      </c>
      <c r="E205" s="87">
        <f>'Hail Marys'!E6</f>
        <v>0</v>
      </c>
      <c r="F205" s="45">
        <f>'Hail Marys'!F6</f>
        <v>7.03</v>
      </c>
      <c r="G205" s="46"/>
      <c r="H205" s="44">
        <f t="shared" si="36"/>
        <v>3</v>
      </c>
      <c r="I205" s="44">
        <f t="shared" si="37"/>
        <v>5</v>
      </c>
      <c r="J205" s="44"/>
      <c r="K205" s="47"/>
      <c r="L205" s="48">
        <v>5.03</v>
      </c>
      <c r="M205" s="77"/>
      <c r="N205" s="57"/>
      <c r="O205" s="58" t="s">
        <v>297</v>
      </c>
      <c r="P205" s="59" t="s">
        <v>301</v>
      </c>
      <c r="Q205" s="60"/>
      <c r="X205" s="34" t="str">
        <f t="shared" si="34"/>
        <v>Pitts, Kyle ATL TE</v>
      </c>
      <c r="AA205" s="34" t="str">
        <f t="shared" si="33"/>
        <v>Pitts, Kyle ATL TE;3;0;5</v>
      </c>
    </row>
    <row r="206" spans="1:27" x14ac:dyDescent="0.25">
      <c r="A206" s="43" t="str">
        <f>'Hail Marys'!A7</f>
        <v>Smith, Geno SEA QB</v>
      </c>
      <c r="B206" s="87">
        <f>'Hail Marys'!B7</f>
        <v>287.25</v>
      </c>
      <c r="C206" s="44">
        <f>'Hail Marys'!C7</f>
        <v>5</v>
      </c>
      <c r="D206" s="87">
        <f>'Hail Marys'!D7</f>
        <v>0</v>
      </c>
      <c r="E206" s="87">
        <f>'Hail Marys'!E7</f>
        <v>0</v>
      </c>
      <c r="F206" s="45">
        <f>'Hail Marys'!F7</f>
        <v>9.0299999999999994</v>
      </c>
      <c r="G206" s="46"/>
      <c r="H206" s="44">
        <f t="shared" si="36"/>
        <v>3</v>
      </c>
      <c r="I206" s="44">
        <f t="shared" si="37"/>
        <v>7</v>
      </c>
      <c r="J206" s="44"/>
      <c r="K206" s="47"/>
      <c r="L206" s="48">
        <v>6.1</v>
      </c>
      <c r="X206" s="34" t="str">
        <f t="shared" si="34"/>
        <v>Smith, Geno SEA QB</v>
      </c>
      <c r="AA206" s="34" t="str">
        <f t="shared" si="33"/>
        <v>Smith, Geno SEA QB;3;0;7</v>
      </c>
    </row>
    <row r="207" spans="1:27" x14ac:dyDescent="0.25">
      <c r="A207" s="43" t="str">
        <f>'Hail Marys'!A8</f>
        <v>Johnston, Quentin LAC WR (R)</v>
      </c>
      <c r="B207" s="87">
        <f>'Hail Marys'!B8</f>
        <v>89.7</v>
      </c>
      <c r="C207" s="44">
        <f>'Hail Marys'!C8</f>
        <v>5</v>
      </c>
      <c r="D207" s="87">
        <f>'Hail Marys'!D8</f>
        <v>0</v>
      </c>
      <c r="E207" s="87">
        <f>'Hail Marys'!E8</f>
        <v>0</v>
      </c>
      <c r="F207" s="45">
        <f>'Hail Marys'!F8</f>
        <v>10.06</v>
      </c>
      <c r="G207" s="46"/>
      <c r="H207" s="44">
        <f t="shared" si="36"/>
        <v>3</v>
      </c>
      <c r="I207" s="44">
        <f t="shared" si="37"/>
        <v>8</v>
      </c>
      <c r="J207" s="44"/>
      <c r="K207" s="47"/>
      <c r="L207" s="62">
        <v>7.03</v>
      </c>
      <c r="X207" s="34" t="str">
        <f t="shared" si="34"/>
        <v>Johnston, Quentin LAC WR</v>
      </c>
      <c r="AA207" s="34" t="str">
        <f t="shared" si="33"/>
        <v>Johnston, Quentin LAC WR;3;0;8</v>
      </c>
    </row>
    <row r="208" spans="1:27" x14ac:dyDescent="0.25">
      <c r="A208" s="43" t="str">
        <f>'Hail Marys'!A9</f>
        <v>Young, Bryce CAR QB (R)</v>
      </c>
      <c r="B208" s="87">
        <f>'Hail Marys'!B9</f>
        <v>207.05</v>
      </c>
      <c r="C208" s="44">
        <f>'Hail Marys'!C9</f>
        <v>7</v>
      </c>
      <c r="D208" s="87">
        <f>'Hail Marys'!D9</f>
        <v>0</v>
      </c>
      <c r="E208" s="87">
        <f>'Hail Marys'!E9</f>
        <v>0</v>
      </c>
      <c r="F208" s="45">
        <f>'Hail Marys'!F9</f>
        <v>12.1</v>
      </c>
      <c r="G208" s="46"/>
      <c r="H208" s="44">
        <f t="shared" si="36"/>
        <v>3</v>
      </c>
      <c r="I208" s="44">
        <f t="shared" si="37"/>
        <v>10</v>
      </c>
      <c r="J208" s="44"/>
      <c r="K208" s="47"/>
      <c r="L208" s="48">
        <v>8.1</v>
      </c>
      <c r="X208" s="34" t="str">
        <f t="shared" si="34"/>
        <v>Young, Bryce CAR QB</v>
      </c>
      <c r="AA208" s="34" t="str">
        <f t="shared" si="33"/>
        <v>Young, Bryce CAR QB;3;0;10</v>
      </c>
    </row>
    <row r="209" spans="1:27" x14ac:dyDescent="0.25">
      <c r="A209" s="43" t="str">
        <f>'Hail Marys'!A10</f>
        <v>Aubrey, Brandon DAL PK (R)</v>
      </c>
      <c r="B209" s="87">
        <f>'Hail Marys'!B10</f>
        <v>172</v>
      </c>
      <c r="C209" s="44">
        <f>'Hail Marys'!C10</f>
        <v>7</v>
      </c>
      <c r="D209" s="87">
        <f>'Hail Marys'!D10</f>
        <v>0</v>
      </c>
      <c r="E209" s="87">
        <f>'Hail Marys'!E10</f>
        <v>0</v>
      </c>
      <c r="F209" s="45">
        <f>'Hail Marys'!F10</f>
        <v>0</v>
      </c>
      <c r="G209" s="46"/>
      <c r="H209" s="44">
        <f t="shared" si="36"/>
        <v>3</v>
      </c>
      <c r="I209" s="44">
        <f t="shared" si="37"/>
        <v>12</v>
      </c>
      <c r="J209" s="44"/>
      <c r="K209" s="47"/>
      <c r="L209" s="48">
        <v>9.0299999999999994</v>
      </c>
      <c r="X209" s="34" t="str">
        <f t="shared" si="34"/>
        <v>Aubrey, Brandon DAL PK</v>
      </c>
      <c r="AA209" s="34" t="str">
        <f t="shared" si="33"/>
        <v>Aubrey, Brandon DAL PK;3;0;12</v>
      </c>
    </row>
    <row r="210" spans="1:27" x14ac:dyDescent="0.25">
      <c r="A210" s="43" t="str">
        <f>'Hail Marys'!A11</f>
        <v>Edwards, Gus BAL RB</v>
      </c>
      <c r="B210" s="87">
        <f>'Hail Marys'!B11</f>
        <v>184.2</v>
      </c>
      <c r="C210" s="44">
        <f>'Hail Marys'!C11</f>
        <v>13</v>
      </c>
      <c r="D210" s="87">
        <f>'Hail Marys'!D11</f>
        <v>0</v>
      </c>
      <c r="E210" s="87">
        <f>'Hail Marys'!E11</f>
        <v>0</v>
      </c>
      <c r="F210" s="45">
        <f>'Hail Marys'!F11</f>
        <v>0</v>
      </c>
      <c r="G210" s="46"/>
      <c r="H210" s="44">
        <f t="shared" si="36"/>
        <v>3</v>
      </c>
      <c r="I210" s="44">
        <f t="shared" si="37"/>
        <v>12</v>
      </c>
      <c r="J210" s="44"/>
      <c r="K210" s="47"/>
      <c r="L210" s="48">
        <v>10.1</v>
      </c>
      <c r="X210" s="34" t="str">
        <f t="shared" si="34"/>
        <v>Edwards, Gus BAL RB</v>
      </c>
      <c r="AA210" s="34" t="str">
        <f t="shared" si="33"/>
        <v>Edwards, Gus BAL RB;3;0;12</v>
      </c>
    </row>
    <row r="211" spans="1:27" x14ac:dyDescent="0.25">
      <c r="A211" s="43" t="str">
        <f>'Hail Marys'!A12</f>
        <v>Demercado, Emari ARI RB (R)</v>
      </c>
      <c r="B211" s="87">
        <f>'Hail Marys'!B12</f>
        <v>75.5</v>
      </c>
      <c r="C211" s="44">
        <f>'Hail Marys'!C12</f>
        <v>14</v>
      </c>
      <c r="D211" s="87">
        <f>'Hail Marys'!D12</f>
        <v>0</v>
      </c>
      <c r="E211" s="87">
        <f>'Hail Marys'!E12</f>
        <v>0</v>
      </c>
      <c r="F211" s="45">
        <f>'Hail Marys'!F12</f>
        <v>0</v>
      </c>
      <c r="G211" s="46"/>
      <c r="H211" s="44">
        <f t="shared" si="36"/>
        <v>3</v>
      </c>
      <c r="I211" s="44">
        <f t="shared" si="37"/>
        <v>12</v>
      </c>
      <c r="J211" s="44"/>
      <c r="K211" s="47"/>
      <c r="L211" s="48">
        <v>11.03</v>
      </c>
      <c r="X211" s="34" t="str">
        <f t="shared" si="34"/>
        <v>Demercado, Emari ARI RB</v>
      </c>
      <c r="AA211" s="34" t="str">
        <f t="shared" si="33"/>
        <v>Demercado, Emari ARI RB;3;0;12</v>
      </c>
    </row>
    <row r="212" spans="1:27" x14ac:dyDescent="0.25">
      <c r="A212" s="43" t="str">
        <f>'Hail Marys'!A13</f>
        <v>White, Zamir LVR RB</v>
      </c>
      <c r="B212" s="87">
        <f>'Hail Marys'!B13</f>
        <v>64</v>
      </c>
      <c r="C212" s="44">
        <f>'Hail Marys'!C13</f>
        <v>13</v>
      </c>
      <c r="D212" s="87">
        <f>'Hail Marys'!D13</f>
        <v>0</v>
      </c>
      <c r="E212" s="87">
        <f>'Hail Marys'!E13</f>
        <v>0</v>
      </c>
      <c r="F212" s="45">
        <f>'Hail Marys'!F13</f>
        <v>14.08</v>
      </c>
      <c r="G212" s="46"/>
      <c r="H212" s="44">
        <f t="shared" si="36"/>
        <v>3</v>
      </c>
      <c r="I212" s="44">
        <f t="shared" si="37"/>
        <v>12</v>
      </c>
      <c r="J212" s="44"/>
      <c r="K212" s="47"/>
      <c r="L212" s="48">
        <v>12.1</v>
      </c>
      <c r="X212" s="34" t="str">
        <f t="shared" si="34"/>
        <v>White, Zamir LVR RB</v>
      </c>
      <c r="AA212" s="34" t="str">
        <f t="shared" si="33"/>
        <v>White, Zamir LVR RB;3;0;12</v>
      </c>
    </row>
    <row r="213" spans="1:27" x14ac:dyDescent="0.25">
      <c r="A213" s="43" t="str">
        <f>'Hail Marys'!A14</f>
        <v>Jets, New York NYJ Def</v>
      </c>
      <c r="B213" s="87">
        <f>'Hail Marys'!B14</f>
        <v>173</v>
      </c>
      <c r="C213" s="44">
        <f>'Hail Marys'!C14</f>
        <v>7</v>
      </c>
      <c r="D213" s="87">
        <f>'Hail Marys'!D14</f>
        <v>0</v>
      </c>
      <c r="E213" s="87">
        <f>'Hail Marys'!E14</f>
        <v>0</v>
      </c>
      <c r="F213" s="45">
        <f>'Hail Marys'!F14</f>
        <v>15.03</v>
      </c>
      <c r="G213" s="46"/>
      <c r="H213" s="44">
        <f t="shared" si="36"/>
        <v>3</v>
      </c>
      <c r="I213" s="44">
        <f t="shared" si="37"/>
        <v>13</v>
      </c>
      <c r="J213" s="44"/>
      <c r="K213" s="47"/>
      <c r="L213" s="48">
        <v>13.03</v>
      </c>
      <c r="X213" s="34" t="str">
        <f t="shared" si="34"/>
        <v>Jets, New York NYJ Def</v>
      </c>
      <c r="AA213" s="34" t="str">
        <f t="shared" si="33"/>
        <v>Jets, New York NYJ Def;3;0;13</v>
      </c>
    </row>
    <row r="214" spans="1:27" x14ac:dyDescent="0.25">
      <c r="A214" s="43" t="str">
        <f>'Hail Marys'!A15</f>
        <v>Singletary, Devin HOU RB</v>
      </c>
      <c r="B214" s="87">
        <f>'Hail Marys'!B15</f>
        <v>167.4</v>
      </c>
      <c r="C214" s="44">
        <f>'Hail Marys'!C15</f>
        <v>7</v>
      </c>
      <c r="D214" s="87">
        <f>'Hail Marys'!D15</f>
        <v>0</v>
      </c>
      <c r="E214" s="87">
        <f>'Hail Marys'!E15</f>
        <v>0</v>
      </c>
      <c r="F214" s="45">
        <f>'Hail Marys'!F15</f>
        <v>15.1</v>
      </c>
      <c r="G214" s="46"/>
      <c r="H214" s="44">
        <f t="shared" si="36"/>
        <v>3</v>
      </c>
      <c r="I214" s="44">
        <f t="shared" si="37"/>
        <v>13</v>
      </c>
      <c r="J214" s="44"/>
      <c r="K214" s="47"/>
      <c r="L214" s="48">
        <v>14.1</v>
      </c>
      <c r="X214" s="34" t="str">
        <f t="shared" si="34"/>
        <v>Singletary, Devin HOU RB</v>
      </c>
      <c r="AA214" s="34" t="str">
        <f t="shared" si="33"/>
        <v>Singletary, Devin HOU RB;3;0;13</v>
      </c>
    </row>
    <row r="215" spans="1:27" x14ac:dyDescent="0.25">
      <c r="A215" s="43" t="str">
        <f>'Hail Marys'!A16</f>
        <v>Mayer, Michael LVR TE (R)  (O)</v>
      </c>
      <c r="B215" s="87">
        <f>'Hail Marys'!B16</f>
        <v>71.400000000000006</v>
      </c>
      <c r="C215" s="44">
        <f>'Hail Marys'!C16</f>
        <v>13</v>
      </c>
      <c r="D215" s="87">
        <f>'Hail Marys'!D16</f>
        <v>0</v>
      </c>
      <c r="E215" s="87">
        <f>'Hail Marys'!E16</f>
        <v>0</v>
      </c>
      <c r="F215" s="45">
        <f>'Hail Marys'!F16</f>
        <v>16.07</v>
      </c>
      <c r="G215" s="46"/>
      <c r="H215" s="44">
        <f t="shared" si="36"/>
        <v>3</v>
      </c>
      <c r="I215" s="44">
        <f t="shared" si="37"/>
        <v>14</v>
      </c>
      <c r="J215" s="44"/>
      <c r="K215" s="47"/>
      <c r="L215" s="48">
        <v>15.03</v>
      </c>
      <c r="X215" s="34" t="str">
        <f t="shared" si="34"/>
        <v>Mayer, Michael LVR TE</v>
      </c>
      <c r="AA215" s="34" t="str">
        <f t="shared" si="33"/>
        <v>Mayer, Michael LVR TE;3;0;14</v>
      </c>
    </row>
    <row r="216" spans="1:27" x14ac:dyDescent="0.25">
      <c r="A216" s="43" t="str">
        <f>'Hail Marys'!A17</f>
        <v>Jones, Aaron GBP RB</v>
      </c>
      <c r="B216" s="87">
        <f>'Hail Marys'!B17</f>
        <v>122.2</v>
      </c>
      <c r="C216" s="44">
        <f>'Hail Marys'!C17</f>
        <v>6</v>
      </c>
      <c r="D216" s="87">
        <f>'Hail Marys'!D17</f>
        <v>0</v>
      </c>
      <c r="E216" s="87">
        <f>'Hail Marys'!E17</f>
        <v>0</v>
      </c>
      <c r="F216" s="45">
        <f>'Hail Marys'!F17</f>
        <v>2.1</v>
      </c>
      <c r="G216" s="46"/>
      <c r="H216" s="44" t="str">
        <f t="shared" si="36"/>
        <v>NA</v>
      </c>
      <c r="I216" s="44" t="str">
        <f t="shared" si="37"/>
        <v>NA</v>
      </c>
      <c r="J216" s="44"/>
      <c r="K216" s="47"/>
      <c r="L216" s="48">
        <v>16.100000000000001</v>
      </c>
      <c r="X216" s="34" t="str">
        <f t="shared" si="34"/>
        <v>Jones, Aaron GBP RB</v>
      </c>
      <c r="AA216" s="34" t="str">
        <f t="shared" si="33"/>
        <v/>
      </c>
    </row>
    <row r="217" spans="1:27" x14ac:dyDescent="0.25">
      <c r="A217" s="43" t="str">
        <f>'Hail Marys'!A18</f>
        <v>Allen, Keenan LAC WR (O)</v>
      </c>
      <c r="B217" s="87">
        <f>'Hail Marys'!B18</f>
        <v>296.35000000000002</v>
      </c>
      <c r="C217" s="44">
        <f>'Hail Marys'!C18</f>
        <v>5</v>
      </c>
      <c r="D217" s="87">
        <f>'Hail Marys'!D18</f>
        <v>0</v>
      </c>
      <c r="E217" s="87">
        <f>'Hail Marys'!E18</f>
        <v>0</v>
      </c>
      <c r="F217" s="45">
        <f>'Hail Marys'!F18</f>
        <v>3.03</v>
      </c>
      <c r="G217" s="46"/>
      <c r="H217" s="44" t="str">
        <f t="shared" si="36"/>
        <v>NA</v>
      </c>
      <c r="I217" s="44" t="str">
        <f t="shared" si="37"/>
        <v>NA</v>
      </c>
      <c r="J217" s="44"/>
      <c r="K217" s="47"/>
      <c r="L217" s="48">
        <v>17.03</v>
      </c>
      <c r="X217" s="34" t="str">
        <f t="shared" si="34"/>
        <v>Allen, Keenan LAC WR</v>
      </c>
      <c r="AA217" s="34" t="str">
        <f t="shared" si="33"/>
        <v/>
      </c>
    </row>
    <row r="218" spans="1:27" ht="16.5" thickBot="1" x14ac:dyDescent="0.3">
      <c r="A218" s="43" t="str">
        <f>'Hail Marys'!A19</f>
        <v>Hill, Tyreek MIA WR</v>
      </c>
      <c r="B218" s="87">
        <f>'Hail Marys'!B19</f>
        <v>399.6</v>
      </c>
      <c r="C218" s="44">
        <f>'Hail Marys'!C19</f>
        <v>10</v>
      </c>
      <c r="D218" s="87">
        <f>'Hail Marys'!D19</f>
        <v>0</v>
      </c>
      <c r="E218" s="87">
        <f>'Hail Marys'!E19</f>
        <v>0</v>
      </c>
      <c r="F218" s="45">
        <f>'Hail Marys'!F19</f>
        <v>1.03</v>
      </c>
      <c r="G218" s="46"/>
      <c r="H218" s="44" t="str">
        <f t="shared" si="36"/>
        <v>NA</v>
      </c>
      <c r="I218" s="44" t="str">
        <f t="shared" si="37"/>
        <v>NA</v>
      </c>
      <c r="J218" s="44"/>
      <c r="K218" s="47"/>
      <c r="L218" s="64">
        <v>18.100000000000001</v>
      </c>
      <c r="X218" s="34" t="str">
        <f t="shared" si="34"/>
        <v>Hill, Tyreek MIA WR</v>
      </c>
      <c r="AA218" s="34" t="str">
        <f t="shared" si="33"/>
        <v/>
      </c>
    </row>
    <row r="219" spans="1:27" x14ac:dyDescent="0.25">
      <c r="A219" s="43" t="s">
        <v>302</v>
      </c>
      <c r="G219" s="46"/>
      <c r="J219" s="65"/>
      <c r="K219" s="66" t="s">
        <v>303</v>
      </c>
      <c r="X219" s="34" t="str">
        <f t="shared" si="34"/>
        <v>18 TOTAL PLAYERS</v>
      </c>
      <c r="AA219" s="34" t="str">
        <f t="shared" si="33"/>
        <v/>
      </c>
    </row>
    <row r="220" spans="1:27" ht="16.5" thickBot="1" x14ac:dyDescent="0.3">
      <c r="A220" s="67" t="s">
        <v>304</v>
      </c>
      <c r="B220" s="68" t="s">
        <v>305</v>
      </c>
      <c r="C220" s="68" t="s">
        <v>305</v>
      </c>
      <c r="D220" s="68" t="s">
        <v>305</v>
      </c>
      <c r="E220" s="68"/>
      <c r="F220" s="69"/>
      <c r="G220" s="70"/>
      <c r="H220" s="71"/>
      <c r="I220" s="71"/>
      <c r="J220" s="72">
        <f>IF(COUNTA(J201:J218)&gt;6,"ERROR",COUNTA(J201:J218))</f>
        <v>0</v>
      </c>
      <c r="K220" s="73">
        <f>IFERROR(AVERAGE(K201:K218),0)</f>
        <v>0</v>
      </c>
      <c r="X220" s="34" t="str">
        <f t="shared" si="34"/>
        <v>TOTAL:</v>
      </c>
      <c r="AA220" s="34" t="str">
        <f t="shared" si="33"/>
        <v/>
      </c>
    </row>
    <row r="221" spans="1:27" ht="16.5" thickBot="1" x14ac:dyDescent="0.3">
      <c r="A221" s="29" t="s">
        <v>314</v>
      </c>
      <c r="B221" s="30"/>
      <c r="C221" s="30"/>
      <c r="D221" s="30"/>
      <c r="E221" s="30"/>
      <c r="F221" s="31"/>
      <c r="G221" s="30"/>
      <c r="H221" s="32"/>
      <c r="I221" s="32"/>
      <c r="J221" s="32"/>
      <c r="K221" s="33"/>
      <c r="X221" s="34" t="str">
        <f t="shared" si="34"/>
        <v>FIGHTIN IRISH MIST - CRAIG MAYO</v>
      </c>
      <c r="AA221" s="34" t="str">
        <f t="shared" si="33"/>
        <v/>
      </c>
    </row>
    <row r="222" spans="1:27" ht="48" thickBot="1" x14ac:dyDescent="0.3">
      <c r="A222" s="35" t="s">
        <v>284</v>
      </c>
      <c r="B222" s="36" t="s">
        <v>285</v>
      </c>
      <c r="C222" s="36" t="s">
        <v>286</v>
      </c>
      <c r="D222" s="37" t="s">
        <v>287</v>
      </c>
      <c r="E222" s="37" t="s">
        <v>288</v>
      </c>
      <c r="F222" s="38" t="s">
        <v>289</v>
      </c>
      <c r="G222" s="39"/>
      <c r="H222" s="37" t="s">
        <v>290</v>
      </c>
      <c r="I222" s="37" t="s">
        <v>291</v>
      </c>
      <c r="J222" s="37" t="s">
        <v>292</v>
      </c>
      <c r="K222" s="40" t="s">
        <v>293</v>
      </c>
      <c r="L222" s="41" t="s">
        <v>294</v>
      </c>
      <c r="X222" s="34" t="str">
        <f t="shared" si="34"/>
        <v>PLAYER</v>
      </c>
      <c r="AA222" s="34" t="str">
        <f t="shared" si="33"/>
        <v/>
      </c>
    </row>
    <row r="223" spans="1:27" ht="16.5" thickBot="1" x14ac:dyDescent="0.3">
      <c r="A223" s="43" t="str">
        <f>'Fightin Irish Mist'!A2</f>
        <v>Swift, D'Andre PHI RB (Q)</v>
      </c>
      <c r="B223" s="87">
        <f>'Fightin Irish Mist'!B2</f>
        <v>205.3</v>
      </c>
      <c r="C223" s="44">
        <f>'Fightin Irish Mist'!C2</f>
        <v>10</v>
      </c>
      <c r="D223" s="87">
        <f>'Fightin Irish Mist'!D2</f>
        <v>0</v>
      </c>
      <c r="E223" s="87">
        <f>'Fightin Irish Mist'!E2</f>
        <v>0</v>
      </c>
      <c r="F223" s="45">
        <f>'Fightin Irish Mist'!F2</f>
        <v>6.07</v>
      </c>
      <c r="G223" s="46"/>
      <c r="H223" s="44">
        <f>IF(F223=0,3,
IF(ROUNDDOWN(TRIM(F223),0)&lt;=3,"NA",
IF(D223=0,3,
IF(D223-1&lt;=0,"NA",D223-1))))</f>
        <v>3</v>
      </c>
      <c r="I223" s="44">
        <f t="shared" ref="I223" si="38">IF(H223="NA","NA",
IF(F223=0,12,ROUNDDOWN(TRIM(F223)-2,0)))</f>
        <v>4</v>
      </c>
      <c r="J223" s="44"/>
      <c r="K223" s="47"/>
      <c r="L223" s="48">
        <v>1.06</v>
      </c>
      <c r="M223" s="50" t="s">
        <v>296</v>
      </c>
      <c r="N223" s="50"/>
      <c r="O223" s="50"/>
      <c r="P223" s="50"/>
      <c r="Q223" s="50"/>
      <c r="X223" s="34" t="str">
        <f t="shared" si="34"/>
        <v>Swift, D'Andre PHI RB</v>
      </c>
      <c r="AA223" s="34" t="str">
        <f t="shared" si="33"/>
        <v>Swift, D'Andre PHI RB;3;0;4</v>
      </c>
    </row>
    <row r="224" spans="1:27" x14ac:dyDescent="0.25">
      <c r="A224" s="43" t="str">
        <f>'Fightin Irish Mist'!A3</f>
        <v>Mims, Marvin DEN WR (R)</v>
      </c>
      <c r="B224" s="87">
        <f>'Fightin Irish Mist'!B3</f>
        <v>107.45</v>
      </c>
      <c r="C224" s="44">
        <f>'Fightin Irish Mist'!C3</f>
        <v>9</v>
      </c>
      <c r="D224" s="87">
        <f>'Fightin Irish Mist'!D3</f>
        <v>0</v>
      </c>
      <c r="E224" s="87">
        <f>'Fightin Irish Mist'!E3</f>
        <v>0</v>
      </c>
      <c r="F224" s="45">
        <f>'Fightin Irish Mist'!F3</f>
        <v>9.06</v>
      </c>
      <c r="G224" s="46"/>
      <c r="H224" s="44">
        <f t="shared" ref="H224:H240" si="39">IF(F224=0,3,
IF(ROUNDDOWN(TRIM(F224),0)&lt;=3,"NA",
IF(D224=0,3,
IF(D224-1&lt;=0,"NA",D224-1))))</f>
        <v>3</v>
      </c>
      <c r="I224" s="44">
        <f t="shared" ref="I224:I240" si="40">IF(H224="NA","NA",
IF(F224=0,12,ROUNDDOWN(TRIM(F224)-2,0)))</f>
        <v>7</v>
      </c>
      <c r="J224" s="44"/>
      <c r="K224" s="47"/>
      <c r="L224" s="48">
        <v>2.0699999999999998</v>
      </c>
      <c r="M224" s="74"/>
      <c r="N224" s="51"/>
      <c r="O224" s="52" t="s">
        <v>297</v>
      </c>
      <c r="P224" s="53" t="s">
        <v>298</v>
      </c>
      <c r="Q224" s="54"/>
      <c r="X224" s="34" t="str">
        <f t="shared" si="34"/>
        <v>Mims, Marvin DEN WR</v>
      </c>
      <c r="AA224" s="34" t="str">
        <f t="shared" si="33"/>
        <v>Mims, Marvin DEN WR;3;0;7</v>
      </c>
    </row>
    <row r="225" spans="1:27" x14ac:dyDescent="0.25">
      <c r="A225" s="43" t="str">
        <f>'Fightin Irish Mist'!A4</f>
        <v>Perry, A.T. NOS WR (R)  (Q)</v>
      </c>
      <c r="B225" s="87">
        <f>'Fightin Irish Mist'!B4</f>
        <v>40.299999999999997</v>
      </c>
      <c r="C225" s="44">
        <f>'Fightin Irish Mist'!C4</f>
        <v>11</v>
      </c>
      <c r="D225" s="87">
        <f>'Fightin Irish Mist'!D4</f>
        <v>0</v>
      </c>
      <c r="E225" s="87">
        <f>'Fightin Irish Mist'!E4</f>
        <v>0</v>
      </c>
      <c r="F225" s="45">
        <f>'Fightin Irish Mist'!F4</f>
        <v>10.07</v>
      </c>
      <c r="G225" s="46"/>
      <c r="H225" s="44">
        <f t="shared" si="39"/>
        <v>3</v>
      </c>
      <c r="I225" s="44">
        <f t="shared" si="40"/>
        <v>8</v>
      </c>
      <c r="J225" s="44"/>
      <c r="K225" s="47"/>
      <c r="L225" s="48">
        <v>3.06</v>
      </c>
      <c r="M225" s="75"/>
      <c r="N225" s="55"/>
      <c r="O225" s="52" t="s">
        <v>297</v>
      </c>
      <c r="P225" s="53" t="s">
        <v>299</v>
      </c>
      <c r="Q225" s="54"/>
      <c r="X225" s="34" t="str">
        <f t="shared" si="34"/>
        <v>Perry, A.T. NOS WR</v>
      </c>
      <c r="AA225" s="34" t="str">
        <f t="shared" si="33"/>
        <v>Perry, A.T. NOS WR;3;0;8</v>
      </c>
    </row>
    <row r="226" spans="1:27" x14ac:dyDescent="0.25">
      <c r="A226" s="43" t="str">
        <f>'Fightin Irish Mist'!A5</f>
        <v>Goff, Jared DET QB</v>
      </c>
      <c r="B226" s="87">
        <f>'Fightin Irish Mist'!B5</f>
        <v>359.55</v>
      </c>
      <c r="C226" s="44">
        <f>'Fightin Irish Mist'!C5</f>
        <v>9</v>
      </c>
      <c r="D226" s="87">
        <f>'Fightin Irish Mist'!D5</f>
        <v>3</v>
      </c>
      <c r="E226" s="87" t="str">
        <f>'Fightin Irish Mist'!E5</f>
        <v>K12</v>
      </c>
      <c r="F226" s="45">
        <f>'Fightin Irish Mist'!F5</f>
        <v>11.06</v>
      </c>
      <c r="G226" s="46"/>
      <c r="H226" s="44">
        <f t="shared" si="39"/>
        <v>2</v>
      </c>
      <c r="I226" s="44">
        <f t="shared" si="40"/>
        <v>9</v>
      </c>
      <c r="J226" s="44"/>
      <c r="K226" s="47"/>
      <c r="L226" s="48">
        <v>4.07</v>
      </c>
      <c r="M226" s="76"/>
      <c r="N226" s="56"/>
      <c r="O226" s="52" t="s">
        <v>297</v>
      </c>
      <c r="P226" s="53" t="s">
        <v>300</v>
      </c>
      <c r="Q226" s="54"/>
      <c r="X226" s="34" t="str">
        <f t="shared" si="34"/>
        <v>Goff, Jared DET QB</v>
      </c>
      <c r="AA226" s="34" t="str">
        <f t="shared" si="33"/>
        <v>Goff, Jared DET QB;2;K12;9</v>
      </c>
    </row>
    <row r="227" spans="1:27" ht="16.5" thickBot="1" x14ac:dyDescent="0.3">
      <c r="A227" s="43" t="str">
        <f>'Fightin Irish Mist'!A6</f>
        <v>Jaguars, Jacksonville JAC Def</v>
      </c>
      <c r="B227" s="87">
        <f>'Fightin Irish Mist'!B6</f>
        <v>128</v>
      </c>
      <c r="C227" s="44">
        <f>'Fightin Irish Mist'!C6</f>
        <v>9</v>
      </c>
      <c r="D227" s="87">
        <f>'Fightin Irish Mist'!D6</f>
        <v>0</v>
      </c>
      <c r="E227" s="87">
        <f>'Fightin Irish Mist'!E6</f>
        <v>0</v>
      </c>
      <c r="F227" s="45">
        <f>'Fightin Irish Mist'!F6</f>
        <v>14.07</v>
      </c>
      <c r="G227" s="46"/>
      <c r="H227" s="44">
        <f t="shared" si="39"/>
        <v>3</v>
      </c>
      <c r="I227" s="44">
        <f t="shared" si="40"/>
        <v>12</v>
      </c>
      <c r="J227" s="44"/>
      <c r="K227" s="47"/>
      <c r="L227" s="48">
        <v>5.0599999999999996</v>
      </c>
      <c r="M227" s="77"/>
      <c r="N227" s="57"/>
      <c r="O227" s="58" t="s">
        <v>297</v>
      </c>
      <c r="P227" s="59" t="s">
        <v>301</v>
      </c>
      <c r="Q227" s="60"/>
      <c r="X227" s="34" t="str">
        <f t="shared" si="34"/>
        <v>Jaguars, Jacksonville JAC Def</v>
      </c>
      <c r="AA227" s="34" t="str">
        <f t="shared" si="33"/>
        <v>Jaguars, Jacksonville JAC Def;3;0;12</v>
      </c>
    </row>
    <row r="228" spans="1:27" x14ac:dyDescent="0.25">
      <c r="A228" s="43" t="str">
        <f>'Fightin Irish Mist'!A7</f>
        <v>Palmer, Josh LAC WR</v>
      </c>
      <c r="B228" s="87">
        <f>'Fightin Irish Mist'!B7</f>
        <v>105.7</v>
      </c>
      <c r="C228" s="44">
        <f>'Fightin Irish Mist'!C7</f>
        <v>5</v>
      </c>
      <c r="D228" s="87">
        <f>'Fightin Irish Mist'!D7</f>
        <v>0</v>
      </c>
      <c r="E228" s="87">
        <f>'Fightin Irish Mist'!E7</f>
        <v>0</v>
      </c>
      <c r="F228" s="45">
        <f>'Fightin Irish Mist'!F7</f>
        <v>0</v>
      </c>
      <c r="G228" s="46"/>
      <c r="H228" s="44">
        <f t="shared" si="39"/>
        <v>3</v>
      </c>
      <c r="I228" s="44">
        <f t="shared" si="40"/>
        <v>12</v>
      </c>
      <c r="J228" s="44"/>
      <c r="K228" s="47"/>
      <c r="L228" s="48">
        <v>6.07</v>
      </c>
      <c r="X228" s="34" t="str">
        <f t="shared" si="34"/>
        <v>Palmer, Josh LAC WR</v>
      </c>
      <c r="AA228" s="34" t="str">
        <f t="shared" si="33"/>
        <v>Palmer, Josh LAC WR;3;0;12</v>
      </c>
    </row>
    <row r="229" spans="1:27" x14ac:dyDescent="0.25">
      <c r="A229" s="43" t="str">
        <f>'Fightin Irish Mist'!A8</f>
        <v>Kraft, Tucker GBP TE (R)</v>
      </c>
      <c r="B229" s="87">
        <f>'Fightin Irish Mist'!B8</f>
        <v>72.400000000000006</v>
      </c>
      <c r="C229" s="44">
        <f>'Fightin Irish Mist'!C8</f>
        <v>6</v>
      </c>
      <c r="D229" s="87">
        <f>'Fightin Irish Mist'!D8</f>
        <v>0</v>
      </c>
      <c r="E229" s="87">
        <f>'Fightin Irish Mist'!E8</f>
        <v>0</v>
      </c>
      <c r="F229" s="45">
        <f>'Fightin Irish Mist'!F8</f>
        <v>0</v>
      </c>
      <c r="G229" s="46"/>
      <c r="H229" s="44">
        <f t="shared" si="39"/>
        <v>3</v>
      </c>
      <c r="I229" s="44">
        <f t="shared" si="40"/>
        <v>12</v>
      </c>
      <c r="J229" s="44"/>
      <c r="K229" s="47"/>
      <c r="L229" s="62">
        <v>7.06</v>
      </c>
      <c r="X229" s="34" t="str">
        <f t="shared" si="34"/>
        <v>Kraft, Tucker GBP TE</v>
      </c>
      <c r="AA229" s="34" t="str">
        <f t="shared" si="33"/>
        <v>Kraft, Tucker GBP TE;3;0;12</v>
      </c>
    </row>
    <row r="230" spans="1:27" x14ac:dyDescent="0.25">
      <c r="A230" s="43" t="str">
        <f>'Fightin Irish Mist'!A9</f>
        <v>Kmet, Cole CHI TE (Q)</v>
      </c>
      <c r="B230" s="87">
        <f>'Fightin Irish Mist'!B9</f>
        <v>177</v>
      </c>
      <c r="C230" s="44">
        <f>'Fightin Irish Mist'!C9</f>
        <v>13</v>
      </c>
      <c r="D230" s="87">
        <f>'Fightin Irish Mist'!D9</f>
        <v>0</v>
      </c>
      <c r="E230" s="87">
        <f>'Fightin Irish Mist'!E9</f>
        <v>0</v>
      </c>
      <c r="F230" s="45">
        <f>'Fightin Irish Mist'!F9</f>
        <v>0</v>
      </c>
      <c r="G230" s="46"/>
      <c r="H230" s="44">
        <f t="shared" si="39"/>
        <v>3</v>
      </c>
      <c r="I230" s="44">
        <f t="shared" si="40"/>
        <v>12</v>
      </c>
      <c r="J230" s="44"/>
      <c r="K230" s="47"/>
      <c r="L230" s="48">
        <v>8.07</v>
      </c>
      <c r="X230" s="34" t="str">
        <f t="shared" si="34"/>
        <v>Kmet, Cole CHI TE</v>
      </c>
      <c r="AA230" s="34" t="str">
        <f t="shared" si="33"/>
        <v>Kmet, Cole CHI TE;3;0;12</v>
      </c>
    </row>
    <row r="231" spans="1:27" x14ac:dyDescent="0.25">
      <c r="A231" s="43" t="str">
        <f>'Fightin Irish Mist'!A10</f>
        <v>Saints, New Orleans NOS Def</v>
      </c>
      <c r="B231" s="87">
        <f>'Fightin Irish Mist'!B10</f>
        <v>163</v>
      </c>
      <c r="C231" s="44">
        <f>'Fightin Irish Mist'!C10</f>
        <v>11</v>
      </c>
      <c r="D231" s="87">
        <f>'Fightin Irish Mist'!D10</f>
        <v>0</v>
      </c>
      <c r="E231" s="87">
        <f>'Fightin Irish Mist'!E10</f>
        <v>0</v>
      </c>
      <c r="F231" s="45">
        <f>'Fightin Irish Mist'!F10</f>
        <v>0</v>
      </c>
      <c r="G231" s="46"/>
      <c r="H231" s="44">
        <f t="shared" si="39"/>
        <v>3</v>
      </c>
      <c r="I231" s="44">
        <f t="shared" si="40"/>
        <v>12</v>
      </c>
      <c r="J231" s="44"/>
      <c r="K231" s="47"/>
      <c r="L231" s="48">
        <v>9.06</v>
      </c>
      <c r="X231" s="34" t="str">
        <f t="shared" si="34"/>
        <v>Saints, New Orleans NOS Def</v>
      </c>
      <c r="AA231" s="34" t="str">
        <f t="shared" si="33"/>
        <v>Saints, New Orleans NOS Def;3;0;12</v>
      </c>
    </row>
    <row r="232" spans="1:27" x14ac:dyDescent="0.25">
      <c r="A232" s="43" t="str">
        <f>'Fightin Irish Mist'!A11</f>
        <v>Hubbard, Chuba CAR RB</v>
      </c>
      <c r="B232" s="87">
        <f>'Fightin Irish Mist'!B11</f>
        <v>174.3</v>
      </c>
      <c r="C232" s="44">
        <f>'Fightin Irish Mist'!C11</f>
        <v>7</v>
      </c>
      <c r="D232" s="87">
        <f>'Fightin Irish Mist'!D11</f>
        <v>0</v>
      </c>
      <c r="E232" s="87">
        <f>'Fightin Irish Mist'!E11</f>
        <v>0</v>
      </c>
      <c r="F232" s="45">
        <f>'Fightin Irish Mist'!F11</f>
        <v>0</v>
      </c>
      <c r="G232" s="46"/>
      <c r="H232" s="44">
        <f t="shared" si="39"/>
        <v>3</v>
      </c>
      <c r="I232" s="44">
        <f t="shared" si="40"/>
        <v>12</v>
      </c>
      <c r="J232" s="44"/>
      <c r="K232" s="47"/>
      <c r="L232" s="48">
        <v>10.07</v>
      </c>
      <c r="X232" s="34" t="str">
        <f t="shared" si="34"/>
        <v>Hubbard, Chuba CAR RB</v>
      </c>
      <c r="AA232" s="34" t="str">
        <f t="shared" si="33"/>
        <v>Hubbard, Chuba CAR RB;3;0;12</v>
      </c>
    </row>
    <row r="233" spans="1:27" x14ac:dyDescent="0.25">
      <c r="A233" s="43" t="str">
        <f>'Fightin Irish Mist'!A12</f>
        <v>Browning, Jake CIN QB</v>
      </c>
      <c r="B233" s="87">
        <f>'Fightin Irish Mist'!B12</f>
        <v>176</v>
      </c>
      <c r="C233" s="44">
        <f>'Fightin Irish Mist'!C12</f>
        <v>7</v>
      </c>
      <c r="D233" s="87">
        <f>'Fightin Irish Mist'!D12</f>
        <v>0</v>
      </c>
      <c r="E233" s="87">
        <f>'Fightin Irish Mist'!E12</f>
        <v>0</v>
      </c>
      <c r="F233" s="45">
        <f>'Fightin Irish Mist'!F12</f>
        <v>0</v>
      </c>
      <c r="G233" s="46"/>
      <c r="H233" s="44">
        <f t="shared" si="39"/>
        <v>3</v>
      </c>
      <c r="I233" s="44">
        <f t="shared" si="40"/>
        <v>12</v>
      </c>
      <c r="J233" s="44"/>
      <c r="K233" s="47"/>
      <c r="L233" s="48">
        <v>11.06</v>
      </c>
      <c r="X233" s="34" t="str">
        <f t="shared" si="34"/>
        <v>Browning, Jake CIN QB</v>
      </c>
      <c r="AA233" s="34" t="str">
        <f t="shared" si="33"/>
        <v>Browning, Jake CIN QB;3;0;12</v>
      </c>
    </row>
    <row r="234" spans="1:27" x14ac:dyDescent="0.25">
      <c r="A234" s="43" t="str">
        <f>'Fightin Irish Mist'!A13</f>
        <v>Brown, Chase CIN RB (R)</v>
      </c>
      <c r="B234" s="87">
        <f>'Fightin Irish Mist'!B13</f>
        <v>51.5</v>
      </c>
      <c r="C234" s="44">
        <f>'Fightin Irish Mist'!C13</f>
        <v>7</v>
      </c>
      <c r="D234" s="87">
        <f>'Fightin Irish Mist'!D13</f>
        <v>0</v>
      </c>
      <c r="E234" s="87">
        <f>'Fightin Irish Mist'!E13</f>
        <v>0</v>
      </c>
      <c r="F234" s="45">
        <f>'Fightin Irish Mist'!F13</f>
        <v>15.06</v>
      </c>
      <c r="G234" s="46"/>
      <c r="H234" s="44">
        <f t="shared" si="39"/>
        <v>3</v>
      </c>
      <c r="I234" s="44">
        <f t="shared" si="40"/>
        <v>13</v>
      </c>
      <c r="J234" s="44"/>
      <c r="K234" s="47"/>
      <c r="L234" s="48">
        <v>12.07</v>
      </c>
      <c r="X234" s="34" t="str">
        <f t="shared" si="34"/>
        <v>Brown, Chase CIN RB</v>
      </c>
      <c r="AA234" s="34" t="str">
        <f t="shared" si="33"/>
        <v>Brown, Chase CIN RB;3;0;13</v>
      </c>
    </row>
    <row r="235" spans="1:27" x14ac:dyDescent="0.25">
      <c r="A235" s="43" t="str">
        <f>'Fightin Irish Mist'!A14</f>
        <v>Stroud, C.J. HOU QB (R)</v>
      </c>
      <c r="B235" s="87">
        <f>'Fightin Irish Mist'!B14</f>
        <v>351</v>
      </c>
      <c r="C235" s="44">
        <f>'Fightin Irish Mist'!C14</f>
        <v>7</v>
      </c>
      <c r="D235" s="87">
        <f>'Fightin Irish Mist'!D14</f>
        <v>0</v>
      </c>
      <c r="E235" s="87">
        <f>'Fightin Irish Mist'!E14</f>
        <v>0</v>
      </c>
      <c r="F235" s="45">
        <f>'Fightin Irish Mist'!F14</f>
        <v>17.07</v>
      </c>
      <c r="G235" s="46"/>
      <c r="H235" s="44">
        <f t="shared" si="39"/>
        <v>3</v>
      </c>
      <c r="I235" s="44">
        <f t="shared" si="40"/>
        <v>15</v>
      </c>
      <c r="J235" s="44"/>
      <c r="K235" s="47"/>
      <c r="L235" s="48">
        <v>13.06</v>
      </c>
      <c r="X235" s="34" t="str">
        <f t="shared" si="34"/>
        <v>Stroud, C.J. HOU QB</v>
      </c>
      <c r="AA235" s="34" t="str">
        <f t="shared" si="33"/>
        <v>Stroud, C.J. HOU QB;3;0;15</v>
      </c>
    </row>
    <row r="236" spans="1:27" x14ac:dyDescent="0.25">
      <c r="A236" s="43" t="str">
        <f>'Fightin Irish Mist'!A15</f>
        <v>Tucker, Sean TBB RB (R)</v>
      </c>
      <c r="B236" s="87">
        <f>'Fightin Irish Mist'!B15</f>
        <v>5.2</v>
      </c>
      <c r="C236" s="44">
        <f>'Fightin Irish Mist'!C15</f>
        <v>5</v>
      </c>
      <c r="D236" s="87">
        <f>'Fightin Irish Mist'!D15</f>
        <v>0</v>
      </c>
      <c r="E236" s="87">
        <f>'Fightin Irish Mist'!E15</f>
        <v>0</v>
      </c>
      <c r="F236" s="45">
        <f>'Fightin Irish Mist'!F15</f>
        <v>17.059999999999999</v>
      </c>
      <c r="G236" s="46"/>
      <c r="H236" s="44">
        <f t="shared" si="39"/>
        <v>3</v>
      </c>
      <c r="I236" s="44">
        <f t="shared" si="40"/>
        <v>15</v>
      </c>
      <c r="J236" s="44"/>
      <c r="K236" s="47"/>
      <c r="L236" s="48">
        <v>14.07</v>
      </c>
      <c r="X236" s="34" t="str">
        <f t="shared" si="34"/>
        <v>Tucker, Sean TBB RB</v>
      </c>
      <c r="AA236" s="34" t="str">
        <f t="shared" si="33"/>
        <v>Tucker, Sean TBB RB;3;0;15</v>
      </c>
    </row>
    <row r="237" spans="1:27" x14ac:dyDescent="0.25">
      <c r="A237" s="43" t="str">
        <f>'Fightin Irish Mist'!A16</f>
        <v>Bass, Tyler BUF PK</v>
      </c>
      <c r="B237" s="87">
        <f>'Fightin Irish Mist'!B16</f>
        <v>130</v>
      </c>
      <c r="C237" s="44">
        <f>'Fightin Irish Mist'!C16</f>
        <v>13</v>
      </c>
      <c r="D237" s="87">
        <f>'Fightin Irish Mist'!D16</f>
        <v>0</v>
      </c>
      <c r="E237" s="87">
        <f>'Fightin Irish Mist'!E16</f>
        <v>0</v>
      </c>
      <c r="F237" s="45">
        <f>'Fightin Irish Mist'!F16</f>
        <v>17.03</v>
      </c>
      <c r="G237" s="46"/>
      <c r="H237" s="44">
        <f t="shared" si="39"/>
        <v>3</v>
      </c>
      <c r="I237" s="44">
        <f t="shared" si="40"/>
        <v>15</v>
      </c>
      <c r="J237" s="44"/>
      <c r="K237" s="47"/>
      <c r="L237" s="48">
        <v>15.06</v>
      </c>
      <c r="X237" s="34" t="str">
        <f t="shared" si="34"/>
        <v>Bass, Tyler BUF PK</v>
      </c>
      <c r="AA237" s="34" t="str">
        <f t="shared" si="33"/>
        <v>Bass, Tyler BUF PK;3;0;15</v>
      </c>
    </row>
    <row r="238" spans="1:27" x14ac:dyDescent="0.25">
      <c r="A238" s="43" t="str">
        <f>'Fightin Irish Mist'!A17</f>
        <v>Higgins, Tee CIN WR (D)</v>
      </c>
      <c r="B238" s="87">
        <f>'Fightin Irish Mist'!B17</f>
        <v>147.6</v>
      </c>
      <c r="C238" s="44">
        <f>'Fightin Irish Mist'!C17</f>
        <v>7</v>
      </c>
      <c r="D238" s="87">
        <f>'Fightin Irish Mist'!D17</f>
        <v>1</v>
      </c>
      <c r="E238" s="87" t="str">
        <f>'Fightin Irish Mist'!E17</f>
        <v>K7</v>
      </c>
      <c r="F238" s="45">
        <f>'Fightin Irish Mist'!F17</f>
        <v>7.06</v>
      </c>
      <c r="G238" s="46"/>
      <c r="H238" s="44" t="str">
        <f t="shared" si="39"/>
        <v>NA</v>
      </c>
      <c r="I238" s="44" t="str">
        <f t="shared" si="40"/>
        <v>NA</v>
      </c>
      <c r="J238" s="44"/>
      <c r="K238" s="47"/>
      <c r="L238" s="48">
        <v>16.07</v>
      </c>
      <c r="X238" s="34" t="str">
        <f t="shared" si="34"/>
        <v>Higgins, Tee CIN WR</v>
      </c>
      <c r="AA238" s="34" t="str">
        <f t="shared" si="33"/>
        <v/>
      </c>
    </row>
    <row r="239" spans="1:27" x14ac:dyDescent="0.25">
      <c r="A239" s="43" t="str">
        <f>'Fightin Irish Mist'!A18</f>
        <v>Samuel, Deebo SFO WR</v>
      </c>
      <c r="B239" s="87">
        <f>'Fightin Irish Mist'!B18</f>
        <v>263.3</v>
      </c>
      <c r="C239" s="44">
        <f>'Fightin Irish Mist'!C18</f>
        <v>9</v>
      </c>
      <c r="D239" s="87">
        <f>'Fightin Irish Mist'!D18</f>
        <v>2</v>
      </c>
      <c r="E239" s="87" t="str">
        <f>'Fightin Irish Mist'!E18</f>
        <v>K3</v>
      </c>
      <c r="F239" s="45">
        <f>'Fightin Irish Mist'!F18</f>
        <v>3.06</v>
      </c>
      <c r="G239" s="46"/>
      <c r="H239" s="44" t="str">
        <f t="shared" si="39"/>
        <v>NA</v>
      </c>
      <c r="I239" s="44" t="str">
        <f t="shared" si="40"/>
        <v>NA</v>
      </c>
      <c r="J239" s="44"/>
      <c r="K239" s="47"/>
      <c r="L239" s="48">
        <v>17.059999999999999</v>
      </c>
      <c r="X239" s="34" t="str">
        <f t="shared" si="34"/>
        <v>Samuel, Deebo SFO WR</v>
      </c>
      <c r="AA239" s="34" t="str">
        <f t="shared" si="33"/>
        <v/>
      </c>
    </row>
    <row r="240" spans="1:27" ht="16.5" thickBot="1" x14ac:dyDescent="0.3">
      <c r="A240" s="43" t="str">
        <f>'Fightin Irish Mist'!A19</f>
        <v>Walker III, Kenneth SEA RB</v>
      </c>
      <c r="B240" s="87">
        <f>'Fightin Irish Mist'!B19</f>
        <v>197.5</v>
      </c>
      <c r="C240" s="44">
        <f>'Fightin Irish Mist'!C19</f>
        <v>5</v>
      </c>
      <c r="D240" s="87">
        <f>'Fightin Irish Mist'!D19</f>
        <v>0</v>
      </c>
      <c r="E240" s="87">
        <f>'Fightin Irish Mist'!E19</f>
        <v>0</v>
      </c>
      <c r="F240" s="45">
        <f>'Fightin Irish Mist'!F19</f>
        <v>2.0699999999999998</v>
      </c>
      <c r="G240" s="46"/>
      <c r="H240" s="44" t="str">
        <f t="shared" si="39"/>
        <v>NA</v>
      </c>
      <c r="I240" s="44" t="str">
        <f t="shared" si="40"/>
        <v>NA</v>
      </c>
      <c r="J240" s="44"/>
      <c r="K240" s="47"/>
      <c r="L240" s="64">
        <v>18.07</v>
      </c>
      <c r="X240" s="34" t="str">
        <f t="shared" si="34"/>
        <v>Walker III, Kenneth SEA RB</v>
      </c>
      <c r="AA240" s="34" t="str">
        <f t="shared" si="33"/>
        <v/>
      </c>
    </row>
    <row r="241" spans="1:27" x14ac:dyDescent="0.25">
      <c r="A241" s="43" t="s">
        <v>302</v>
      </c>
      <c r="G241" s="46"/>
      <c r="J241" s="65"/>
      <c r="K241" s="66" t="s">
        <v>303</v>
      </c>
      <c r="X241" s="34" t="str">
        <f t="shared" si="34"/>
        <v>18 TOTAL PLAYERS</v>
      </c>
      <c r="AA241" s="34" t="str">
        <f t="shared" si="33"/>
        <v/>
      </c>
    </row>
    <row r="242" spans="1:27" ht="16.5" thickBot="1" x14ac:dyDescent="0.3">
      <c r="A242" s="67" t="s">
        <v>304</v>
      </c>
      <c r="B242" s="68" t="s">
        <v>305</v>
      </c>
      <c r="C242" s="68" t="s">
        <v>305</v>
      </c>
      <c r="D242" s="68" t="s">
        <v>305</v>
      </c>
      <c r="E242" s="68"/>
      <c r="F242" s="69"/>
      <c r="G242" s="70"/>
      <c r="H242" s="71"/>
      <c r="I242" s="71"/>
      <c r="J242" s="72">
        <f>IF(COUNTA(J223:J240)&gt;6,"ERROR",COUNTA(J223:J240))</f>
        <v>0</v>
      </c>
      <c r="K242" s="73">
        <f>IFERROR(AVERAGE(K223:K240),0)</f>
        <v>0</v>
      </c>
      <c r="X242" s="34" t="str">
        <f t="shared" si="34"/>
        <v>TOTAL:</v>
      </c>
      <c r="AA242" s="34" t="str">
        <f t="shared" si="33"/>
        <v/>
      </c>
    </row>
    <row r="243" spans="1:27" ht="16.5" thickBot="1" x14ac:dyDescent="0.3">
      <c r="A243" s="29" t="s">
        <v>315</v>
      </c>
      <c r="B243" s="30"/>
      <c r="C243" s="30"/>
      <c r="D243" s="30"/>
      <c r="E243" s="30"/>
      <c r="F243" s="31"/>
      <c r="G243" s="30"/>
      <c r="H243" s="32"/>
      <c r="I243" s="32"/>
      <c r="J243" s="32"/>
      <c r="K243" s="33"/>
      <c r="X243" s="34" t="str">
        <f t="shared" si="34"/>
        <v>BORADLE TEAM - BRAD THOESEN</v>
      </c>
      <c r="AA243" s="34" t="str">
        <f t="shared" si="33"/>
        <v/>
      </c>
    </row>
    <row r="244" spans="1:27" ht="48" thickBot="1" x14ac:dyDescent="0.3">
      <c r="A244" s="35" t="s">
        <v>284</v>
      </c>
      <c r="B244" s="36" t="s">
        <v>285</v>
      </c>
      <c r="C244" s="36" t="s">
        <v>286</v>
      </c>
      <c r="D244" s="37" t="s">
        <v>287</v>
      </c>
      <c r="E244" s="37" t="s">
        <v>288</v>
      </c>
      <c r="F244" s="38" t="s">
        <v>289</v>
      </c>
      <c r="G244" s="39"/>
      <c r="H244" s="37" t="s">
        <v>290</v>
      </c>
      <c r="I244" s="37" t="s">
        <v>291</v>
      </c>
      <c r="J244" s="37" t="s">
        <v>292</v>
      </c>
      <c r="K244" s="40" t="s">
        <v>293</v>
      </c>
      <c r="L244" s="41" t="s">
        <v>294</v>
      </c>
      <c r="X244" s="34" t="str">
        <f t="shared" si="34"/>
        <v>PLAYER</v>
      </c>
      <c r="AA244" s="34" t="str">
        <f t="shared" si="33"/>
        <v/>
      </c>
    </row>
    <row r="245" spans="1:27" ht="16.5" thickBot="1" x14ac:dyDescent="0.3">
      <c r="A245" s="43" t="str">
        <f>BoRaDLeSHoW!A2</f>
        <v>Cook, Dalvin BAL RB</v>
      </c>
      <c r="B245" s="87">
        <f>BoRaDLeSHoW!B2</f>
        <v>40.700000000000003</v>
      </c>
      <c r="C245" s="44">
        <f>BoRaDLeSHoW!C2</f>
        <v>13</v>
      </c>
      <c r="D245" s="87">
        <f>BoRaDLeSHoW!D2</f>
        <v>0</v>
      </c>
      <c r="E245" s="87">
        <f>BoRaDLeSHoW!E2</f>
        <v>0</v>
      </c>
      <c r="F245" s="45">
        <f>BoRaDLeSHoW!F2</f>
        <v>4.0599999999999996</v>
      </c>
      <c r="G245" s="46"/>
      <c r="H245" s="44">
        <f>IF(F245=0,3,
IF(ROUNDDOWN(TRIM(F245),0)&lt;=3,"NA",
IF(D245=0,3,
IF(D245-1&lt;=0,"NA",D245-1))))</f>
        <v>3</v>
      </c>
      <c r="I245" s="44">
        <f t="shared" ref="I245" si="41">IF(H245="NA","NA",
IF(F245=0,12,ROUNDDOWN(TRIM(F245)-2,0)))</f>
        <v>2</v>
      </c>
      <c r="J245" s="44"/>
      <c r="K245" s="47"/>
      <c r="L245" s="48">
        <v>1.07</v>
      </c>
      <c r="M245" s="50" t="s">
        <v>296</v>
      </c>
      <c r="N245" s="50"/>
      <c r="O245" s="50"/>
      <c r="P245" s="50"/>
      <c r="Q245" s="50"/>
      <c r="X245" s="34" t="str">
        <f t="shared" si="34"/>
        <v>Cook, Dalvin BAL RB</v>
      </c>
      <c r="AA245" s="34" t="str">
        <f t="shared" si="33"/>
        <v>Cook, Dalvin BAL RB;3;0;2</v>
      </c>
    </row>
    <row r="246" spans="1:27" x14ac:dyDescent="0.25">
      <c r="A246" s="43" t="str">
        <f>BoRaDLeSHoW!A3</f>
        <v>Montgomery, David DET RB</v>
      </c>
      <c r="B246" s="87">
        <f>BoRaDLeSHoW!B3</f>
        <v>212.6</v>
      </c>
      <c r="C246" s="44">
        <f>BoRaDLeSHoW!C3</f>
        <v>9</v>
      </c>
      <c r="D246" s="87">
        <f>BoRaDLeSHoW!D3</f>
        <v>0</v>
      </c>
      <c r="E246" s="87">
        <f>BoRaDLeSHoW!E3</f>
        <v>0</v>
      </c>
      <c r="F246" s="45">
        <f>BoRaDLeSHoW!F3</f>
        <v>5.07</v>
      </c>
      <c r="G246" s="46"/>
      <c r="H246" s="44">
        <f t="shared" ref="H246:H262" si="42">IF(F246=0,3,
IF(ROUNDDOWN(TRIM(F246),0)&lt;=3,"NA",
IF(D246=0,3,
IF(D246-1&lt;=0,"NA",D246-1))))</f>
        <v>3</v>
      </c>
      <c r="I246" s="44">
        <f t="shared" ref="I246:I262" si="43">IF(H246="NA","NA",
IF(F246=0,12,ROUNDDOWN(TRIM(F246)-2,0)))</f>
        <v>3</v>
      </c>
      <c r="J246" s="44"/>
      <c r="K246" s="47"/>
      <c r="L246" s="48">
        <v>2.06</v>
      </c>
      <c r="M246" s="74"/>
      <c r="N246" s="51"/>
      <c r="O246" s="52" t="s">
        <v>297</v>
      </c>
      <c r="P246" s="53" t="s">
        <v>298</v>
      </c>
      <c r="Q246" s="54"/>
      <c r="X246" s="34" t="str">
        <f t="shared" si="34"/>
        <v>Montgomery, David DET RB</v>
      </c>
      <c r="AA246" s="34" t="str">
        <f t="shared" si="33"/>
        <v>Montgomery, David DET RB;3;0;3</v>
      </c>
    </row>
    <row r="247" spans="1:27" x14ac:dyDescent="0.25">
      <c r="A247" s="43" t="str">
        <f>BoRaDLeSHoW!A4</f>
        <v>Burks, Treylon TEN WR</v>
      </c>
      <c r="B247" s="87">
        <f>BoRaDLeSHoW!B4</f>
        <v>40.200000000000003</v>
      </c>
      <c r="C247" s="44">
        <f>BoRaDLeSHoW!C4</f>
        <v>7</v>
      </c>
      <c r="D247" s="87">
        <f>BoRaDLeSHoW!D4</f>
        <v>3</v>
      </c>
      <c r="E247" s="87" t="str">
        <f>BoRaDLeSHoW!E4</f>
        <v>K7</v>
      </c>
      <c r="F247" s="45">
        <f>BoRaDLeSHoW!F4</f>
        <v>7.07</v>
      </c>
      <c r="G247" s="46"/>
      <c r="H247" s="44">
        <f t="shared" si="42"/>
        <v>2</v>
      </c>
      <c r="I247" s="44">
        <f t="shared" si="43"/>
        <v>5</v>
      </c>
      <c r="J247" s="44"/>
      <c r="K247" s="47"/>
      <c r="L247" s="48">
        <v>3.07</v>
      </c>
      <c r="M247" s="75"/>
      <c r="N247" s="55"/>
      <c r="O247" s="52" t="s">
        <v>297</v>
      </c>
      <c r="P247" s="53" t="s">
        <v>299</v>
      </c>
      <c r="Q247" s="54"/>
      <c r="X247" s="34" t="str">
        <f t="shared" si="34"/>
        <v>Burks, Treylon TEN WR</v>
      </c>
      <c r="AA247" s="34" t="str">
        <f t="shared" si="33"/>
        <v>Burks, Treylon TEN WR;2;K7;5</v>
      </c>
    </row>
    <row r="248" spans="1:27" x14ac:dyDescent="0.25">
      <c r="A248" s="43" t="str">
        <f>BoRaDLeSHoW!A5</f>
        <v>Achane, De'Von MIA RB (R)</v>
      </c>
      <c r="B248" s="87">
        <f>BoRaDLeSHoW!B5</f>
        <v>197.6</v>
      </c>
      <c r="C248" s="44">
        <f>BoRaDLeSHoW!C5</f>
        <v>10</v>
      </c>
      <c r="D248" s="87">
        <f>BoRaDLeSHoW!D5</f>
        <v>0</v>
      </c>
      <c r="E248" s="87">
        <f>BoRaDLeSHoW!E5</f>
        <v>0</v>
      </c>
      <c r="F248" s="45">
        <f>BoRaDLeSHoW!F5</f>
        <v>9.07</v>
      </c>
      <c r="G248" s="46"/>
      <c r="H248" s="44">
        <f t="shared" si="42"/>
        <v>3</v>
      </c>
      <c r="I248" s="44">
        <f t="shared" si="43"/>
        <v>7</v>
      </c>
      <c r="J248" s="44"/>
      <c r="K248" s="47"/>
      <c r="L248" s="48">
        <v>4.0599999999999996</v>
      </c>
      <c r="M248" s="76"/>
      <c r="N248" s="56"/>
      <c r="O248" s="52" t="s">
        <v>297</v>
      </c>
      <c r="P248" s="53" t="s">
        <v>300</v>
      </c>
      <c r="Q248" s="54"/>
      <c r="X248" s="34" t="str">
        <f t="shared" si="34"/>
        <v>Achane, De'Von MIA RB</v>
      </c>
      <c r="AA248" s="34" t="str">
        <f t="shared" si="33"/>
        <v>Achane, De'Von MIA RB;3;0;7</v>
      </c>
    </row>
    <row r="249" spans="1:27" ht="16.5" thickBot="1" x14ac:dyDescent="0.3">
      <c r="A249" s="43" t="str">
        <f>BoRaDLeSHoW!A6</f>
        <v>Watson, Christian GBP WR (Q)</v>
      </c>
      <c r="B249" s="87">
        <f>BoRaDLeSHoW!B6</f>
        <v>101.8</v>
      </c>
      <c r="C249" s="44">
        <f>BoRaDLeSHoW!C6</f>
        <v>6</v>
      </c>
      <c r="D249" s="87">
        <f>BoRaDLeSHoW!D6</f>
        <v>3</v>
      </c>
      <c r="E249" s="87" t="str">
        <f>BoRaDLeSHoW!E6</f>
        <v>K11</v>
      </c>
      <c r="F249" s="45">
        <f>BoRaDLeSHoW!F6</f>
        <v>11.07</v>
      </c>
      <c r="G249" s="46"/>
      <c r="H249" s="44">
        <f t="shared" si="42"/>
        <v>2</v>
      </c>
      <c r="I249" s="44">
        <f t="shared" si="43"/>
        <v>9</v>
      </c>
      <c r="J249" s="44"/>
      <c r="K249" s="47"/>
      <c r="L249" s="48">
        <v>5.07</v>
      </c>
      <c r="M249" s="77"/>
      <c r="N249" s="57"/>
      <c r="O249" s="58" t="s">
        <v>297</v>
      </c>
      <c r="P249" s="59" t="s">
        <v>301</v>
      </c>
      <c r="Q249" s="60"/>
      <c r="X249" s="34" t="str">
        <f t="shared" si="34"/>
        <v>Watson, Christian GBP WR</v>
      </c>
      <c r="AA249" s="34" t="str">
        <f t="shared" si="33"/>
        <v>Watson, Christian GBP WR;2;K11;9</v>
      </c>
    </row>
    <row r="250" spans="1:27" x14ac:dyDescent="0.25">
      <c r="A250" s="43" t="str">
        <f>BoRaDLeSHoW!A7</f>
        <v>Foreman, D'Onta CHI RB</v>
      </c>
      <c r="B250" s="87">
        <f>BoRaDLeSHoW!B7</f>
        <v>91.8</v>
      </c>
      <c r="C250" s="44">
        <f>BoRaDLeSHoW!C7</f>
        <v>13</v>
      </c>
      <c r="D250" s="87">
        <f>BoRaDLeSHoW!D7</f>
        <v>3</v>
      </c>
      <c r="E250" s="87" t="str">
        <f>BoRaDLeSHoW!E7</f>
        <v>K12</v>
      </c>
      <c r="F250" s="45">
        <f>BoRaDLeSHoW!F7</f>
        <v>12.12</v>
      </c>
      <c r="G250" s="46"/>
      <c r="H250" s="44">
        <f t="shared" si="42"/>
        <v>2</v>
      </c>
      <c r="I250" s="44">
        <f t="shared" si="43"/>
        <v>10</v>
      </c>
      <c r="J250" s="44"/>
      <c r="K250" s="47"/>
      <c r="L250" s="48">
        <v>6.06</v>
      </c>
      <c r="X250" s="34" t="str">
        <f t="shared" si="34"/>
        <v>Foreman, D'Onta CHI RB</v>
      </c>
      <c r="AA250" s="34" t="str">
        <f t="shared" si="33"/>
        <v>Foreman, D'Onta CHI RB;2;K12;10</v>
      </c>
    </row>
    <row r="251" spans="1:27" x14ac:dyDescent="0.25">
      <c r="A251" s="43" t="str">
        <f>BoRaDLeSHoW!A8</f>
        <v>Elliott, Ezekiel NEP RB</v>
      </c>
      <c r="B251" s="87">
        <f>BoRaDLeSHoW!B8</f>
        <v>161.4</v>
      </c>
      <c r="C251" s="44">
        <f>BoRaDLeSHoW!C8</f>
        <v>11</v>
      </c>
      <c r="D251" s="87">
        <f>BoRaDLeSHoW!D8</f>
        <v>0</v>
      </c>
      <c r="E251" s="87">
        <f>BoRaDLeSHoW!E8</f>
        <v>0</v>
      </c>
      <c r="F251" s="45">
        <f>BoRaDLeSHoW!F8</f>
        <v>13.11</v>
      </c>
      <c r="G251" s="46"/>
      <c r="H251" s="44">
        <f t="shared" si="42"/>
        <v>3</v>
      </c>
      <c r="I251" s="44">
        <f t="shared" si="43"/>
        <v>11</v>
      </c>
      <c r="J251" s="44"/>
      <c r="K251" s="47"/>
      <c r="L251" s="62">
        <v>7.07</v>
      </c>
      <c r="X251" s="34" t="str">
        <f t="shared" si="34"/>
        <v>Elliott, Ezekiel NEP RB</v>
      </c>
      <c r="AA251" s="34" t="str">
        <f t="shared" si="33"/>
        <v>Elliott, Ezekiel NEP RB;3;0;11</v>
      </c>
    </row>
    <row r="252" spans="1:27" x14ac:dyDescent="0.25">
      <c r="A252" s="43" t="str">
        <f>BoRaDLeSHoW!A9</f>
        <v>Washington, Parker JAC WR (R)</v>
      </c>
      <c r="B252" s="87">
        <f>BoRaDLeSHoW!B9</f>
        <v>45</v>
      </c>
      <c r="C252" s="44">
        <f>BoRaDLeSHoW!C9</f>
        <v>9</v>
      </c>
      <c r="D252" s="87">
        <f>BoRaDLeSHoW!D9</f>
        <v>0</v>
      </c>
      <c r="E252" s="87">
        <f>BoRaDLeSHoW!E9</f>
        <v>0</v>
      </c>
      <c r="F252" s="45">
        <f>BoRaDLeSHoW!F9</f>
        <v>0</v>
      </c>
      <c r="G252" s="46"/>
      <c r="H252" s="44">
        <f t="shared" si="42"/>
        <v>3</v>
      </c>
      <c r="I252" s="44">
        <f t="shared" si="43"/>
        <v>12</v>
      </c>
      <c r="J252" s="44"/>
      <c r="K252" s="47"/>
      <c r="L252" s="48">
        <v>8.06</v>
      </c>
      <c r="X252" s="34" t="str">
        <f t="shared" si="34"/>
        <v>Washington, Parker JAC WR</v>
      </c>
      <c r="AA252" s="34" t="str">
        <f t="shared" si="33"/>
        <v>Washington, Parker JAC WR;3;0;12</v>
      </c>
    </row>
    <row r="253" spans="1:27" x14ac:dyDescent="0.25">
      <c r="A253" s="43" t="str">
        <f>BoRaDLeSHoW!A10</f>
        <v>Everett, Gerald LAC TE</v>
      </c>
      <c r="B253" s="87">
        <f>BoRaDLeSHoW!B10</f>
        <v>109.7</v>
      </c>
      <c r="C253" s="44">
        <f>BoRaDLeSHoW!C10</f>
        <v>5</v>
      </c>
      <c r="D253" s="87">
        <f>BoRaDLeSHoW!D10</f>
        <v>0</v>
      </c>
      <c r="E253" s="87">
        <f>BoRaDLeSHoW!E10</f>
        <v>0</v>
      </c>
      <c r="F253" s="45">
        <f>BoRaDLeSHoW!F10</f>
        <v>0</v>
      </c>
      <c r="G253" s="46"/>
      <c r="H253" s="44">
        <f t="shared" si="42"/>
        <v>3</v>
      </c>
      <c r="I253" s="44">
        <f t="shared" si="43"/>
        <v>12</v>
      </c>
      <c r="J253" s="44"/>
      <c r="K253" s="47"/>
      <c r="L253" s="48">
        <v>9.07</v>
      </c>
      <c r="X253" s="34" t="str">
        <f t="shared" si="34"/>
        <v>Everett, Gerald LAC TE</v>
      </c>
      <c r="AA253" s="34" t="str">
        <f t="shared" si="33"/>
        <v>Everett, Gerald LAC TE;3;0;12</v>
      </c>
    </row>
    <row r="254" spans="1:27" x14ac:dyDescent="0.25">
      <c r="A254" s="43" t="str">
        <f>BoRaDLeSHoW!A11</f>
        <v>Thomas, Logan WAS TE</v>
      </c>
      <c r="B254" s="87">
        <f>BoRaDLeSHoW!B11</f>
        <v>124.9</v>
      </c>
      <c r="C254" s="44">
        <f>BoRaDLeSHoW!C11</f>
        <v>14</v>
      </c>
      <c r="D254" s="87">
        <f>BoRaDLeSHoW!D11</f>
        <v>0</v>
      </c>
      <c r="E254" s="87">
        <f>BoRaDLeSHoW!E11</f>
        <v>0</v>
      </c>
      <c r="F254" s="45">
        <f>BoRaDLeSHoW!F11</f>
        <v>0</v>
      </c>
      <c r="G254" s="46"/>
      <c r="H254" s="44">
        <f t="shared" si="42"/>
        <v>3</v>
      </c>
      <c r="I254" s="44">
        <f t="shared" si="43"/>
        <v>12</v>
      </c>
      <c r="J254" s="44"/>
      <c r="K254" s="47"/>
      <c r="L254" s="48">
        <v>10.06</v>
      </c>
      <c r="X254" s="34" t="str">
        <f t="shared" si="34"/>
        <v>Thomas, Logan WAS TE</v>
      </c>
      <c r="AA254" s="34" t="str">
        <f t="shared" si="33"/>
        <v>Thomas, Logan WAS TE;3;0;12</v>
      </c>
    </row>
    <row r="255" spans="1:27" x14ac:dyDescent="0.25">
      <c r="A255" s="43" t="str">
        <f>BoRaDLeSHoW!A12</f>
        <v>Folk, Nick TEN PK</v>
      </c>
      <c r="B255" s="87">
        <f>BoRaDLeSHoW!B12</f>
        <v>127</v>
      </c>
      <c r="C255" s="44">
        <f>BoRaDLeSHoW!C12</f>
        <v>7</v>
      </c>
      <c r="D255" s="87">
        <f>BoRaDLeSHoW!D12</f>
        <v>0</v>
      </c>
      <c r="E255" s="87">
        <f>BoRaDLeSHoW!E12</f>
        <v>0</v>
      </c>
      <c r="F255" s="45">
        <f>BoRaDLeSHoW!F12</f>
        <v>0</v>
      </c>
      <c r="G255" s="46"/>
      <c r="H255" s="44">
        <f t="shared" si="42"/>
        <v>3</v>
      </c>
      <c r="I255" s="44">
        <f t="shared" si="43"/>
        <v>12</v>
      </c>
      <c r="J255" s="44"/>
      <c r="K255" s="47"/>
      <c r="L255" s="48">
        <v>11.07</v>
      </c>
      <c r="X255" s="34" t="str">
        <f t="shared" si="34"/>
        <v>Folk, Nick TEN PK</v>
      </c>
      <c r="AA255" s="34" t="str">
        <f t="shared" si="33"/>
        <v>Folk, Nick TEN PK;3;0;12</v>
      </c>
    </row>
    <row r="256" spans="1:27" x14ac:dyDescent="0.25">
      <c r="A256" s="43" t="str">
        <f>BoRaDLeSHoW!A13</f>
        <v>Dobbs, Joshua MIN QB</v>
      </c>
      <c r="B256" s="87">
        <f>BoRaDLeSHoW!B13</f>
        <v>247.6</v>
      </c>
      <c r="C256" s="44">
        <f>BoRaDLeSHoW!C13</f>
        <v>13</v>
      </c>
      <c r="D256" s="87">
        <f>BoRaDLeSHoW!D13</f>
        <v>0</v>
      </c>
      <c r="E256" s="87">
        <f>BoRaDLeSHoW!E13</f>
        <v>0</v>
      </c>
      <c r="F256" s="45">
        <f>BoRaDLeSHoW!F13</f>
        <v>0</v>
      </c>
      <c r="G256" s="46"/>
      <c r="H256" s="44">
        <f t="shared" si="42"/>
        <v>3</v>
      </c>
      <c r="I256" s="44">
        <f t="shared" si="43"/>
        <v>12</v>
      </c>
      <c r="J256" s="44"/>
      <c r="K256" s="47"/>
      <c r="L256" s="48">
        <v>12.06</v>
      </c>
      <c r="X256" s="34" t="str">
        <f t="shared" si="34"/>
        <v>Dobbs, Joshua MIN QB</v>
      </c>
      <c r="AA256" s="34" t="str">
        <f t="shared" si="33"/>
        <v>Dobbs, Joshua MIN QB;3;0;12</v>
      </c>
    </row>
    <row r="257" spans="1:27" x14ac:dyDescent="0.25">
      <c r="A257" s="43" t="str">
        <f>BoRaDLeSHoW!A14</f>
        <v>Freeman, Royce LAR RB</v>
      </c>
      <c r="B257" s="87">
        <f>BoRaDLeSHoW!B14</f>
        <v>43.7</v>
      </c>
      <c r="C257" s="44">
        <f>BoRaDLeSHoW!C14</f>
        <v>10</v>
      </c>
      <c r="D257" s="87">
        <f>BoRaDLeSHoW!D14</f>
        <v>0</v>
      </c>
      <c r="E257" s="87">
        <f>BoRaDLeSHoW!E14</f>
        <v>0</v>
      </c>
      <c r="F257" s="45">
        <f>BoRaDLeSHoW!F14</f>
        <v>0</v>
      </c>
      <c r="G257" s="46"/>
      <c r="H257" s="44">
        <f t="shared" si="42"/>
        <v>3</v>
      </c>
      <c r="I257" s="44">
        <f t="shared" si="43"/>
        <v>12</v>
      </c>
      <c r="J257" s="44"/>
      <c r="K257" s="47"/>
      <c r="L257" s="48">
        <v>13.07</v>
      </c>
      <c r="X257" s="34" t="str">
        <f t="shared" si="34"/>
        <v>Freeman, Royce LAR RB</v>
      </c>
      <c r="AA257" s="34" t="str">
        <f t="shared" si="33"/>
        <v>Freeman, Royce LAR RB;3;0;12</v>
      </c>
    </row>
    <row r="258" spans="1:27" x14ac:dyDescent="0.25">
      <c r="A258" s="43" t="str">
        <f>BoRaDLeSHoW!A15</f>
        <v>Samuel, Curtis WAS WR</v>
      </c>
      <c r="B258" s="87">
        <f>BoRaDLeSHoW!B15</f>
        <v>155.19999999999999</v>
      </c>
      <c r="C258" s="44">
        <f>BoRaDLeSHoW!C15</f>
        <v>14</v>
      </c>
      <c r="D258" s="87">
        <f>BoRaDLeSHoW!D15</f>
        <v>3</v>
      </c>
      <c r="E258" s="87" t="str">
        <f>BoRaDLeSHoW!E15</f>
        <v>K14</v>
      </c>
      <c r="F258" s="45">
        <f>BoRaDLeSHoW!F15</f>
        <v>14.06</v>
      </c>
      <c r="G258" s="46"/>
      <c r="H258" s="44">
        <f t="shared" si="42"/>
        <v>2</v>
      </c>
      <c r="I258" s="44">
        <f t="shared" si="43"/>
        <v>12</v>
      </c>
      <c r="J258" s="44"/>
      <c r="K258" s="47"/>
      <c r="L258" s="48">
        <v>14.06</v>
      </c>
      <c r="X258" s="34" t="str">
        <f t="shared" si="34"/>
        <v>Samuel, Curtis WAS WR</v>
      </c>
      <c r="AA258" s="34" t="str">
        <f t="shared" si="33"/>
        <v>Samuel, Curtis WAS WR;2;K14;12</v>
      </c>
    </row>
    <row r="259" spans="1:27" x14ac:dyDescent="0.25">
      <c r="A259" s="43" t="str">
        <f>BoRaDLeSHoW!A16</f>
        <v>Ford, Jerome CLE RB</v>
      </c>
      <c r="B259" s="87">
        <f>BoRaDLeSHoW!B16</f>
        <v>220.2</v>
      </c>
      <c r="C259" s="44">
        <f>BoRaDLeSHoW!C16</f>
        <v>5</v>
      </c>
      <c r="D259" s="87">
        <f>BoRaDLeSHoW!D16</f>
        <v>0</v>
      </c>
      <c r="E259" s="87">
        <f>BoRaDLeSHoW!E16</f>
        <v>0</v>
      </c>
      <c r="F259" s="45">
        <f>BoRaDLeSHoW!F16</f>
        <v>15.08</v>
      </c>
      <c r="G259" s="46"/>
      <c r="H259" s="44">
        <f t="shared" si="42"/>
        <v>3</v>
      </c>
      <c r="I259" s="44">
        <f t="shared" si="43"/>
        <v>13</v>
      </c>
      <c r="J259" s="44"/>
      <c r="K259" s="47"/>
      <c r="L259" s="48">
        <v>15.07</v>
      </c>
      <c r="X259" s="34" t="str">
        <f t="shared" si="34"/>
        <v>Ford, Jerome CLE RB</v>
      </c>
      <c r="AA259" s="34" t="str">
        <f t="shared" ref="AA259:AA264" si="44">IF(ISNUMBER(H259)=FALSE,"",_xlfn.CONCAT(X259,";",H259,";",E259,";",I259))</f>
        <v>Ford, Jerome CLE RB;3;0;13</v>
      </c>
    </row>
    <row r="260" spans="1:27" x14ac:dyDescent="0.25">
      <c r="A260" s="43" t="str">
        <f>BoRaDLeSHoW!A17</f>
        <v>Rice, Rashee KCC WR (R)  (O)</v>
      </c>
      <c r="B260" s="87">
        <f>BoRaDLeSHoW!B17</f>
        <v>218.8</v>
      </c>
      <c r="C260" s="44">
        <f>BoRaDLeSHoW!C17</f>
        <v>10</v>
      </c>
      <c r="D260" s="87">
        <f>BoRaDLeSHoW!D17</f>
        <v>0</v>
      </c>
      <c r="E260" s="87">
        <f>BoRaDLeSHoW!E17</f>
        <v>0</v>
      </c>
      <c r="F260" s="45">
        <f>BoRaDLeSHoW!F17</f>
        <v>16.059999999999999</v>
      </c>
      <c r="G260" s="46"/>
      <c r="H260" s="44">
        <f t="shared" si="42"/>
        <v>3</v>
      </c>
      <c r="I260" s="44">
        <f t="shared" si="43"/>
        <v>14</v>
      </c>
      <c r="J260" s="44"/>
      <c r="K260" s="47"/>
      <c r="L260" s="48">
        <v>16.059999999999999</v>
      </c>
      <c r="X260" s="34" t="str">
        <f t="shared" ref="X260:X264" si="45">IFERROR(LEFT(A260,FIND("(",A260)-2),A260)</f>
        <v>Rice, Rashee KCC WR</v>
      </c>
      <c r="AA260" s="34" t="str">
        <f t="shared" si="44"/>
        <v>Rice, Rashee KCC WR;3;0;14</v>
      </c>
    </row>
    <row r="261" spans="1:27" x14ac:dyDescent="0.25">
      <c r="A261" s="43" t="str">
        <f>BoRaDLeSHoW!A18</f>
        <v>Ravens, Baltimore BAL Def</v>
      </c>
      <c r="B261" s="87">
        <f>BoRaDLeSHoW!B18</f>
        <v>206</v>
      </c>
      <c r="C261" s="44">
        <f>BoRaDLeSHoW!C18</f>
        <v>13</v>
      </c>
      <c r="D261" s="87">
        <f>BoRaDLeSHoW!D18</f>
        <v>0</v>
      </c>
      <c r="E261" s="87">
        <f>BoRaDLeSHoW!E18</f>
        <v>0</v>
      </c>
      <c r="F261" s="45">
        <f>BoRaDLeSHoW!F18</f>
        <v>17.079999999999998</v>
      </c>
      <c r="G261" s="46"/>
      <c r="H261" s="44">
        <f t="shared" si="42"/>
        <v>3</v>
      </c>
      <c r="I261" s="44">
        <f t="shared" si="43"/>
        <v>15</v>
      </c>
      <c r="J261" s="44"/>
      <c r="K261" s="47"/>
      <c r="L261" s="48">
        <v>17.07</v>
      </c>
      <c r="X261" s="34" t="str">
        <f t="shared" si="45"/>
        <v>Ravens, Baltimore BAL Def</v>
      </c>
      <c r="AA261" s="34" t="str">
        <f t="shared" si="44"/>
        <v>Ravens, Baltimore BAL Def;3;0;15</v>
      </c>
    </row>
    <row r="262" spans="1:27" ht="16.5" thickBot="1" x14ac:dyDescent="0.3">
      <c r="A262" s="43">
        <f>BoRaDLeSHoW!A19</f>
        <v>0</v>
      </c>
      <c r="B262" s="87">
        <f>BoRaDLeSHoW!B19</f>
        <v>0</v>
      </c>
      <c r="C262" s="44">
        <f>BoRaDLeSHoW!C19</f>
        <v>0</v>
      </c>
      <c r="D262" s="87">
        <f>BoRaDLeSHoW!D19</f>
        <v>0</v>
      </c>
      <c r="E262" s="87">
        <f>BoRaDLeSHoW!E19</f>
        <v>0</v>
      </c>
      <c r="F262" s="45">
        <f>BoRaDLeSHoW!F19</f>
        <v>0</v>
      </c>
      <c r="G262" s="46"/>
      <c r="H262" s="44">
        <f t="shared" si="42"/>
        <v>3</v>
      </c>
      <c r="I262" s="44">
        <f t="shared" si="43"/>
        <v>12</v>
      </c>
      <c r="J262" s="44"/>
      <c r="K262" s="47"/>
      <c r="L262" s="64">
        <v>18.059999999999999</v>
      </c>
      <c r="X262" s="34">
        <f t="shared" si="45"/>
        <v>0</v>
      </c>
      <c r="AA262" s="34" t="str">
        <f t="shared" si="44"/>
        <v>0;3;0;12</v>
      </c>
    </row>
    <row r="263" spans="1:27" x14ac:dyDescent="0.25">
      <c r="A263" s="43" t="s">
        <v>302</v>
      </c>
      <c r="G263" s="46"/>
      <c r="J263" s="65"/>
      <c r="K263" s="66" t="s">
        <v>303</v>
      </c>
      <c r="X263" s="34" t="str">
        <f t="shared" si="45"/>
        <v>18 TOTAL PLAYERS</v>
      </c>
      <c r="AA263" s="34" t="str">
        <f t="shared" si="44"/>
        <v/>
      </c>
    </row>
    <row r="264" spans="1:27" ht="16.5" thickBot="1" x14ac:dyDescent="0.3">
      <c r="A264" s="67" t="s">
        <v>304</v>
      </c>
      <c r="B264" s="68" t="s">
        <v>305</v>
      </c>
      <c r="C264" s="68" t="s">
        <v>305</v>
      </c>
      <c r="D264" s="68" t="s">
        <v>305</v>
      </c>
      <c r="E264" s="68"/>
      <c r="F264" s="69"/>
      <c r="G264" s="70"/>
      <c r="H264" s="71"/>
      <c r="I264" s="71"/>
      <c r="J264" s="72">
        <f>IF(COUNTA(J245:J262)&gt;6,"ERROR",COUNTA(J245:J262))</f>
        <v>0</v>
      </c>
      <c r="K264" s="73">
        <f>IFERROR(AVERAGE(K245:K262),0)</f>
        <v>0</v>
      </c>
      <c r="X264" s="34" t="str">
        <f t="shared" si="45"/>
        <v>TOTAL:</v>
      </c>
      <c r="AA264" s="34" t="str">
        <f t="shared" si="44"/>
        <v/>
      </c>
    </row>
  </sheetData>
  <autoFilter ref="A2:AA264" xr:uid="{1D4C3E6F-776B-7F43-8C81-ADC936365EEA}"/>
  <mergeCells count="12">
    <mergeCell ref="M135:Q135"/>
    <mergeCell ref="M157:Q157"/>
    <mergeCell ref="M179:Q179"/>
    <mergeCell ref="M201:Q201"/>
    <mergeCell ref="M223:Q223"/>
    <mergeCell ref="M245:Q245"/>
    <mergeCell ref="M3:Q3"/>
    <mergeCell ref="M25:Q25"/>
    <mergeCell ref="M47:Q47"/>
    <mergeCell ref="M69:Q69"/>
    <mergeCell ref="M91:Q91"/>
    <mergeCell ref="M113:Q113"/>
  </mergeCells>
  <conditionalFormatting sqref="A1:A264">
    <cfRule type="expression" dxfId="81" priority="25">
      <formula>H1=2</formula>
    </cfRule>
    <cfRule type="expression" dxfId="80" priority="26">
      <formula>H1=3</formula>
    </cfRule>
    <cfRule type="expression" dxfId="79" priority="27">
      <formula>H1="NA"</formula>
    </cfRule>
    <cfRule type="expression" dxfId="78" priority="28">
      <formula>H1=1</formula>
    </cfRule>
  </conditionalFormatting>
  <conditionalFormatting sqref="B1:G2 J1:K2">
    <cfRule type="expression" dxfId="77" priority="29">
      <formula>J1="NA"</formula>
    </cfRule>
    <cfRule type="expression" dxfId="76" priority="30">
      <formula>J1=1</formula>
    </cfRule>
  </conditionalFormatting>
  <conditionalFormatting sqref="H1:H2">
    <cfRule type="expression" dxfId="75" priority="31">
      <formula>Q1="NA"</formula>
    </cfRule>
    <cfRule type="expression" dxfId="74" priority="32">
      <formula>Q1=1</formula>
    </cfRule>
  </conditionalFormatting>
  <conditionalFormatting sqref="I1:I2">
    <cfRule type="expression" dxfId="73" priority="33">
      <formula>P1="NA"</formula>
    </cfRule>
    <cfRule type="expression" dxfId="72" priority="34">
      <formula>P1=1</formula>
    </cfRule>
  </conditionalFormatting>
  <conditionalFormatting sqref="L2">
    <cfRule type="expression" dxfId="71" priority="23">
      <formula>T2="NA"</formula>
    </cfRule>
    <cfRule type="expression" dxfId="70" priority="24">
      <formula>T2=1</formula>
    </cfRule>
  </conditionalFormatting>
  <conditionalFormatting sqref="L24">
    <cfRule type="expression" dxfId="69" priority="21">
      <formula>T24="NA"</formula>
    </cfRule>
    <cfRule type="expression" dxfId="68" priority="22">
      <formula>T24=1</formula>
    </cfRule>
  </conditionalFormatting>
  <conditionalFormatting sqref="L46">
    <cfRule type="expression" dxfId="67" priority="19">
      <formula>T46="NA"</formula>
    </cfRule>
    <cfRule type="expression" dxfId="66" priority="20">
      <formula>T46=1</formula>
    </cfRule>
  </conditionalFormatting>
  <conditionalFormatting sqref="L68">
    <cfRule type="expression" dxfId="65" priority="17">
      <formula>T68="NA"</formula>
    </cfRule>
    <cfRule type="expression" dxfId="64" priority="18">
      <formula>T68=1</formula>
    </cfRule>
  </conditionalFormatting>
  <conditionalFormatting sqref="L90">
    <cfRule type="expression" dxfId="63" priority="15">
      <formula>T90="NA"</formula>
    </cfRule>
    <cfRule type="expression" dxfId="62" priority="16">
      <formula>T90=1</formula>
    </cfRule>
  </conditionalFormatting>
  <conditionalFormatting sqref="L112">
    <cfRule type="expression" dxfId="61" priority="13">
      <formula>T112="NA"</formula>
    </cfRule>
    <cfRule type="expression" dxfId="60" priority="14">
      <formula>T112=1</formula>
    </cfRule>
  </conditionalFormatting>
  <conditionalFormatting sqref="L134">
    <cfRule type="expression" dxfId="59" priority="11">
      <formula>T134="NA"</formula>
    </cfRule>
    <cfRule type="expression" dxfId="58" priority="12">
      <formula>T134=1</formula>
    </cfRule>
  </conditionalFormatting>
  <conditionalFormatting sqref="L156">
    <cfRule type="expression" dxfId="57" priority="9">
      <formula>T156="NA"</formula>
    </cfRule>
    <cfRule type="expression" dxfId="56" priority="10">
      <formula>T156=1</formula>
    </cfRule>
  </conditionalFormatting>
  <conditionalFormatting sqref="L178">
    <cfRule type="expression" dxfId="55" priority="7">
      <formula>T178="NA"</formula>
    </cfRule>
    <cfRule type="expression" dxfId="54" priority="8">
      <formula>T178=1</formula>
    </cfRule>
  </conditionalFormatting>
  <conditionalFormatting sqref="L200">
    <cfRule type="expression" dxfId="53" priority="5">
      <formula>T200="NA"</formula>
    </cfRule>
    <cfRule type="expression" dxfId="52" priority="6">
      <formula>T200=1</formula>
    </cfRule>
  </conditionalFormatting>
  <conditionalFormatting sqref="L222">
    <cfRule type="expression" dxfId="51" priority="3">
      <formula>T222="NA"</formula>
    </cfRule>
    <cfRule type="expression" dxfId="50" priority="4">
      <formula>T222=1</formula>
    </cfRule>
  </conditionalFormatting>
  <conditionalFormatting sqref="L244">
    <cfRule type="expression" dxfId="49" priority="1">
      <formula>T244="NA"</formula>
    </cfRule>
    <cfRule type="expression" dxfId="48" priority="2">
      <formula>T244=1</formula>
    </cfRule>
  </conditionalFormatting>
  <pageMargins left="0.7" right="0.7" top="0.75" bottom="0.75" header="0.3" footer="0.3"/>
  <pageSetup scale="69" fitToHeight="6"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5AB36-B273-40F7-838E-DDBC44CE08E3}">
  <sheetPr>
    <tabColor rgb="FF00B0F0"/>
  </sheetPr>
  <dimension ref="A1:D217"/>
  <sheetViews>
    <sheetView workbookViewId="0">
      <pane xSplit="1" ySplit="1" topLeftCell="B11" activePane="bottomRight" state="frozen"/>
      <selection activeCell="M14" sqref="M14"/>
      <selection pane="topRight" activeCell="M14" sqref="M14"/>
      <selection pane="bottomLeft" activeCell="M14" sqref="M14"/>
      <selection pane="bottomRight" activeCell="D35" sqref="D35"/>
    </sheetView>
  </sheetViews>
  <sheetFormatPr defaultColWidth="12.5703125" defaultRowHeight="15.75" x14ac:dyDescent="0.25"/>
  <cols>
    <col min="1" max="1" width="8" style="80" bestFit="1" customWidth="1"/>
    <col min="2" max="2" width="25" style="34" bestFit="1" customWidth="1"/>
    <col min="3" max="3" width="21.28515625" style="34" bestFit="1" customWidth="1"/>
    <col min="4" max="4" width="43.5703125" style="34" bestFit="1" customWidth="1"/>
    <col min="5" max="16384" width="12.5703125" style="34"/>
  </cols>
  <sheetData>
    <row r="1" spans="1:4" ht="18" x14ac:dyDescent="0.4">
      <c r="A1" s="78" t="s">
        <v>316</v>
      </c>
      <c r="B1" s="79" t="s">
        <v>317</v>
      </c>
      <c r="C1" s="79" t="s">
        <v>318</v>
      </c>
      <c r="D1" s="79" t="s">
        <v>319</v>
      </c>
    </row>
    <row r="2" spans="1:4" x14ac:dyDescent="0.25">
      <c r="A2" s="80">
        <v>1.01</v>
      </c>
      <c r="B2" s="34" t="str">
        <f>VLOOKUP(A2,'Pre-Draft Picks - MFL'!A:G,3,0)</f>
        <v>Over the Hill</v>
      </c>
      <c r="C2" s="34" t="str">
        <f>VLOOKUP(B2,'Draft Order (KKL)'!B:C,2,0)</f>
        <v>Craig Wiesen</v>
      </c>
      <c r="D2" s="81" t="str">
        <f>VLOOKUP(A2,'Pre-Draft Picks - MFL'!A:G,7,0)</f>
        <v xml:space="preserve"> </v>
      </c>
    </row>
    <row r="3" spans="1:4" x14ac:dyDescent="0.25">
      <c r="A3" s="80">
        <v>1.02</v>
      </c>
      <c r="B3" s="34" t="str">
        <f>VLOOKUP(A3,'Pre-Draft Picks - MFL'!A:G,3,0)</f>
        <v>Karaoke Craig</v>
      </c>
      <c r="C3" s="34" t="str">
        <f>VLOOKUP(B3,'Draft Order (KKL)'!B:C,2,0)</f>
        <v>Ever Rivera</v>
      </c>
      <c r="D3" s="81" t="str">
        <f>VLOOKUP(A3,'Pre-Draft Picks - MFL'!A:G,7,0)</f>
        <v xml:space="preserve"> </v>
      </c>
    </row>
    <row r="4" spans="1:4" x14ac:dyDescent="0.25">
      <c r="A4" s="80">
        <v>1.03</v>
      </c>
      <c r="B4" s="34" t="str">
        <f>VLOOKUP(A4,'Pre-Draft Picks - MFL'!A:G,3,0)</f>
        <v>Hail Marys</v>
      </c>
      <c r="C4" s="34" t="str">
        <f>VLOOKUP(B4,'Draft Order (KKL)'!B:C,2,0)</f>
        <v>Bill Davidson</v>
      </c>
      <c r="D4" s="81" t="str">
        <f>VLOOKUP(A4,'Pre-Draft Picks - MFL'!A:G,7,0)</f>
        <v xml:space="preserve"> </v>
      </c>
    </row>
    <row r="5" spans="1:4" x14ac:dyDescent="0.25">
      <c r="A5" s="80">
        <v>1.04</v>
      </c>
      <c r="B5" s="34" t="str">
        <f>VLOOKUP(A5,'Pre-Draft Picks - MFL'!A:G,3,0)</f>
        <v>Midnight Marauders</v>
      </c>
      <c r="C5" s="34" t="str">
        <f>VLOOKUP(B5,'Draft Order (KKL)'!B:C,2,0)</f>
        <v>Rodney Sasher</v>
      </c>
      <c r="D5" s="81" t="str">
        <f>VLOOKUP(A5,'Pre-Draft Picks - MFL'!A:G,7,0)</f>
        <v xml:space="preserve"> </v>
      </c>
    </row>
    <row r="6" spans="1:4" x14ac:dyDescent="0.25">
      <c r="A6" s="80">
        <v>1.05</v>
      </c>
      <c r="B6" s="34" t="str">
        <f>VLOOKUP(A6,'Pre-Draft Picks - MFL'!A:G,3,0)</f>
        <v>Wa Wa Wee Wa</v>
      </c>
      <c r="C6" s="34" t="str">
        <f>VLOOKUP(B6,'Draft Order (KKL)'!B:C,2,0)</f>
        <v>Mike Stein</v>
      </c>
      <c r="D6" s="81" t="str">
        <f>VLOOKUP(A6,'Pre-Draft Picks - MFL'!A:G,7,0)</f>
        <v xml:space="preserve"> </v>
      </c>
    </row>
    <row r="7" spans="1:4" x14ac:dyDescent="0.25">
      <c r="A7" s="80">
        <v>1.06</v>
      </c>
      <c r="B7" s="34" t="str">
        <f>VLOOKUP(A7,'Pre-Draft Picks - MFL'!A:G,3,0)</f>
        <v>Fightin Irish Mist</v>
      </c>
      <c r="C7" s="34" t="str">
        <f>VLOOKUP(B7,'Draft Order (KKL)'!B:C,2,0)</f>
        <v>Craig Mayo</v>
      </c>
      <c r="D7" s="81" t="str">
        <f>VLOOKUP(A7,'Pre-Draft Picks - MFL'!A:G,7,0)</f>
        <v xml:space="preserve"> </v>
      </c>
    </row>
    <row r="8" spans="1:4" x14ac:dyDescent="0.25">
      <c r="A8" s="80">
        <v>1.07</v>
      </c>
      <c r="B8" s="34" t="str">
        <f>VLOOKUP(A8,'Pre-Draft Picks - MFL'!A:G,3,0)</f>
        <v>BoRaDLeSHoW</v>
      </c>
      <c r="C8" s="34" t="str">
        <f>VLOOKUP(B8,'Draft Order (KKL)'!B:C,2,0)</f>
        <v>Brad Thoesen</v>
      </c>
      <c r="D8" s="81" t="str">
        <f>VLOOKUP(A8,'Pre-Draft Picks - MFL'!A:G,7,0)</f>
        <v xml:space="preserve"> </v>
      </c>
    </row>
    <row r="9" spans="1:4" x14ac:dyDescent="0.25">
      <c r="A9" s="80">
        <v>1.08</v>
      </c>
      <c r="B9" s="34" t="str">
        <f>VLOOKUP(A9,'Pre-Draft Picks - MFL'!A:G,3,0)</f>
        <v>Hipster Doofus</v>
      </c>
      <c r="C9" s="34" t="str">
        <f>VLOOKUP(B9,'Draft Order (KKL)'!B:C,2,0)</f>
        <v>Corey Thoesen</v>
      </c>
      <c r="D9" s="81" t="str">
        <f>VLOOKUP(A9,'Pre-Draft Picks - MFL'!A:G,7,0)</f>
        <v xml:space="preserve"> </v>
      </c>
    </row>
    <row r="10" spans="1:4" x14ac:dyDescent="0.25">
      <c r="A10" s="80">
        <v>1.0900000000000001</v>
      </c>
      <c r="B10" s="34" t="str">
        <f>VLOOKUP(A10,'Pre-Draft Picks - MFL'!A:G,3,0)</f>
        <v>Guiness Blacks</v>
      </c>
      <c r="C10" s="34" t="str">
        <f>VLOOKUP(B10,'Draft Order (KKL)'!B:C,2,0)</f>
        <v>Rob Sherman</v>
      </c>
      <c r="D10" s="81" t="str">
        <f>VLOOKUP(A10,'Pre-Draft Picks - MFL'!A:G,7,0)</f>
        <v xml:space="preserve"> </v>
      </c>
    </row>
    <row r="11" spans="1:4" x14ac:dyDescent="0.25">
      <c r="A11" s="80">
        <v>1.1000000000000001</v>
      </c>
      <c r="B11" s="34" t="str">
        <f>VLOOKUP(A11,'Pre-Draft Picks - MFL'!A:G,3,0)</f>
        <v>Da Cowboys</v>
      </c>
      <c r="C11" s="34" t="str">
        <f>VLOOKUP(B11,'Draft Order (KKL)'!B:C,2,0)</f>
        <v>Allen Broussard</v>
      </c>
      <c r="D11" s="81" t="str">
        <f>VLOOKUP(A11,'Pre-Draft Picks - MFL'!A:G,7,0)</f>
        <v xml:space="preserve"> </v>
      </c>
    </row>
    <row r="12" spans="1:4" x14ac:dyDescent="0.25">
      <c r="A12" s="80">
        <v>1.1100000000000001</v>
      </c>
      <c r="B12" s="34" t="str">
        <f>VLOOKUP(A12,'Pre-Draft Picks - MFL'!A:G,3,0)</f>
        <v>Phoenix Force</v>
      </c>
      <c r="C12" s="34" t="str">
        <f>VLOOKUP(B12,'Draft Order (KKL)'!B:C,2,0)</f>
        <v>Chris Culbreath</v>
      </c>
      <c r="D12" s="81" t="str">
        <f>VLOOKUP(A12,'Pre-Draft Picks - MFL'!A:G,7,0)</f>
        <v xml:space="preserve"> </v>
      </c>
    </row>
    <row r="13" spans="1:4" x14ac:dyDescent="0.25">
      <c r="A13" s="80">
        <v>1.1200000000000001</v>
      </c>
      <c r="B13" s="34" t="str">
        <f>VLOOKUP(A13,'Pre-Draft Picks - MFL'!A:G,3,0)</f>
        <v>Sleepy Hollow Stranglers</v>
      </c>
      <c r="C13" s="34" t="str">
        <f>VLOOKUP(B13,'Draft Order (KKL)'!B:C,2,0)</f>
        <v>Damien Long</v>
      </c>
      <c r="D13" s="81" t="str">
        <f>VLOOKUP(A13,'Pre-Draft Picks - MFL'!A:G,7,0)</f>
        <v xml:space="preserve"> </v>
      </c>
    </row>
    <row r="14" spans="1:4" x14ac:dyDescent="0.25">
      <c r="A14" s="80">
        <v>2.0099999999999998</v>
      </c>
      <c r="B14" s="34" t="str">
        <f>VLOOKUP(A14,'Pre-Draft Picks - MFL'!A:G,3,0)</f>
        <v>Sleepy Hollow Stranglers</v>
      </c>
      <c r="C14" s="34" t="str">
        <f>VLOOKUP(B14,'Draft Order (KKL)'!B:C,2,0)</f>
        <v>Damien Long</v>
      </c>
      <c r="D14" s="81" t="str">
        <f>VLOOKUP(A14,'Pre-Draft Picks - MFL'!A:G,7,0)</f>
        <v xml:space="preserve"> </v>
      </c>
    </row>
    <row r="15" spans="1:4" x14ac:dyDescent="0.25">
      <c r="A15" s="80">
        <v>2.02</v>
      </c>
      <c r="B15" s="34" t="str">
        <f>VLOOKUP(A15,'Pre-Draft Picks - MFL'!A:G,3,0)</f>
        <v>Phoenix Force</v>
      </c>
      <c r="C15" s="34" t="str">
        <f>VLOOKUP(B15,'Draft Order (KKL)'!B:C,2,0)</f>
        <v>Chris Culbreath</v>
      </c>
      <c r="D15" s="81" t="str">
        <f>VLOOKUP(A15,'Pre-Draft Picks - MFL'!A:G,7,0)</f>
        <v xml:space="preserve"> </v>
      </c>
    </row>
    <row r="16" spans="1:4" x14ac:dyDescent="0.25">
      <c r="A16" s="80">
        <v>2.0299999999999998</v>
      </c>
      <c r="B16" s="34" t="str">
        <f>VLOOKUP(A16,'Pre-Draft Picks - MFL'!A:G,3,0)</f>
        <v>Da Cowboys</v>
      </c>
      <c r="C16" s="34" t="str">
        <f>VLOOKUP(B16,'Draft Order (KKL)'!B:C,2,0)</f>
        <v>Allen Broussard</v>
      </c>
      <c r="D16" s="81" t="str">
        <f>VLOOKUP(A16,'Pre-Draft Picks - MFL'!A:G,7,0)</f>
        <v xml:space="preserve"> </v>
      </c>
    </row>
    <row r="17" spans="1:4" x14ac:dyDescent="0.25">
      <c r="A17" s="80">
        <v>2.04</v>
      </c>
      <c r="B17" s="34" t="str">
        <f>VLOOKUP(A17,'Pre-Draft Picks - MFL'!A:G,3,0)</f>
        <v>Guiness Blacks</v>
      </c>
      <c r="C17" s="34" t="str">
        <f>VLOOKUP(B17,'Draft Order (KKL)'!B:C,2,0)</f>
        <v>Rob Sherman</v>
      </c>
      <c r="D17" s="81" t="str">
        <f>VLOOKUP(A17,'Pre-Draft Picks - MFL'!A:G,7,0)</f>
        <v xml:space="preserve"> </v>
      </c>
    </row>
    <row r="18" spans="1:4" x14ac:dyDescent="0.25">
      <c r="A18" s="80">
        <v>2.0499999999999998</v>
      </c>
      <c r="B18" s="34" t="str">
        <f>VLOOKUP(A18,'Pre-Draft Picks - MFL'!A:G,3,0)</f>
        <v>Hipster Doofus</v>
      </c>
      <c r="C18" s="34" t="str">
        <f>VLOOKUP(B18,'Draft Order (KKL)'!B:C,2,0)</f>
        <v>Corey Thoesen</v>
      </c>
      <c r="D18" s="81" t="str">
        <f>VLOOKUP(A18,'Pre-Draft Picks - MFL'!A:G,7,0)</f>
        <v xml:space="preserve"> </v>
      </c>
    </row>
    <row r="19" spans="1:4" x14ac:dyDescent="0.25">
      <c r="A19" s="80">
        <v>2.06</v>
      </c>
      <c r="B19" s="34" t="str">
        <f>VLOOKUP(A19,'Pre-Draft Picks - MFL'!A:G,3,0)</f>
        <v>BoRaDLeSHoW</v>
      </c>
      <c r="C19" s="34" t="str">
        <f>VLOOKUP(B19,'Draft Order (KKL)'!B:C,2,0)</f>
        <v>Brad Thoesen</v>
      </c>
      <c r="D19" s="81" t="str">
        <f>VLOOKUP(A19,'Pre-Draft Picks - MFL'!A:G,7,0)</f>
        <v xml:space="preserve"> </v>
      </c>
    </row>
    <row r="20" spans="1:4" x14ac:dyDescent="0.25">
      <c r="A20" s="80">
        <v>2.0699999999999998</v>
      </c>
      <c r="B20" s="34" t="str">
        <f>VLOOKUP(A20,'Pre-Draft Picks - MFL'!A:G,3,0)</f>
        <v>Fightin Irish Mist</v>
      </c>
      <c r="C20" s="34" t="str">
        <f>VLOOKUP(B20,'Draft Order (KKL)'!B:C,2,0)</f>
        <v>Craig Mayo</v>
      </c>
      <c r="D20" s="81" t="str">
        <f>VLOOKUP(A20,'Pre-Draft Picks - MFL'!A:G,7,0)</f>
        <v xml:space="preserve"> </v>
      </c>
    </row>
    <row r="21" spans="1:4" x14ac:dyDescent="0.25">
      <c r="A21" s="80">
        <v>2.08</v>
      </c>
      <c r="B21" s="34" t="str">
        <f>VLOOKUP(A21,'Pre-Draft Picks - MFL'!A:G,3,0)</f>
        <v>Wa Wa Wee Wa</v>
      </c>
      <c r="C21" s="34" t="str">
        <f>VLOOKUP(B21,'Draft Order (KKL)'!B:C,2,0)</f>
        <v>Mike Stein</v>
      </c>
      <c r="D21" s="81" t="str">
        <f>VLOOKUP(A21,'Pre-Draft Picks - MFL'!A:G,7,0)</f>
        <v xml:space="preserve"> </v>
      </c>
    </row>
    <row r="22" spans="1:4" x14ac:dyDescent="0.25">
      <c r="A22" s="80">
        <v>2.09</v>
      </c>
      <c r="B22" s="34" t="str">
        <f>VLOOKUP(A22,'Pre-Draft Picks - MFL'!A:G,3,0)</f>
        <v>Midnight Marauders</v>
      </c>
      <c r="C22" s="34" t="str">
        <f>VLOOKUP(B22,'Draft Order (KKL)'!B:C,2,0)</f>
        <v>Rodney Sasher</v>
      </c>
      <c r="D22" s="81" t="str">
        <f>VLOOKUP(A22,'Pre-Draft Picks - MFL'!A:G,7,0)</f>
        <v xml:space="preserve"> </v>
      </c>
    </row>
    <row r="23" spans="1:4" x14ac:dyDescent="0.25">
      <c r="A23" s="80">
        <v>2.1</v>
      </c>
      <c r="B23" s="34" t="str">
        <f>VLOOKUP(A23,'Pre-Draft Picks - MFL'!A:G,3,0)</f>
        <v>Hail Marys</v>
      </c>
      <c r="C23" s="34" t="str">
        <f>VLOOKUP(B23,'Draft Order (KKL)'!B:C,2,0)</f>
        <v>Bill Davidson</v>
      </c>
      <c r="D23" s="81" t="str">
        <f>VLOOKUP(A23,'Pre-Draft Picks - MFL'!A:G,7,0)</f>
        <v xml:space="preserve"> </v>
      </c>
    </row>
    <row r="24" spans="1:4" x14ac:dyDescent="0.25">
      <c r="A24" s="80">
        <v>2.11</v>
      </c>
      <c r="B24" s="34" t="str">
        <f>VLOOKUP(A24,'Pre-Draft Picks - MFL'!A:G,3,0)</f>
        <v>Karaoke Craig</v>
      </c>
      <c r="C24" s="34" t="str">
        <f>VLOOKUP(B24,'Draft Order (KKL)'!B:C,2,0)</f>
        <v>Ever Rivera</v>
      </c>
      <c r="D24" s="81" t="str">
        <f>VLOOKUP(A24,'Pre-Draft Picks - MFL'!A:G,7,0)</f>
        <v xml:space="preserve"> </v>
      </c>
    </row>
    <row r="25" spans="1:4" x14ac:dyDescent="0.25">
      <c r="A25" s="80">
        <v>2.12</v>
      </c>
      <c r="B25" s="34" t="str">
        <f>VLOOKUP(A25,'Pre-Draft Picks - MFL'!A:G,3,0)</f>
        <v>Over the Hill</v>
      </c>
      <c r="C25" s="34" t="str">
        <f>VLOOKUP(B25,'Draft Order (KKL)'!B:C,2,0)</f>
        <v>Craig Wiesen</v>
      </c>
      <c r="D25" s="81" t="str">
        <f>VLOOKUP(A25,'Pre-Draft Picks - MFL'!A:G,7,0)</f>
        <v xml:space="preserve"> </v>
      </c>
    </row>
    <row r="26" spans="1:4" x14ac:dyDescent="0.25">
      <c r="A26" s="80">
        <v>3.01</v>
      </c>
      <c r="B26" s="34" t="str">
        <f>VLOOKUP(A26,'Pre-Draft Picks - MFL'!A:G,3,0)</f>
        <v>Over the Hill</v>
      </c>
      <c r="C26" s="34" t="str">
        <f>VLOOKUP(B26,'Draft Order (KKL)'!B:C,2,0)</f>
        <v>Craig Wiesen</v>
      </c>
      <c r="D26" s="81" t="str">
        <f>VLOOKUP(A26,'Pre-Draft Picks - MFL'!A:G,7,0)</f>
        <v xml:space="preserve"> </v>
      </c>
    </row>
    <row r="27" spans="1:4" x14ac:dyDescent="0.25">
      <c r="A27" s="80">
        <v>3.02</v>
      </c>
      <c r="B27" s="34" t="str">
        <f>VLOOKUP(A27,'Pre-Draft Picks - MFL'!A:G,3,0)</f>
        <v>Karaoke Craig</v>
      </c>
      <c r="C27" s="34" t="str">
        <f>VLOOKUP(B27,'Draft Order (KKL)'!B:C,2,0)</f>
        <v>Ever Rivera</v>
      </c>
      <c r="D27" s="81" t="str">
        <f>VLOOKUP(A27,'Pre-Draft Picks - MFL'!A:G,7,0)</f>
        <v xml:space="preserve"> </v>
      </c>
    </row>
    <row r="28" spans="1:4" x14ac:dyDescent="0.25">
      <c r="A28" s="80">
        <v>3.03</v>
      </c>
      <c r="B28" s="34" t="str">
        <f>VLOOKUP(A28,'Pre-Draft Picks - MFL'!A:G,3,0)</f>
        <v>Hail Marys</v>
      </c>
      <c r="C28" s="34" t="str">
        <f>VLOOKUP(B28,'Draft Order (KKL)'!B:C,2,0)</f>
        <v>Bill Davidson</v>
      </c>
      <c r="D28" s="81" t="str">
        <f>VLOOKUP(A28,'Pre-Draft Picks - MFL'!A:G,7,0)</f>
        <v xml:space="preserve"> </v>
      </c>
    </row>
    <row r="29" spans="1:4" x14ac:dyDescent="0.25">
      <c r="A29" s="80">
        <v>3.04</v>
      </c>
      <c r="B29" s="34" t="str">
        <f>VLOOKUP(A29,'Pre-Draft Picks - MFL'!A:G,3,0)</f>
        <v>Midnight Marauders</v>
      </c>
      <c r="C29" s="34" t="str">
        <f>VLOOKUP(B29,'Draft Order (KKL)'!B:C,2,0)</f>
        <v>Rodney Sasher</v>
      </c>
      <c r="D29" s="81" t="str">
        <f>VLOOKUP(A29,'Pre-Draft Picks - MFL'!A:G,7,0)</f>
        <v xml:space="preserve"> </v>
      </c>
    </row>
    <row r="30" spans="1:4" x14ac:dyDescent="0.25">
      <c r="A30" s="80">
        <v>3.05</v>
      </c>
      <c r="B30" s="34" t="str">
        <f>VLOOKUP(A30,'Pre-Draft Picks - MFL'!A:G,3,0)</f>
        <v>Wa Wa Wee Wa</v>
      </c>
      <c r="C30" s="34" t="str">
        <f>VLOOKUP(B30,'Draft Order (KKL)'!B:C,2,0)</f>
        <v>Mike Stein</v>
      </c>
      <c r="D30" s="81" t="str">
        <f>VLOOKUP(A30,'Pre-Draft Picks - MFL'!A:G,7,0)</f>
        <v xml:space="preserve"> </v>
      </c>
    </row>
    <row r="31" spans="1:4" x14ac:dyDescent="0.25">
      <c r="A31" s="80">
        <v>3.06</v>
      </c>
      <c r="B31" s="34" t="str">
        <f>VLOOKUP(A31,'Pre-Draft Picks - MFL'!A:G,3,0)</f>
        <v>Fightin Irish Mist</v>
      </c>
      <c r="C31" s="34" t="str">
        <f>VLOOKUP(B31,'Draft Order (KKL)'!B:C,2,0)</f>
        <v>Craig Mayo</v>
      </c>
      <c r="D31" s="81" t="str">
        <f>VLOOKUP(A31,'Pre-Draft Picks - MFL'!A:G,7,0)</f>
        <v xml:space="preserve"> </v>
      </c>
    </row>
    <row r="32" spans="1:4" x14ac:dyDescent="0.25">
      <c r="A32" s="80">
        <v>3.07</v>
      </c>
      <c r="B32" s="34" t="str">
        <f>VLOOKUP(A32,'Pre-Draft Picks - MFL'!A:G,3,0)</f>
        <v>BoRaDLeSHoW</v>
      </c>
      <c r="C32" s="34" t="str">
        <f>VLOOKUP(B32,'Draft Order (KKL)'!B:C,2,0)</f>
        <v>Brad Thoesen</v>
      </c>
      <c r="D32" s="81" t="str">
        <f>VLOOKUP(A32,'Pre-Draft Picks - MFL'!A:G,7,0)</f>
        <v xml:space="preserve"> </v>
      </c>
    </row>
    <row r="33" spans="1:4" x14ac:dyDescent="0.25">
      <c r="A33" s="80">
        <v>3.08</v>
      </c>
      <c r="B33" s="34" t="str">
        <f>VLOOKUP(A33,'Pre-Draft Picks - MFL'!A:G,3,0)</f>
        <v>Over the Hill</v>
      </c>
      <c r="C33" s="34" t="str">
        <f>VLOOKUP(B33,'Draft Order (KKL)'!B:C,2,0)</f>
        <v>Craig Wiesen</v>
      </c>
      <c r="D33" s="81" t="str">
        <f>VLOOKUP(A33,'Pre-Draft Picks - MFL'!A:G,7,0)</f>
        <v>[Pick traded from Hipster Doofus.]</v>
      </c>
    </row>
    <row r="34" spans="1:4" x14ac:dyDescent="0.25">
      <c r="A34" s="80">
        <v>3.09</v>
      </c>
      <c r="B34" s="34" t="str">
        <f>VLOOKUP(A34,'Pre-Draft Picks - MFL'!A:G,3,0)</f>
        <v>Guiness Blacks</v>
      </c>
      <c r="C34" s="34" t="str">
        <f>VLOOKUP(B34,'Draft Order (KKL)'!B:C,2,0)</f>
        <v>Rob Sherman</v>
      </c>
      <c r="D34" s="81" t="str">
        <f>VLOOKUP(A34,'Pre-Draft Picks - MFL'!A:G,7,0)</f>
        <v xml:space="preserve"> </v>
      </c>
    </row>
    <row r="35" spans="1:4" x14ac:dyDescent="0.25">
      <c r="A35" s="80">
        <v>3.1</v>
      </c>
      <c r="B35" s="34" t="str">
        <f>VLOOKUP(A35,'Pre-Draft Picks - MFL'!A:G,3,0)</f>
        <v>Da Cowboys</v>
      </c>
      <c r="C35" s="34" t="str">
        <f>VLOOKUP(B35,'Draft Order (KKL)'!B:C,2,0)</f>
        <v>Allen Broussard</v>
      </c>
      <c r="D35" s="81" t="str">
        <f>VLOOKUP(A35,'Pre-Draft Picks - MFL'!A:G,7,0)</f>
        <v xml:space="preserve"> </v>
      </c>
    </row>
    <row r="36" spans="1:4" x14ac:dyDescent="0.25">
      <c r="A36" s="80">
        <v>3.11</v>
      </c>
      <c r="B36" s="34" t="str">
        <f>VLOOKUP(A36,'Pre-Draft Picks - MFL'!A:G,3,0)</f>
        <v>Phoenix Force</v>
      </c>
      <c r="C36" s="34" t="str">
        <f>VLOOKUP(B36,'Draft Order (KKL)'!B:C,2,0)</f>
        <v>Chris Culbreath</v>
      </c>
      <c r="D36" s="81" t="str">
        <f>VLOOKUP(A36,'Pre-Draft Picks - MFL'!A:G,7,0)</f>
        <v xml:space="preserve"> </v>
      </c>
    </row>
    <row r="37" spans="1:4" x14ac:dyDescent="0.25">
      <c r="A37" s="80">
        <v>3.12</v>
      </c>
      <c r="B37" s="34" t="str">
        <f>VLOOKUP(A37,'Pre-Draft Picks - MFL'!A:G,3,0)</f>
        <v>Sleepy Hollow Stranglers</v>
      </c>
      <c r="C37" s="34" t="str">
        <f>VLOOKUP(B37,'Draft Order (KKL)'!B:C,2,0)</f>
        <v>Damien Long</v>
      </c>
      <c r="D37" s="81" t="str">
        <f>VLOOKUP(A37,'Pre-Draft Picks - MFL'!A:G,7,0)</f>
        <v xml:space="preserve"> </v>
      </c>
    </row>
    <row r="38" spans="1:4" x14ac:dyDescent="0.25">
      <c r="A38" s="80">
        <v>4.01</v>
      </c>
      <c r="B38" s="34" t="str">
        <f>VLOOKUP(A38,'Pre-Draft Picks - MFL'!A:G,3,0)</f>
        <v>Sleepy Hollow Stranglers</v>
      </c>
      <c r="C38" s="34" t="str">
        <f>VLOOKUP(B38,'Draft Order (KKL)'!B:C,2,0)</f>
        <v>Damien Long</v>
      </c>
      <c r="D38" s="81" t="str">
        <f>VLOOKUP(A38,'Pre-Draft Picks - MFL'!A:G,7,0)</f>
        <v xml:space="preserve"> </v>
      </c>
    </row>
    <row r="39" spans="1:4" x14ac:dyDescent="0.25">
      <c r="A39" s="80">
        <v>4.0199999999999996</v>
      </c>
      <c r="B39" s="34" t="str">
        <f>VLOOKUP(A39,'Pre-Draft Picks - MFL'!A:G,3,0)</f>
        <v>Phoenix Force</v>
      </c>
      <c r="C39" s="34" t="str">
        <f>VLOOKUP(B39,'Draft Order (KKL)'!B:C,2,0)</f>
        <v>Chris Culbreath</v>
      </c>
      <c r="D39" s="81" t="str">
        <f>VLOOKUP(A39,'Pre-Draft Picks - MFL'!A:G,7,0)</f>
        <v xml:space="preserve"> </v>
      </c>
    </row>
    <row r="40" spans="1:4" x14ac:dyDescent="0.25">
      <c r="A40" s="80">
        <v>4.03</v>
      </c>
      <c r="B40" s="34" t="str">
        <f>VLOOKUP(A40,'Pre-Draft Picks - MFL'!A:G,3,0)</f>
        <v>Da Cowboys</v>
      </c>
      <c r="C40" s="34" t="str">
        <f>VLOOKUP(B40,'Draft Order (KKL)'!B:C,2,0)</f>
        <v>Allen Broussard</v>
      </c>
      <c r="D40" s="81" t="str">
        <f>VLOOKUP(A40,'Pre-Draft Picks - MFL'!A:G,7,0)</f>
        <v xml:space="preserve"> </v>
      </c>
    </row>
    <row r="41" spans="1:4" x14ac:dyDescent="0.25">
      <c r="A41" s="80">
        <v>4.04</v>
      </c>
      <c r="B41" s="34" t="str">
        <f>VLOOKUP(A41,'Pre-Draft Picks - MFL'!A:G,3,0)</f>
        <v>Guiness Blacks</v>
      </c>
      <c r="C41" s="34" t="str">
        <f>VLOOKUP(B41,'Draft Order (KKL)'!B:C,2,0)</f>
        <v>Rob Sherman</v>
      </c>
      <c r="D41" s="81" t="str">
        <f>VLOOKUP(A41,'Pre-Draft Picks - MFL'!A:G,7,0)</f>
        <v xml:space="preserve"> </v>
      </c>
    </row>
    <row r="42" spans="1:4" x14ac:dyDescent="0.25">
      <c r="A42" s="80">
        <v>4.05</v>
      </c>
      <c r="B42" s="34" t="str">
        <f>VLOOKUP(A42,'Pre-Draft Picks - MFL'!A:G,3,0)</f>
        <v>Hipster Doofus</v>
      </c>
      <c r="C42" s="34" t="str">
        <f>VLOOKUP(B42,'Draft Order (KKL)'!B:C,2,0)</f>
        <v>Corey Thoesen</v>
      </c>
      <c r="D42" s="81" t="str">
        <f>VLOOKUP(A42,'Pre-Draft Picks - MFL'!A:G,7,0)</f>
        <v xml:space="preserve"> </v>
      </c>
    </row>
    <row r="43" spans="1:4" x14ac:dyDescent="0.25">
      <c r="A43" s="80">
        <v>4.0599999999999996</v>
      </c>
      <c r="B43" s="34" t="str">
        <f>VLOOKUP(A43,'Pre-Draft Picks - MFL'!A:G,3,0)</f>
        <v>BoRaDLeSHoW</v>
      </c>
      <c r="C43" s="34" t="str">
        <f>VLOOKUP(B43,'Draft Order (KKL)'!B:C,2,0)</f>
        <v>Brad Thoesen</v>
      </c>
      <c r="D43" s="81" t="str">
        <f>VLOOKUP(A43,'Pre-Draft Picks - MFL'!A:G,7,0)</f>
        <v xml:space="preserve"> </v>
      </c>
    </row>
    <row r="44" spans="1:4" x14ac:dyDescent="0.25">
      <c r="A44" s="80">
        <v>4.07</v>
      </c>
      <c r="B44" s="34" t="str">
        <f>VLOOKUP(A44,'Pre-Draft Picks - MFL'!A:G,3,0)</f>
        <v>Fightin Irish Mist</v>
      </c>
      <c r="C44" s="34" t="str">
        <f>VLOOKUP(B44,'Draft Order (KKL)'!B:C,2,0)</f>
        <v>Craig Mayo</v>
      </c>
      <c r="D44" s="81" t="str">
        <f>VLOOKUP(A44,'Pre-Draft Picks - MFL'!A:G,7,0)</f>
        <v xml:space="preserve"> </v>
      </c>
    </row>
    <row r="45" spans="1:4" x14ac:dyDescent="0.25">
      <c r="A45" s="80">
        <v>4.08</v>
      </c>
      <c r="B45" s="34" t="str">
        <f>VLOOKUP(A45,'Pre-Draft Picks - MFL'!A:G,3,0)</f>
        <v>Wa Wa Wee Wa</v>
      </c>
      <c r="C45" s="34" t="str">
        <f>VLOOKUP(B45,'Draft Order (KKL)'!B:C,2,0)</f>
        <v>Mike Stein</v>
      </c>
      <c r="D45" s="81" t="str">
        <f>VLOOKUP(A45,'Pre-Draft Picks - MFL'!A:G,7,0)</f>
        <v xml:space="preserve"> </v>
      </c>
    </row>
    <row r="46" spans="1:4" x14ac:dyDescent="0.25">
      <c r="A46" s="80">
        <v>4.09</v>
      </c>
      <c r="B46" s="34" t="str">
        <f>VLOOKUP(A46,'Pre-Draft Picks - MFL'!A:G,3,0)</f>
        <v>Midnight Marauders</v>
      </c>
      <c r="C46" s="34" t="str">
        <f>VLOOKUP(B46,'Draft Order (KKL)'!B:C,2,0)</f>
        <v>Rodney Sasher</v>
      </c>
      <c r="D46" s="81" t="str">
        <f>VLOOKUP(A46,'Pre-Draft Picks - MFL'!A:G,7,0)</f>
        <v xml:space="preserve"> </v>
      </c>
    </row>
    <row r="47" spans="1:4" x14ac:dyDescent="0.25">
      <c r="A47" s="80">
        <v>4.0999999999999996</v>
      </c>
      <c r="B47" s="34" t="str">
        <f>VLOOKUP(A47,'Pre-Draft Picks - MFL'!A:G,3,0)</f>
        <v>Hail Marys</v>
      </c>
      <c r="C47" s="34" t="str">
        <f>VLOOKUP(B47,'Draft Order (KKL)'!B:C,2,0)</f>
        <v>Bill Davidson</v>
      </c>
      <c r="D47" s="81" t="str">
        <f>VLOOKUP(A47,'Pre-Draft Picks - MFL'!A:G,7,0)</f>
        <v xml:space="preserve"> </v>
      </c>
    </row>
    <row r="48" spans="1:4" x14ac:dyDescent="0.25">
      <c r="A48" s="80">
        <v>4.1100000000000003</v>
      </c>
      <c r="B48" s="34" t="str">
        <f>VLOOKUP(A48,'Pre-Draft Picks - MFL'!A:G,3,0)</f>
        <v>Karaoke Craig</v>
      </c>
      <c r="C48" s="34" t="str">
        <f>VLOOKUP(B48,'Draft Order (KKL)'!B:C,2,0)</f>
        <v>Ever Rivera</v>
      </c>
      <c r="D48" s="81" t="str">
        <f>VLOOKUP(A48,'Pre-Draft Picks - MFL'!A:G,7,0)</f>
        <v xml:space="preserve"> </v>
      </c>
    </row>
    <row r="49" spans="1:4" x14ac:dyDescent="0.25">
      <c r="A49" s="80">
        <v>4.12</v>
      </c>
      <c r="B49" s="34" t="str">
        <f>VLOOKUP(A49,'Pre-Draft Picks - MFL'!A:G,3,0)</f>
        <v>Over the Hill</v>
      </c>
      <c r="C49" s="34" t="str">
        <f>VLOOKUP(B49,'Draft Order (KKL)'!B:C,2,0)</f>
        <v>Craig Wiesen</v>
      </c>
      <c r="D49" s="81" t="str">
        <f>VLOOKUP(A49,'Pre-Draft Picks - MFL'!A:G,7,0)</f>
        <v xml:space="preserve"> </v>
      </c>
    </row>
    <row r="50" spans="1:4" x14ac:dyDescent="0.25">
      <c r="A50" s="80">
        <v>5.01</v>
      </c>
      <c r="B50" s="34" t="str">
        <f>VLOOKUP(A50,'Pre-Draft Picks - MFL'!A:G,3,0)</f>
        <v>Over the Hill</v>
      </c>
      <c r="C50" s="34" t="str">
        <f>VLOOKUP(B50,'Draft Order (KKL)'!B:C,2,0)</f>
        <v>Craig Wiesen</v>
      </c>
      <c r="D50" s="81" t="str">
        <f>VLOOKUP(A50,'Pre-Draft Picks - MFL'!A:G,7,0)</f>
        <v xml:space="preserve"> </v>
      </c>
    </row>
    <row r="51" spans="1:4" x14ac:dyDescent="0.25">
      <c r="A51" s="80">
        <v>5.0199999999999996</v>
      </c>
      <c r="B51" s="34" t="str">
        <f>VLOOKUP(A51,'Pre-Draft Picks - MFL'!A:G,3,0)</f>
        <v>Karaoke Craig</v>
      </c>
      <c r="C51" s="34" t="str">
        <f>VLOOKUP(B51,'Draft Order (KKL)'!B:C,2,0)</f>
        <v>Ever Rivera</v>
      </c>
      <c r="D51" s="81" t="str">
        <f>VLOOKUP(A51,'Pre-Draft Picks - MFL'!A:G,7,0)</f>
        <v xml:space="preserve"> </v>
      </c>
    </row>
    <row r="52" spans="1:4" x14ac:dyDescent="0.25">
      <c r="A52" s="80">
        <v>5.03</v>
      </c>
      <c r="B52" s="34" t="str">
        <f>VLOOKUP(A52,'Pre-Draft Picks - MFL'!A:G,3,0)</f>
        <v>Hail Marys</v>
      </c>
      <c r="C52" s="34" t="str">
        <f>VLOOKUP(B52,'Draft Order (KKL)'!B:C,2,0)</f>
        <v>Bill Davidson</v>
      </c>
      <c r="D52" s="81" t="str">
        <f>VLOOKUP(A52,'Pre-Draft Picks - MFL'!A:G,7,0)</f>
        <v xml:space="preserve"> </v>
      </c>
    </row>
    <row r="53" spans="1:4" x14ac:dyDescent="0.25">
      <c r="A53" s="80">
        <v>5.04</v>
      </c>
      <c r="B53" s="34" t="str">
        <f>VLOOKUP(A53,'Pre-Draft Picks - MFL'!A:G,3,0)</f>
        <v>Midnight Marauders</v>
      </c>
      <c r="C53" s="34" t="str">
        <f>VLOOKUP(B53,'Draft Order (KKL)'!B:C,2,0)</f>
        <v>Rodney Sasher</v>
      </c>
      <c r="D53" s="81" t="str">
        <f>VLOOKUP(A53,'Pre-Draft Picks - MFL'!A:G,7,0)</f>
        <v xml:space="preserve"> </v>
      </c>
    </row>
    <row r="54" spans="1:4" x14ac:dyDescent="0.25">
      <c r="A54" s="80">
        <v>5.05</v>
      </c>
      <c r="B54" s="34" t="str">
        <f>VLOOKUP(A54,'Pre-Draft Picks - MFL'!A:G,3,0)</f>
        <v>Wa Wa Wee Wa</v>
      </c>
      <c r="C54" s="34" t="str">
        <f>VLOOKUP(B54,'Draft Order (KKL)'!B:C,2,0)</f>
        <v>Mike Stein</v>
      </c>
      <c r="D54" s="81" t="str">
        <f>VLOOKUP(A54,'Pre-Draft Picks - MFL'!A:G,7,0)</f>
        <v xml:space="preserve"> </v>
      </c>
    </row>
    <row r="55" spans="1:4" x14ac:dyDescent="0.25">
      <c r="A55" s="80">
        <v>5.0599999999999996</v>
      </c>
      <c r="B55" s="34" t="str">
        <f>VLOOKUP(A55,'Pre-Draft Picks - MFL'!A:G,3,0)</f>
        <v>Fightin Irish Mist</v>
      </c>
      <c r="C55" s="34" t="str">
        <f>VLOOKUP(B55,'Draft Order (KKL)'!B:C,2,0)</f>
        <v>Craig Mayo</v>
      </c>
      <c r="D55" s="81" t="str">
        <f>VLOOKUP(A55,'Pre-Draft Picks - MFL'!A:G,7,0)</f>
        <v xml:space="preserve"> </v>
      </c>
    </row>
    <row r="56" spans="1:4" x14ac:dyDescent="0.25">
      <c r="A56" s="80">
        <v>5.07</v>
      </c>
      <c r="B56" s="34" t="str">
        <f>VLOOKUP(A56,'Pre-Draft Picks - MFL'!A:G,3,0)</f>
        <v>BoRaDLeSHoW</v>
      </c>
      <c r="C56" s="34" t="str">
        <f>VLOOKUP(B56,'Draft Order (KKL)'!B:C,2,0)</f>
        <v>Brad Thoesen</v>
      </c>
      <c r="D56" s="81" t="str">
        <f>VLOOKUP(A56,'Pre-Draft Picks - MFL'!A:G,7,0)</f>
        <v xml:space="preserve"> </v>
      </c>
    </row>
    <row r="57" spans="1:4" x14ac:dyDescent="0.25">
      <c r="A57" s="80">
        <v>5.08</v>
      </c>
      <c r="B57" s="34" t="str">
        <f>VLOOKUP(A57,'Pre-Draft Picks - MFL'!A:G,3,0)</f>
        <v>Hipster Doofus</v>
      </c>
      <c r="C57" s="34" t="str">
        <f>VLOOKUP(B57,'Draft Order (KKL)'!B:C,2,0)</f>
        <v>Corey Thoesen</v>
      </c>
      <c r="D57" s="81" t="str">
        <f>VLOOKUP(A57,'Pre-Draft Picks - MFL'!A:G,7,0)</f>
        <v xml:space="preserve"> </v>
      </c>
    </row>
    <row r="58" spans="1:4" x14ac:dyDescent="0.25">
      <c r="A58" s="80">
        <v>5.09</v>
      </c>
      <c r="B58" s="34" t="str">
        <f>VLOOKUP(A58,'Pre-Draft Picks - MFL'!A:G,3,0)</f>
        <v>Guiness Blacks</v>
      </c>
      <c r="C58" s="34" t="str">
        <f>VLOOKUP(B58,'Draft Order (KKL)'!B:C,2,0)</f>
        <v>Rob Sherman</v>
      </c>
      <c r="D58" s="81" t="str">
        <f>VLOOKUP(A58,'Pre-Draft Picks - MFL'!A:G,7,0)</f>
        <v xml:space="preserve"> </v>
      </c>
    </row>
    <row r="59" spans="1:4" x14ac:dyDescent="0.25">
      <c r="A59" s="80">
        <v>5.0999999999999996</v>
      </c>
      <c r="B59" s="34" t="str">
        <f>VLOOKUP(A59,'Pre-Draft Picks - MFL'!A:G,3,0)</f>
        <v>Da Cowboys</v>
      </c>
      <c r="C59" s="34" t="str">
        <f>VLOOKUP(B59,'Draft Order (KKL)'!B:C,2,0)</f>
        <v>Allen Broussard</v>
      </c>
      <c r="D59" s="81" t="str">
        <f>VLOOKUP(A59,'Pre-Draft Picks - MFL'!A:G,7,0)</f>
        <v xml:space="preserve"> </v>
      </c>
    </row>
    <row r="60" spans="1:4" x14ac:dyDescent="0.25">
      <c r="A60" s="80">
        <v>5.1100000000000003</v>
      </c>
      <c r="B60" s="34" t="str">
        <f>VLOOKUP(A60,'Pre-Draft Picks - MFL'!A:G,3,0)</f>
        <v>Phoenix Force</v>
      </c>
      <c r="C60" s="34" t="str">
        <f>VLOOKUP(B60,'Draft Order (KKL)'!B:C,2,0)</f>
        <v>Chris Culbreath</v>
      </c>
      <c r="D60" s="81" t="str">
        <f>VLOOKUP(A60,'Pre-Draft Picks - MFL'!A:G,7,0)</f>
        <v xml:space="preserve"> </v>
      </c>
    </row>
    <row r="61" spans="1:4" x14ac:dyDescent="0.25">
      <c r="A61" s="80">
        <v>5.12</v>
      </c>
      <c r="B61" s="34" t="str">
        <f>VLOOKUP(A61,'Pre-Draft Picks - MFL'!A:G,3,0)</f>
        <v>Sleepy Hollow Stranglers</v>
      </c>
      <c r="C61" s="34" t="str">
        <f>VLOOKUP(B61,'Draft Order (KKL)'!B:C,2,0)</f>
        <v>Damien Long</v>
      </c>
      <c r="D61" s="81" t="str">
        <f>VLOOKUP(A61,'Pre-Draft Picks - MFL'!A:G,7,0)</f>
        <v xml:space="preserve"> </v>
      </c>
    </row>
    <row r="62" spans="1:4" x14ac:dyDescent="0.25">
      <c r="A62" s="80">
        <v>6.01</v>
      </c>
      <c r="B62" s="34" t="str">
        <f>VLOOKUP(A62,'Pre-Draft Picks - MFL'!A:G,3,0)</f>
        <v>Sleepy Hollow Stranglers</v>
      </c>
      <c r="C62" s="34" t="str">
        <f>VLOOKUP(B62,'Draft Order (KKL)'!B:C,2,0)</f>
        <v>Damien Long</v>
      </c>
      <c r="D62" s="81" t="str">
        <f>VLOOKUP(A62,'Pre-Draft Picks - MFL'!A:G,7,0)</f>
        <v xml:space="preserve"> </v>
      </c>
    </row>
    <row r="63" spans="1:4" x14ac:dyDescent="0.25">
      <c r="A63" s="80">
        <v>6.02</v>
      </c>
      <c r="B63" s="34" t="str">
        <f>VLOOKUP(A63,'Pre-Draft Picks - MFL'!A:G,3,0)</f>
        <v>Phoenix Force</v>
      </c>
      <c r="C63" s="34" t="str">
        <f>VLOOKUP(B63,'Draft Order (KKL)'!B:C,2,0)</f>
        <v>Chris Culbreath</v>
      </c>
      <c r="D63" s="81" t="str">
        <f>VLOOKUP(A63,'Pre-Draft Picks - MFL'!A:G,7,0)</f>
        <v xml:space="preserve"> </v>
      </c>
    </row>
    <row r="64" spans="1:4" x14ac:dyDescent="0.25">
      <c r="A64" s="80">
        <v>6.03</v>
      </c>
      <c r="B64" s="34" t="str">
        <f>VLOOKUP(A64,'Pre-Draft Picks - MFL'!A:G,3,0)</f>
        <v>Da Cowboys</v>
      </c>
      <c r="C64" s="34" t="str">
        <f>VLOOKUP(B64,'Draft Order (KKL)'!B:C,2,0)</f>
        <v>Allen Broussard</v>
      </c>
      <c r="D64" s="81" t="str">
        <f>VLOOKUP(A64,'Pre-Draft Picks - MFL'!A:G,7,0)</f>
        <v xml:space="preserve"> </v>
      </c>
    </row>
    <row r="65" spans="1:4" x14ac:dyDescent="0.25">
      <c r="A65" s="80">
        <v>6.04</v>
      </c>
      <c r="B65" s="34" t="str">
        <f>VLOOKUP(A65,'Pre-Draft Picks - MFL'!A:G,3,0)</f>
        <v>Guiness Blacks</v>
      </c>
      <c r="C65" s="34" t="str">
        <f>VLOOKUP(B65,'Draft Order (KKL)'!B:C,2,0)</f>
        <v>Rob Sherman</v>
      </c>
      <c r="D65" s="81" t="str">
        <f>VLOOKUP(A65,'Pre-Draft Picks - MFL'!A:G,7,0)</f>
        <v xml:space="preserve"> </v>
      </c>
    </row>
    <row r="66" spans="1:4" x14ac:dyDescent="0.25">
      <c r="A66" s="80">
        <v>6.05</v>
      </c>
      <c r="B66" s="34" t="str">
        <f>VLOOKUP(A66,'Pre-Draft Picks - MFL'!A:G,3,0)</f>
        <v>Over the Hill</v>
      </c>
      <c r="C66" s="34" t="str">
        <f>VLOOKUP(B66,'Draft Order (KKL)'!B:C,2,0)</f>
        <v>Craig Wiesen</v>
      </c>
      <c r="D66" s="81" t="str">
        <f>VLOOKUP(A66,'Pre-Draft Picks - MFL'!A:G,7,0)</f>
        <v>[Pick traded from Hipster Doofus.]</v>
      </c>
    </row>
    <row r="67" spans="1:4" x14ac:dyDescent="0.25">
      <c r="A67" s="80">
        <v>6.06</v>
      </c>
      <c r="B67" s="34" t="str">
        <f>VLOOKUP(A67,'Pre-Draft Picks - MFL'!A:G,3,0)</f>
        <v>BoRaDLeSHoW</v>
      </c>
      <c r="C67" s="34" t="str">
        <f>VLOOKUP(B67,'Draft Order (KKL)'!B:C,2,0)</f>
        <v>Brad Thoesen</v>
      </c>
      <c r="D67" s="81" t="str">
        <f>VLOOKUP(A67,'Pre-Draft Picks - MFL'!A:G,7,0)</f>
        <v xml:space="preserve"> </v>
      </c>
    </row>
    <row r="68" spans="1:4" x14ac:dyDescent="0.25">
      <c r="A68" s="80">
        <v>6.07</v>
      </c>
      <c r="B68" s="34" t="str">
        <f>VLOOKUP(A68,'Pre-Draft Picks - MFL'!A:G,3,0)</f>
        <v>Fightin Irish Mist</v>
      </c>
      <c r="C68" s="34" t="str">
        <f>VLOOKUP(B68,'Draft Order (KKL)'!B:C,2,0)</f>
        <v>Craig Mayo</v>
      </c>
      <c r="D68" s="81" t="str">
        <f>VLOOKUP(A68,'Pre-Draft Picks - MFL'!A:G,7,0)</f>
        <v xml:space="preserve"> </v>
      </c>
    </row>
    <row r="69" spans="1:4" x14ac:dyDescent="0.25">
      <c r="A69" s="80">
        <v>6.08</v>
      </c>
      <c r="B69" s="34" t="str">
        <f>VLOOKUP(A69,'Pre-Draft Picks - MFL'!A:G,3,0)</f>
        <v>Wa Wa Wee Wa</v>
      </c>
      <c r="C69" s="34" t="str">
        <f>VLOOKUP(B69,'Draft Order (KKL)'!B:C,2,0)</f>
        <v>Mike Stein</v>
      </c>
      <c r="D69" s="81" t="str">
        <f>VLOOKUP(A69,'Pre-Draft Picks - MFL'!A:G,7,0)</f>
        <v xml:space="preserve"> </v>
      </c>
    </row>
    <row r="70" spans="1:4" x14ac:dyDescent="0.25">
      <c r="A70" s="80">
        <v>6.09</v>
      </c>
      <c r="B70" s="34" t="str">
        <f>VLOOKUP(A70,'Pre-Draft Picks - MFL'!A:G,3,0)</f>
        <v>Midnight Marauders</v>
      </c>
      <c r="C70" s="34" t="str">
        <f>VLOOKUP(B70,'Draft Order (KKL)'!B:C,2,0)</f>
        <v>Rodney Sasher</v>
      </c>
      <c r="D70" s="81" t="str">
        <f>VLOOKUP(A70,'Pre-Draft Picks - MFL'!A:G,7,0)</f>
        <v xml:space="preserve"> </v>
      </c>
    </row>
    <row r="71" spans="1:4" x14ac:dyDescent="0.25">
      <c r="A71" s="80">
        <v>6.1</v>
      </c>
      <c r="B71" s="34" t="str">
        <f>VLOOKUP(A71,'Pre-Draft Picks - MFL'!A:G,3,0)</f>
        <v>Hail Marys</v>
      </c>
      <c r="C71" s="34" t="str">
        <f>VLOOKUP(B71,'Draft Order (KKL)'!B:C,2,0)</f>
        <v>Bill Davidson</v>
      </c>
      <c r="D71" s="81" t="str">
        <f>VLOOKUP(A71,'Pre-Draft Picks - MFL'!A:G,7,0)</f>
        <v xml:space="preserve"> </v>
      </c>
    </row>
    <row r="72" spans="1:4" x14ac:dyDescent="0.25">
      <c r="A72" s="80">
        <v>6.11</v>
      </c>
      <c r="B72" s="34" t="str">
        <f>VLOOKUP(A72,'Pre-Draft Picks - MFL'!A:G,3,0)</f>
        <v>Karaoke Craig</v>
      </c>
      <c r="C72" s="34" t="str">
        <f>VLOOKUP(B72,'Draft Order (KKL)'!B:C,2,0)</f>
        <v>Ever Rivera</v>
      </c>
      <c r="D72" s="81" t="str">
        <f>VLOOKUP(A72,'Pre-Draft Picks - MFL'!A:G,7,0)</f>
        <v xml:space="preserve"> </v>
      </c>
    </row>
    <row r="73" spans="1:4" x14ac:dyDescent="0.25">
      <c r="A73" s="80">
        <v>6.12</v>
      </c>
      <c r="B73" s="34" t="str">
        <f>VLOOKUP(A73,'Pre-Draft Picks - MFL'!A:G,3,0)</f>
        <v>Over the Hill</v>
      </c>
      <c r="C73" s="34" t="str">
        <f>VLOOKUP(B73,'Draft Order (KKL)'!B:C,2,0)</f>
        <v>Craig Wiesen</v>
      </c>
      <c r="D73" s="81" t="str">
        <f>VLOOKUP(A73,'Pre-Draft Picks - MFL'!A:G,7,0)</f>
        <v xml:space="preserve"> </v>
      </c>
    </row>
    <row r="74" spans="1:4" x14ac:dyDescent="0.25">
      <c r="A74" s="80">
        <v>7.01</v>
      </c>
      <c r="B74" s="34" t="str">
        <f>VLOOKUP(A74,'Pre-Draft Picks - MFL'!A:G,3,0)</f>
        <v>Over the Hill</v>
      </c>
      <c r="C74" s="34" t="str">
        <f>VLOOKUP(B74,'Draft Order (KKL)'!B:C,2,0)</f>
        <v>Craig Wiesen</v>
      </c>
      <c r="D74" s="81" t="str">
        <f>VLOOKUP(A74,'Pre-Draft Picks - MFL'!A:G,7,0)</f>
        <v xml:space="preserve"> </v>
      </c>
    </row>
    <row r="75" spans="1:4" x14ac:dyDescent="0.25">
      <c r="A75" s="80">
        <v>7.02</v>
      </c>
      <c r="B75" s="34" t="str">
        <f>VLOOKUP(A75,'Pre-Draft Picks - MFL'!A:G,3,0)</f>
        <v>Karaoke Craig</v>
      </c>
      <c r="C75" s="34" t="str">
        <f>VLOOKUP(B75,'Draft Order (KKL)'!B:C,2,0)</f>
        <v>Ever Rivera</v>
      </c>
      <c r="D75" s="81" t="str">
        <f>VLOOKUP(A75,'Pre-Draft Picks - MFL'!A:G,7,0)</f>
        <v xml:space="preserve"> </v>
      </c>
    </row>
    <row r="76" spans="1:4" x14ac:dyDescent="0.25">
      <c r="A76" s="80">
        <v>7.03</v>
      </c>
      <c r="B76" s="34" t="str">
        <f>VLOOKUP(A76,'Pre-Draft Picks - MFL'!A:G,3,0)</f>
        <v>Hail Marys</v>
      </c>
      <c r="C76" s="34" t="str">
        <f>VLOOKUP(B76,'Draft Order (KKL)'!B:C,2,0)</f>
        <v>Bill Davidson</v>
      </c>
      <c r="D76" s="81" t="str">
        <f>VLOOKUP(A76,'Pre-Draft Picks - MFL'!A:G,7,0)</f>
        <v xml:space="preserve"> </v>
      </c>
    </row>
    <row r="77" spans="1:4" x14ac:dyDescent="0.25">
      <c r="A77" s="80">
        <v>7.04</v>
      </c>
      <c r="B77" s="34" t="str">
        <f>VLOOKUP(A77,'Pre-Draft Picks - MFL'!A:G,3,0)</f>
        <v>Midnight Marauders</v>
      </c>
      <c r="C77" s="34" t="str">
        <f>VLOOKUP(B77,'Draft Order (KKL)'!B:C,2,0)</f>
        <v>Rodney Sasher</v>
      </c>
      <c r="D77" s="81" t="str">
        <f>VLOOKUP(A77,'Pre-Draft Picks - MFL'!A:G,7,0)</f>
        <v xml:space="preserve"> </v>
      </c>
    </row>
    <row r="78" spans="1:4" x14ac:dyDescent="0.25">
      <c r="A78" s="80">
        <v>7.05</v>
      </c>
      <c r="B78" s="34" t="str">
        <f>VLOOKUP(A78,'Pre-Draft Picks - MFL'!A:G,3,0)</f>
        <v>Wa Wa Wee Wa</v>
      </c>
      <c r="C78" s="34" t="str">
        <f>VLOOKUP(B78,'Draft Order (KKL)'!B:C,2,0)</f>
        <v>Mike Stein</v>
      </c>
      <c r="D78" s="81" t="str">
        <f>VLOOKUP(A78,'Pre-Draft Picks - MFL'!A:G,7,0)</f>
        <v xml:space="preserve"> </v>
      </c>
    </row>
    <row r="79" spans="1:4" x14ac:dyDescent="0.25">
      <c r="A79" s="80">
        <v>7.06</v>
      </c>
      <c r="B79" s="34" t="str">
        <f>VLOOKUP(A79,'Pre-Draft Picks - MFL'!A:G,3,0)</f>
        <v>Fightin Irish Mist</v>
      </c>
      <c r="C79" s="34" t="str">
        <f>VLOOKUP(B79,'Draft Order (KKL)'!B:C,2,0)</f>
        <v>Craig Mayo</v>
      </c>
      <c r="D79" s="81" t="str">
        <f>VLOOKUP(A79,'Pre-Draft Picks - MFL'!A:G,7,0)</f>
        <v xml:space="preserve"> </v>
      </c>
    </row>
    <row r="80" spans="1:4" x14ac:dyDescent="0.25">
      <c r="A80" s="80">
        <v>7.07</v>
      </c>
      <c r="B80" s="34" t="str">
        <f>VLOOKUP(A80,'Pre-Draft Picks - MFL'!A:G,3,0)</f>
        <v>BoRaDLeSHoW</v>
      </c>
      <c r="C80" s="34" t="str">
        <f>VLOOKUP(B80,'Draft Order (KKL)'!B:C,2,0)</f>
        <v>Brad Thoesen</v>
      </c>
      <c r="D80" s="81" t="str">
        <f>VLOOKUP(A80,'Pre-Draft Picks - MFL'!A:G,7,0)</f>
        <v xml:space="preserve"> </v>
      </c>
    </row>
    <row r="81" spans="1:4" x14ac:dyDescent="0.25">
      <c r="A81" s="80">
        <v>7.08</v>
      </c>
      <c r="B81" s="34" t="str">
        <f>VLOOKUP(A81,'Pre-Draft Picks - MFL'!A:G,3,0)</f>
        <v>Hipster Doofus</v>
      </c>
      <c r="C81" s="34" t="str">
        <f>VLOOKUP(B81,'Draft Order (KKL)'!B:C,2,0)</f>
        <v>Corey Thoesen</v>
      </c>
      <c r="D81" s="81" t="str">
        <f>VLOOKUP(A81,'Pre-Draft Picks - MFL'!A:G,7,0)</f>
        <v xml:space="preserve"> </v>
      </c>
    </row>
    <row r="82" spans="1:4" x14ac:dyDescent="0.25">
      <c r="A82" s="80">
        <v>7.09</v>
      </c>
      <c r="B82" s="34" t="str">
        <f>VLOOKUP(A82,'Pre-Draft Picks - MFL'!A:G,3,0)</f>
        <v>Guiness Blacks</v>
      </c>
      <c r="C82" s="34" t="str">
        <f>VLOOKUP(B82,'Draft Order (KKL)'!B:C,2,0)</f>
        <v>Rob Sherman</v>
      </c>
      <c r="D82" s="81" t="str">
        <f>VLOOKUP(A82,'Pre-Draft Picks - MFL'!A:G,7,0)</f>
        <v xml:space="preserve"> </v>
      </c>
    </row>
    <row r="83" spans="1:4" x14ac:dyDescent="0.25">
      <c r="A83" s="80">
        <v>7.1</v>
      </c>
      <c r="B83" s="34" t="str">
        <f>VLOOKUP(A83,'Pre-Draft Picks - MFL'!A:G,3,0)</f>
        <v>Da Cowboys</v>
      </c>
      <c r="C83" s="34" t="str">
        <f>VLOOKUP(B83,'Draft Order (KKL)'!B:C,2,0)</f>
        <v>Allen Broussard</v>
      </c>
      <c r="D83" s="81" t="str">
        <f>VLOOKUP(A83,'Pre-Draft Picks - MFL'!A:G,7,0)</f>
        <v xml:space="preserve"> </v>
      </c>
    </row>
    <row r="84" spans="1:4" x14ac:dyDescent="0.25">
      <c r="A84" s="80">
        <v>7.11</v>
      </c>
      <c r="B84" s="34" t="str">
        <f>VLOOKUP(A84,'Pre-Draft Picks - MFL'!A:G,3,0)</f>
        <v>Phoenix Force</v>
      </c>
      <c r="C84" s="34" t="str">
        <f>VLOOKUP(B84,'Draft Order (KKL)'!B:C,2,0)</f>
        <v>Chris Culbreath</v>
      </c>
      <c r="D84" s="81" t="str">
        <f>VLOOKUP(A84,'Pre-Draft Picks - MFL'!A:G,7,0)</f>
        <v xml:space="preserve"> </v>
      </c>
    </row>
    <row r="85" spans="1:4" x14ac:dyDescent="0.25">
      <c r="A85" s="80">
        <v>7.12</v>
      </c>
      <c r="B85" s="34" t="str">
        <f>VLOOKUP(A85,'Pre-Draft Picks - MFL'!A:G,3,0)</f>
        <v>Sleepy Hollow Stranglers</v>
      </c>
      <c r="C85" s="34" t="str">
        <f>VLOOKUP(B85,'Draft Order (KKL)'!B:C,2,0)</f>
        <v>Damien Long</v>
      </c>
      <c r="D85" s="81" t="str">
        <f>VLOOKUP(A85,'Pre-Draft Picks - MFL'!A:G,7,0)</f>
        <v xml:space="preserve"> </v>
      </c>
    </row>
    <row r="86" spans="1:4" x14ac:dyDescent="0.25">
      <c r="A86" s="80">
        <v>8.01</v>
      </c>
      <c r="B86" s="34" t="str">
        <f>VLOOKUP(A86,'Pre-Draft Picks - MFL'!A:G,3,0)</f>
        <v>Sleepy Hollow Stranglers</v>
      </c>
      <c r="C86" s="34" t="str">
        <f>VLOOKUP(B86,'Draft Order (KKL)'!B:C,2,0)</f>
        <v>Damien Long</v>
      </c>
      <c r="D86" s="81" t="str">
        <f>VLOOKUP(A86,'Pre-Draft Picks - MFL'!A:G,7,0)</f>
        <v xml:space="preserve"> </v>
      </c>
    </row>
    <row r="87" spans="1:4" x14ac:dyDescent="0.25">
      <c r="A87" s="80">
        <v>8.02</v>
      </c>
      <c r="B87" s="34" t="str">
        <f>VLOOKUP(A87,'Pre-Draft Picks - MFL'!A:G,3,0)</f>
        <v>Phoenix Force</v>
      </c>
      <c r="C87" s="34" t="str">
        <f>VLOOKUP(B87,'Draft Order (KKL)'!B:C,2,0)</f>
        <v>Chris Culbreath</v>
      </c>
      <c r="D87" s="81" t="str">
        <f>VLOOKUP(A87,'Pre-Draft Picks - MFL'!A:G,7,0)</f>
        <v xml:space="preserve"> </v>
      </c>
    </row>
    <row r="88" spans="1:4" x14ac:dyDescent="0.25">
      <c r="A88" s="80">
        <v>8.0299999999999994</v>
      </c>
      <c r="B88" s="34" t="str">
        <f>VLOOKUP(A88,'Pre-Draft Picks - MFL'!A:G,3,0)</f>
        <v>Da Cowboys</v>
      </c>
      <c r="C88" s="34" t="str">
        <f>VLOOKUP(B88,'Draft Order (KKL)'!B:C,2,0)</f>
        <v>Allen Broussard</v>
      </c>
      <c r="D88" s="81" t="str">
        <f>VLOOKUP(A88,'Pre-Draft Picks - MFL'!A:G,7,0)</f>
        <v xml:space="preserve"> </v>
      </c>
    </row>
    <row r="89" spans="1:4" x14ac:dyDescent="0.25">
      <c r="A89" s="80">
        <v>8.0399999999999991</v>
      </c>
      <c r="B89" s="34" t="str">
        <f>VLOOKUP(A89,'Pre-Draft Picks - MFL'!A:G,3,0)</f>
        <v>Guiness Blacks</v>
      </c>
      <c r="C89" s="34" t="str">
        <f>VLOOKUP(B89,'Draft Order (KKL)'!B:C,2,0)</f>
        <v>Rob Sherman</v>
      </c>
      <c r="D89" s="81" t="str">
        <f>VLOOKUP(A89,'Pre-Draft Picks - MFL'!A:G,7,0)</f>
        <v xml:space="preserve"> </v>
      </c>
    </row>
    <row r="90" spans="1:4" x14ac:dyDescent="0.25">
      <c r="A90" s="80">
        <v>8.0500000000000007</v>
      </c>
      <c r="B90" s="34" t="str">
        <f>VLOOKUP(A90,'Pre-Draft Picks - MFL'!A:G,3,0)</f>
        <v>Hipster Doofus</v>
      </c>
      <c r="C90" s="34" t="str">
        <f>VLOOKUP(B90,'Draft Order (KKL)'!B:C,2,0)</f>
        <v>Corey Thoesen</v>
      </c>
      <c r="D90" s="81" t="str">
        <f>VLOOKUP(A90,'Pre-Draft Picks - MFL'!A:G,7,0)</f>
        <v xml:space="preserve"> </v>
      </c>
    </row>
    <row r="91" spans="1:4" x14ac:dyDescent="0.25">
      <c r="A91" s="80">
        <v>8.06</v>
      </c>
      <c r="B91" s="34" t="str">
        <f>VLOOKUP(A91,'Pre-Draft Picks - MFL'!A:G,3,0)</f>
        <v>BoRaDLeSHoW</v>
      </c>
      <c r="C91" s="34" t="str">
        <f>VLOOKUP(B91,'Draft Order (KKL)'!B:C,2,0)</f>
        <v>Brad Thoesen</v>
      </c>
      <c r="D91" s="81" t="str">
        <f>VLOOKUP(A91,'Pre-Draft Picks - MFL'!A:G,7,0)</f>
        <v xml:space="preserve"> </v>
      </c>
    </row>
    <row r="92" spans="1:4" x14ac:dyDescent="0.25">
      <c r="A92" s="80">
        <v>8.07</v>
      </c>
      <c r="B92" s="34" t="str">
        <f>VLOOKUP(A92,'Pre-Draft Picks - MFL'!A:G,3,0)</f>
        <v>Fightin Irish Mist</v>
      </c>
      <c r="C92" s="34" t="str">
        <f>VLOOKUP(B92,'Draft Order (KKL)'!B:C,2,0)</f>
        <v>Craig Mayo</v>
      </c>
      <c r="D92" s="81" t="str">
        <f>VLOOKUP(A92,'Pre-Draft Picks - MFL'!A:G,7,0)</f>
        <v xml:space="preserve"> </v>
      </c>
    </row>
    <row r="93" spans="1:4" x14ac:dyDescent="0.25">
      <c r="A93" s="80">
        <v>8.08</v>
      </c>
      <c r="B93" s="34" t="str">
        <f>VLOOKUP(A93,'Pre-Draft Picks - MFL'!A:G,3,0)</f>
        <v>Wa Wa Wee Wa</v>
      </c>
      <c r="C93" s="34" t="str">
        <f>VLOOKUP(B93,'Draft Order (KKL)'!B:C,2,0)</f>
        <v>Mike Stein</v>
      </c>
      <c r="D93" s="81" t="str">
        <f>VLOOKUP(A93,'Pre-Draft Picks - MFL'!A:G,7,0)</f>
        <v xml:space="preserve"> </v>
      </c>
    </row>
    <row r="94" spans="1:4" x14ac:dyDescent="0.25">
      <c r="A94" s="80">
        <v>8.09</v>
      </c>
      <c r="B94" s="34" t="str">
        <f>VLOOKUP(A94,'Pre-Draft Picks - MFL'!A:G,3,0)</f>
        <v>Midnight Marauders</v>
      </c>
      <c r="C94" s="34" t="str">
        <f>VLOOKUP(B94,'Draft Order (KKL)'!B:C,2,0)</f>
        <v>Rodney Sasher</v>
      </c>
      <c r="D94" s="81" t="str">
        <f>VLOOKUP(A94,'Pre-Draft Picks - MFL'!A:G,7,0)</f>
        <v xml:space="preserve"> </v>
      </c>
    </row>
    <row r="95" spans="1:4" x14ac:dyDescent="0.25">
      <c r="A95" s="80">
        <v>8.1</v>
      </c>
      <c r="B95" s="34" t="str">
        <f>VLOOKUP(A95,'Pre-Draft Picks - MFL'!A:G,3,0)</f>
        <v>Hail Marys</v>
      </c>
      <c r="C95" s="34" t="str">
        <f>VLOOKUP(B95,'Draft Order (KKL)'!B:C,2,0)</f>
        <v>Bill Davidson</v>
      </c>
      <c r="D95" s="81" t="str">
        <f>VLOOKUP(A95,'Pre-Draft Picks - MFL'!A:G,7,0)</f>
        <v xml:space="preserve"> </v>
      </c>
    </row>
    <row r="96" spans="1:4" x14ac:dyDescent="0.25">
      <c r="A96" s="80">
        <v>8.11</v>
      </c>
      <c r="B96" s="34" t="str">
        <f>VLOOKUP(A96,'Pre-Draft Picks - MFL'!A:G,3,0)</f>
        <v>Karaoke Craig</v>
      </c>
      <c r="C96" s="34" t="str">
        <f>VLOOKUP(B96,'Draft Order (KKL)'!B:C,2,0)</f>
        <v>Ever Rivera</v>
      </c>
      <c r="D96" s="81" t="str">
        <f>VLOOKUP(A96,'Pre-Draft Picks - MFL'!A:G,7,0)</f>
        <v xml:space="preserve"> </v>
      </c>
    </row>
    <row r="97" spans="1:4" x14ac:dyDescent="0.25">
      <c r="A97" s="80">
        <v>8.1199999999999992</v>
      </c>
      <c r="B97" s="34" t="str">
        <f>VLOOKUP(A97,'Pre-Draft Picks - MFL'!A:G,3,0)</f>
        <v>Over the Hill</v>
      </c>
      <c r="C97" s="34" t="str">
        <f>VLOOKUP(B97,'Draft Order (KKL)'!B:C,2,0)</f>
        <v>Craig Wiesen</v>
      </c>
      <c r="D97" s="81" t="str">
        <f>VLOOKUP(A97,'Pre-Draft Picks - MFL'!A:G,7,0)</f>
        <v xml:space="preserve"> </v>
      </c>
    </row>
    <row r="98" spans="1:4" x14ac:dyDescent="0.25">
      <c r="A98" s="80">
        <v>9.01</v>
      </c>
      <c r="B98" s="34" t="str">
        <f>VLOOKUP(A98,'Pre-Draft Picks - MFL'!A:G,3,0)</f>
        <v>Over the Hill</v>
      </c>
      <c r="C98" s="34" t="str">
        <f>VLOOKUP(B98,'Draft Order (KKL)'!B:C,2,0)</f>
        <v>Craig Wiesen</v>
      </c>
      <c r="D98" s="81" t="str">
        <f>VLOOKUP(A98,'Pre-Draft Picks - MFL'!A:G,7,0)</f>
        <v xml:space="preserve"> </v>
      </c>
    </row>
    <row r="99" spans="1:4" x14ac:dyDescent="0.25">
      <c r="A99" s="80">
        <v>9.02</v>
      </c>
      <c r="B99" s="34" t="str">
        <f>VLOOKUP(A99,'Pre-Draft Picks - MFL'!A:G,3,0)</f>
        <v>Karaoke Craig</v>
      </c>
      <c r="C99" s="34" t="str">
        <f>VLOOKUP(B99,'Draft Order (KKL)'!B:C,2,0)</f>
        <v>Ever Rivera</v>
      </c>
      <c r="D99" s="81" t="str">
        <f>VLOOKUP(A99,'Pre-Draft Picks - MFL'!A:G,7,0)</f>
        <v xml:space="preserve"> </v>
      </c>
    </row>
    <row r="100" spans="1:4" x14ac:dyDescent="0.25">
      <c r="A100" s="80">
        <v>9.0299999999999994</v>
      </c>
      <c r="B100" s="34" t="str">
        <f>VLOOKUP(A100,'Pre-Draft Picks - MFL'!A:G,3,0)</f>
        <v>Hail Marys</v>
      </c>
      <c r="C100" s="34" t="str">
        <f>VLOOKUP(B100,'Draft Order (KKL)'!B:C,2,0)</f>
        <v>Bill Davidson</v>
      </c>
      <c r="D100" s="81" t="str">
        <f>VLOOKUP(A100,'Pre-Draft Picks - MFL'!A:G,7,0)</f>
        <v xml:space="preserve"> </v>
      </c>
    </row>
    <row r="101" spans="1:4" x14ac:dyDescent="0.25">
      <c r="A101" s="80">
        <v>9.0399999999999991</v>
      </c>
      <c r="B101" s="34" t="str">
        <f>VLOOKUP(A101,'Pre-Draft Picks - MFL'!A:G,3,0)</f>
        <v>Midnight Marauders</v>
      </c>
      <c r="C101" s="34" t="str">
        <f>VLOOKUP(B101,'Draft Order (KKL)'!B:C,2,0)</f>
        <v>Rodney Sasher</v>
      </c>
      <c r="D101" s="81" t="str">
        <f>VLOOKUP(A101,'Pre-Draft Picks - MFL'!A:G,7,0)</f>
        <v xml:space="preserve"> </v>
      </c>
    </row>
    <row r="102" spans="1:4" x14ac:dyDescent="0.25">
      <c r="A102" s="80">
        <v>9.0500000000000007</v>
      </c>
      <c r="B102" s="34" t="str">
        <f>VLOOKUP(A102,'Pre-Draft Picks - MFL'!A:G,3,0)</f>
        <v>Wa Wa Wee Wa</v>
      </c>
      <c r="C102" s="34" t="str">
        <f>VLOOKUP(B102,'Draft Order (KKL)'!B:C,2,0)</f>
        <v>Mike Stein</v>
      </c>
      <c r="D102" s="81" t="str">
        <f>VLOOKUP(A102,'Pre-Draft Picks - MFL'!A:G,7,0)</f>
        <v xml:space="preserve"> </v>
      </c>
    </row>
    <row r="103" spans="1:4" x14ac:dyDescent="0.25">
      <c r="A103" s="80">
        <v>9.06</v>
      </c>
      <c r="B103" s="34" t="str">
        <f>VLOOKUP(A103,'Pre-Draft Picks - MFL'!A:G,3,0)</f>
        <v>Fightin Irish Mist</v>
      </c>
      <c r="C103" s="34" t="str">
        <f>VLOOKUP(B103,'Draft Order (KKL)'!B:C,2,0)</f>
        <v>Craig Mayo</v>
      </c>
      <c r="D103" s="81" t="str">
        <f>VLOOKUP(A103,'Pre-Draft Picks - MFL'!A:G,7,0)</f>
        <v xml:space="preserve"> </v>
      </c>
    </row>
    <row r="104" spans="1:4" x14ac:dyDescent="0.25">
      <c r="A104" s="80">
        <v>9.07</v>
      </c>
      <c r="B104" s="34" t="str">
        <f>VLOOKUP(A104,'Pre-Draft Picks - MFL'!A:G,3,0)</f>
        <v>BoRaDLeSHoW</v>
      </c>
      <c r="C104" s="34" t="str">
        <f>VLOOKUP(B104,'Draft Order (KKL)'!B:C,2,0)</f>
        <v>Brad Thoesen</v>
      </c>
      <c r="D104" s="81" t="str">
        <f>VLOOKUP(A104,'Pre-Draft Picks - MFL'!A:G,7,0)</f>
        <v xml:space="preserve"> </v>
      </c>
    </row>
    <row r="105" spans="1:4" x14ac:dyDescent="0.25">
      <c r="A105" s="80">
        <v>9.08</v>
      </c>
      <c r="B105" s="34" t="str">
        <f>VLOOKUP(A105,'Pre-Draft Picks - MFL'!A:G,3,0)</f>
        <v>Hipster Doofus</v>
      </c>
      <c r="C105" s="34" t="str">
        <f>VLOOKUP(B105,'Draft Order (KKL)'!B:C,2,0)</f>
        <v>Corey Thoesen</v>
      </c>
      <c r="D105" s="81" t="str">
        <f>VLOOKUP(A105,'Pre-Draft Picks - MFL'!A:G,7,0)</f>
        <v xml:space="preserve"> </v>
      </c>
    </row>
    <row r="106" spans="1:4" x14ac:dyDescent="0.25">
      <c r="A106" s="80">
        <v>9.09</v>
      </c>
      <c r="B106" s="34" t="str">
        <f>VLOOKUP(A106,'Pre-Draft Picks - MFL'!A:G,3,0)</f>
        <v>Guiness Blacks</v>
      </c>
      <c r="C106" s="34" t="str">
        <f>VLOOKUP(B106,'Draft Order (KKL)'!B:C,2,0)</f>
        <v>Rob Sherman</v>
      </c>
      <c r="D106" s="81" t="str">
        <f>VLOOKUP(A106,'Pre-Draft Picks - MFL'!A:G,7,0)</f>
        <v xml:space="preserve"> </v>
      </c>
    </row>
    <row r="107" spans="1:4" x14ac:dyDescent="0.25">
      <c r="A107" s="80">
        <v>9.1</v>
      </c>
      <c r="B107" s="34" t="str">
        <f>VLOOKUP(A107,'Pre-Draft Picks - MFL'!A:G,3,0)</f>
        <v>Hipster Doofus</v>
      </c>
      <c r="C107" s="34" t="str">
        <f>VLOOKUP(B107,'Draft Order (KKL)'!B:C,2,0)</f>
        <v>Corey Thoesen</v>
      </c>
      <c r="D107" s="81" t="str">
        <f>VLOOKUP(A107,'Pre-Draft Picks - MFL'!A:G,7,0)</f>
        <v>[Pick traded from Da Cowboys.]</v>
      </c>
    </row>
    <row r="108" spans="1:4" x14ac:dyDescent="0.25">
      <c r="A108" s="80">
        <v>9.11</v>
      </c>
      <c r="B108" s="34" t="str">
        <f>VLOOKUP(A108,'Pre-Draft Picks - MFL'!A:G,3,0)</f>
        <v>Phoenix Force</v>
      </c>
      <c r="C108" s="34" t="str">
        <f>VLOOKUP(B108,'Draft Order (KKL)'!B:C,2,0)</f>
        <v>Chris Culbreath</v>
      </c>
      <c r="D108" s="81" t="str">
        <f>VLOOKUP(A108,'Pre-Draft Picks - MFL'!A:G,7,0)</f>
        <v xml:space="preserve"> </v>
      </c>
    </row>
    <row r="109" spans="1:4" x14ac:dyDescent="0.25">
      <c r="A109" s="80">
        <v>9.1199999999999992</v>
      </c>
      <c r="B109" s="34" t="str">
        <f>VLOOKUP(A109,'Pre-Draft Picks - MFL'!A:G,3,0)</f>
        <v>Sleepy Hollow Stranglers</v>
      </c>
      <c r="C109" s="34" t="str">
        <f>VLOOKUP(B109,'Draft Order (KKL)'!B:C,2,0)</f>
        <v>Damien Long</v>
      </c>
      <c r="D109" s="81" t="str">
        <f>VLOOKUP(A109,'Pre-Draft Picks - MFL'!A:G,7,0)</f>
        <v xml:space="preserve"> </v>
      </c>
    </row>
    <row r="110" spans="1:4" x14ac:dyDescent="0.25">
      <c r="A110" s="80">
        <v>10.01</v>
      </c>
      <c r="B110" s="34" t="str">
        <f>VLOOKUP(A110,'Pre-Draft Picks - MFL'!A:G,3,0)</f>
        <v>Sleepy Hollow Stranglers</v>
      </c>
      <c r="C110" s="34" t="str">
        <f>VLOOKUP(B110,'Draft Order (KKL)'!B:C,2,0)</f>
        <v>Damien Long</v>
      </c>
      <c r="D110" s="81" t="str">
        <f>VLOOKUP(A110,'Pre-Draft Picks - MFL'!A:G,7,0)</f>
        <v xml:space="preserve"> </v>
      </c>
    </row>
    <row r="111" spans="1:4" x14ac:dyDescent="0.25">
      <c r="A111" s="80">
        <v>10.02</v>
      </c>
      <c r="B111" s="34" t="str">
        <f>VLOOKUP(A111,'Pre-Draft Picks - MFL'!A:G,3,0)</f>
        <v>Phoenix Force</v>
      </c>
      <c r="C111" s="34" t="str">
        <f>VLOOKUP(B111,'Draft Order (KKL)'!B:C,2,0)</f>
        <v>Chris Culbreath</v>
      </c>
      <c r="D111" s="81" t="str">
        <f>VLOOKUP(A111,'Pre-Draft Picks - MFL'!A:G,7,0)</f>
        <v xml:space="preserve"> </v>
      </c>
    </row>
    <row r="112" spans="1:4" x14ac:dyDescent="0.25">
      <c r="A112" s="80">
        <v>10.029999999999999</v>
      </c>
      <c r="B112" s="34" t="str">
        <f>VLOOKUP(A112,'Pre-Draft Picks - MFL'!A:G,3,0)</f>
        <v>Da Cowboys</v>
      </c>
      <c r="C112" s="34" t="str">
        <f>VLOOKUP(B112,'Draft Order (KKL)'!B:C,2,0)</f>
        <v>Allen Broussard</v>
      </c>
      <c r="D112" s="81" t="str">
        <f>VLOOKUP(A112,'Pre-Draft Picks - MFL'!A:G,7,0)</f>
        <v xml:space="preserve"> </v>
      </c>
    </row>
    <row r="113" spans="1:4" x14ac:dyDescent="0.25">
      <c r="A113" s="80">
        <v>10.039999999999999</v>
      </c>
      <c r="B113" s="34" t="str">
        <f>VLOOKUP(A113,'Pre-Draft Picks - MFL'!A:G,3,0)</f>
        <v>Guiness Blacks</v>
      </c>
      <c r="C113" s="34" t="str">
        <f>VLOOKUP(B113,'Draft Order (KKL)'!B:C,2,0)</f>
        <v>Rob Sherman</v>
      </c>
      <c r="D113" s="81" t="str">
        <f>VLOOKUP(A113,'Pre-Draft Picks - MFL'!A:G,7,0)</f>
        <v xml:space="preserve"> </v>
      </c>
    </row>
    <row r="114" spans="1:4" x14ac:dyDescent="0.25">
      <c r="A114" s="80">
        <v>10.050000000000001</v>
      </c>
      <c r="B114" s="34" t="str">
        <f>VLOOKUP(A114,'Pre-Draft Picks - MFL'!A:G,3,0)</f>
        <v>Hipster Doofus</v>
      </c>
      <c r="C114" s="34" t="str">
        <f>VLOOKUP(B114,'Draft Order (KKL)'!B:C,2,0)</f>
        <v>Corey Thoesen</v>
      </c>
      <c r="D114" s="81" t="str">
        <f>VLOOKUP(A114,'Pre-Draft Picks - MFL'!A:G,7,0)</f>
        <v xml:space="preserve"> </v>
      </c>
    </row>
    <row r="115" spans="1:4" x14ac:dyDescent="0.25">
      <c r="A115" s="80">
        <v>10.06</v>
      </c>
      <c r="B115" s="34" t="str">
        <f>VLOOKUP(A115,'Pre-Draft Picks - MFL'!A:G,3,0)</f>
        <v>BoRaDLeSHoW</v>
      </c>
      <c r="C115" s="34" t="str">
        <f>VLOOKUP(B115,'Draft Order (KKL)'!B:C,2,0)</f>
        <v>Brad Thoesen</v>
      </c>
      <c r="D115" s="81" t="str">
        <f>VLOOKUP(A115,'Pre-Draft Picks - MFL'!A:G,7,0)</f>
        <v xml:space="preserve"> </v>
      </c>
    </row>
    <row r="116" spans="1:4" x14ac:dyDescent="0.25">
      <c r="A116" s="80">
        <v>10.07</v>
      </c>
      <c r="B116" s="34" t="str">
        <f>VLOOKUP(A116,'Pre-Draft Picks - MFL'!A:G,3,0)</f>
        <v>Fightin Irish Mist</v>
      </c>
      <c r="C116" s="34" t="str">
        <f>VLOOKUP(B116,'Draft Order (KKL)'!B:C,2,0)</f>
        <v>Craig Mayo</v>
      </c>
      <c r="D116" s="81" t="str">
        <f>VLOOKUP(A116,'Pre-Draft Picks - MFL'!A:G,7,0)</f>
        <v xml:space="preserve"> </v>
      </c>
    </row>
    <row r="117" spans="1:4" x14ac:dyDescent="0.25">
      <c r="A117" s="80">
        <v>10.08</v>
      </c>
      <c r="B117" s="34" t="str">
        <f>VLOOKUP(A117,'Pre-Draft Picks - MFL'!A:G,3,0)</f>
        <v>Wa Wa Wee Wa</v>
      </c>
      <c r="C117" s="34" t="str">
        <f>VLOOKUP(B117,'Draft Order (KKL)'!B:C,2,0)</f>
        <v>Mike Stein</v>
      </c>
      <c r="D117" s="81" t="str">
        <f>VLOOKUP(A117,'Pre-Draft Picks - MFL'!A:G,7,0)</f>
        <v xml:space="preserve"> </v>
      </c>
    </row>
    <row r="118" spans="1:4" x14ac:dyDescent="0.25">
      <c r="A118" s="80">
        <v>10.09</v>
      </c>
      <c r="B118" s="34" t="str">
        <f>VLOOKUP(A118,'Pre-Draft Picks - MFL'!A:G,3,0)</f>
        <v>Midnight Marauders</v>
      </c>
      <c r="C118" s="34" t="str">
        <f>VLOOKUP(B118,'Draft Order (KKL)'!B:C,2,0)</f>
        <v>Rodney Sasher</v>
      </c>
      <c r="D118" s="81" t="str">
        <f>VLOOKUP(A118,'Pre-Draft Picks - MFL'!A:G,7,0)</f>
        <v xml:space="preserve"> </v>
      </c>
    </row>
    <row r="119" spans="1:4" x14ac:dyDescent="0.25">
      <c r="A119" s="80">
        <v>10.1</v>
      </c>
      <c r="B119" s="34" t="str">
        <f>VLOOKUP(A119,'Pre-Draft Picks - MFL'!A:G,3,0)</f>
        <v>Hail Marys</v>
      </c>
      <c r="C119" s="34" t="str">
        <f>VLOOKUP(B119,'Draft Order (KKL)'!B:C,2,0)</f>
        <v>Bill Davidson</v>
      </c>
      <c r="D119" s="81" t="str">
        <f>VLOOKUP(A119,'Pre-Draft Picks - MFL'!A:G,7,0)</f>
        <v xml:space="preserve"> </v>
      </c>
    </row>
    <row r="120" spans="1:4" x14ac:dyDescent="0.25">
      <c r="A120" s="80">
        <v>10.11</v>
      </c>
      <c r="B120" s="34" t="str">
        <f>VLOOKUP(A120,'Pre-Draft Picks - MFL'!A:G,3,0)</f>
        <v>Karaoke Craig</v>
      </c>
      <c r="C120" s="34" t="str">
        <f>VLOOKUP(B120,'Draft Order (KKL)'!B:C,2,0)</f>
        <v>Ever Rivera</v>
      </c>
      <c r="D120" s="81" t="str">
        <f>VLOOKUP(A120,'Pre-Draft Picks - MFL'!A:G,7,0)</f>
        <v xml:space="preserve"> </v>
      </c>
    </row>
    <row r="121" spans="1:4" x14ac:dyDescent="0.25">
      <c r="A121" s="80">
        <v>10.119999999999999</v>
      </c>
      <c r="B121" s="34" t="str">
        <f>VLOOKUP(A121,'Pre-Draft Picks - MFL'!A:G,3,0)</f>
        <v>Over the Hill</v>
      </c>
      <c r="C121" s="34" t="str">
        <f>VLOOKUP(B121,'Draft Order (KKL)'!B:C,2,0)</f>
        <v>Craig Wiesen</v>
      </c>
      <c r="D121" s="81" t="str">
        <f>VLOOKUP(A121,'Pre-Draft Picks - MFL'!A:G,7,0)</f>
        <v xml:space="preserve"> </v>
      </c>
    </row>
    <row r="122" spans="1:4" x14ac:dyDescent="0.25">
      <c r="A122" s="80">
        <v>11.01</v>
      </c>
      <c r="B122" s="34" t="str">
        <f>VLOOKUP(A122,'Pre-Draft Picks - MFL'!A:G,3,0)</f>
        <v>Over the Hill</v>
      </c>
      <c r="C122" s="34" t="str">
        <f>VLOOKUP(B122,'Draft Order (KKL)'!B:C,2,0)</f>
        <v>Craig Wiesen</v>
      </c>
      <c r="D122" s="81" t="str">
        <f>VLOOKUP(A122,'Pre-Draft Picks - MFL'!A:G,7,0)</f>
        <v xml:space="preserve"> </v>
      </c>
    </row>
    <row r="123" spans="1:4" x14ac:dyDescent="0.25">
      <c r="A123" s="80">
        <v>11.02</v>
      </c>
      <c r="B123" s="34" t="str">
        <f>VLOOKUP(A123,'Pre-Draft Picks - MFL'!A:G,3,0)</f>
        <v>Karaoke Craig</v>
      </c>
      <c r="C123" s="34" t="str">
        <f>VLOOKUP(B123,'Draft Order (KKL)'!B:C,2,0)</f>
        <v>Ever Rivera</v>
      </c>
      <c r="D123" s="81" t="str">
        <f>VLOOKUP(A123,'Pre-Draft Picks - MFL'!A:G,7,0)</f>
        <v xml:space="preserve"> </v>
      </c>
    </row>
    <row r="124" spans="1:4" x14ac:dyDescent="0.25">
      <c r="A124" s="80">
        <v>11.03</v>
      </c>
      <c r="B124" s="34" t="str">
        <f>VLOOKUP(A124,'Pre-Draft Picks - MFL'!A:G,3,0)</f>
        <v>Hail Marys</v>
      </c>
      <c r="C124" s="34" t="str">
        <f>VLOOKUP(B124,'Draft Order (KKL)'!B:C,2,0)</f>
        <v>Bill Davidson</v>
      </c>
      <c r="D124" s="81" t="str">
        <f>VLOOKUP(A124,'Pre-Draft Picks - MFL'!A:G,7,0)</f>
        <v xml:space="preserve"> </v>
      </c>
    </row>
    <row r="125" spans="1:4" x14ac:dyDescent="0.25">
      <c r="A125" s="80">
        <v>11.04</v>
      </c>
      <c r="B125" s="34" t="str">
        <f>VLOOKUP(A125,'Pre-Draft Picks - MFL'!A:G,3,0)</f>
        <v>Midnight Marauders</v>
      </c>
      <c r="C125" s="34" t="str">
        <f>VLOOKUP(B125,'Draft Order (KKL)'!B:C,2,0)</f>
        <v>Rodney Sasher</v>
      </c>
      <c r="D125" s="81" t="str">
        <f>VLOOKUP(A125,'Pre-Draft Picks - MFL'!A:G,7,0)</f>
        <v xml:space="preserve"> </v>
      </c>
    </row>
    <row r="126" spans="1:4" x14ac:dyDescent="0.25">
      <c r="A126" s="80">
        <v>11.05</v>
      </c>
      <c r="B126" s="34" t="str">
        <f>VLOOKUP(A126,'Pre-Draft Picks - MFL'!A:G,3,0)</f>
        <v>Wa Wa Wee Wa</v>
      </c>
      <c r="C126" s="34" t="str">
        <f>VLOOKUP(B126,'Draft Order (KKL)'!B:C,2,0)</f>
        <v>Mike Stein</v>
      </c>
      <c r="D126" s="81" t="str">
        <f>VLOOKUP(A126,'Pre-Draft Picks - MFL'!A:G,7,0)</f>
        <v xml:space="preserve"> </v>
      </c>
    </row>
    <row r="127" spans="1:4" x14ac:dyDescent="0.25">
      <c r="A127" s="80">
        <v>11.06</v>
      </c>
      <c r="B127" s="34" t="str">
        <f>VLOOKUP(A127,'Pre-Draft Picks - MFL'!A:G,3,0)</f>
        <v>Fightin Irish Mist</v>
      </c>
      <c r="C127" s="34" t="str">
        <f>VLOOKUP(B127,'Draft Order (KKL)'!B:C,2,0)</f>
        <v>Craig Mayo</v>
      </c>
      <c r="D127" s="81" t="str">
        <f>VLOOKUP(A127,'Pre-Draft Picks - MFL'!A:G,7,0)</f>
        <v xml:space="preserve"> </v>
      </c>
    </row>
    <row r="128" spans="1:4" x14ac:dyDescent="0.25">
      <c r="A128" s="80">
        <v>11.07</v>
      </c>
      <c r="B128" s="34" t="str">
        <f>VLOOKUP(A128,'Pre-Draft Picks - MFL'!A:G,3,0)</f>
        <v>BoRaDLeSHoW</v>
      </c>
      <c r="C128" s="34" t="str">
        <f>VLOOKUP(B128,'Draft Order (KKL)'!B:C,2,0)</f>
        <v>Brad Thoesen</v>
      </c>
      <c r="D128" s="81" t="str">
        <f>VLOOKUP(A128,'Pre-Draft Picks - MFL'!A:G,7,0)</f>
        <v xml:space="preserve"> </v>
      </c>
    </row>
    <row r="129" spans="1:4" x14ac:dyDescent="0.25">
      <c r="A129" s="80">
        <v>11.08</v>
      </c>
      <c r="B129" s="34" t="str">
        <f>VLOOKUP(A129,'Pre-Draft Picks - MFL'!A:G,3,0)</f>
        <v>Hipster Doofus</v>
      </c>
      <c r="C129" s="34" t="str">
        <f>VLOOKUP(B129,'Draft Order (KKL)'!B:C,2,0)</f>
        <v>Corey Thoesen</v>
      </c>
      <c r="D129" s="81" t="str">
        <f>VLOOKUP(A129,'Pre-Draft Picks - MFL'!A:G,7,0)</f>
        <v xml:space="preserve"> </v>
      </c>
    </row>
    <row r="130" spans="1:4" x14ac:dyDescent="0.25">
      <c r="A130" s="80">
        <v>11.09</v>
      </c>
      <c r="B130" s="34" t="str">
        <f>VLOOKUP(A130,'Pre-Draft Picks - MFL'!A:G,3,0)</f>
        <v>Guiness Blacks</v>
      </c>
      <c r="C130" s="34" t="str">
        <f>VLOOKUP(B130,'Draft Order (KKL)'!B:C,2,0)</f>
        <v>Rob Sherman</v>
      </c>
      <c r="D130" s="81" t="str">
        <f>VLOOKUP(A130,'Pre-Draft Picks - MFL'!A:G,7,0)</f>
        <v xml:space="preserve"> </v>
      </c>
    </row>
    <row r="131" spans="1:4" x14ac:dyDescent="0.25">
      <c r="A131" s="80">
        <v>11.1</v>
      </c>
      <c r="B131" s="34" t="str">
        <f>VLOOKUP(A131,'Pre-Draft Picks - MFL'!A:G,3,0)</f>
        <v>Da Cowboys</v>
      </c>
      <c r="C131" s="34" t="str">
        <f>VLOOKUP(B131,'Draft Order (KKL)'!B:C,2,0)</f>
        <v>Allen Broussard</v>
      </c>
      <c r="D131" s="81" t="str">
        <f>VLOOKUP(A131,'Pre-Draft Picks - MFL'!A:G,7,0)</f>
        <v xml:space="preserve"> </v>
      </c>
    </row>
    <row r="132" spans="1:4" x14ac:dyDescent="0.25">
      <c r="A132" s="80">
        <v>11.11</v>
      </c>
      <c r="B132" s="34" t="str">
        <f>VLOOKUP(A132,'Pre-Draft Picks - MFL'!A:G,3,0)</f>
        <v>Phoenix Force</v>
      </c>
      <c r="C132" s="34" t="str">
        <f>VLOOKUP(B132,'Draft Order (KKL)'!B:C,2,0)</f>
        <v>Chris Culbreath</v>
      </c>
      <c r="D132" s="81" t="str">
        <f>VLOOKUP(A132,'Pre-Draft Picks - MFL'!A:G,7,0)</f>
        <v xml:space="preserve"> </v>
      </c>
    </row>
    <row r="133" spans="1:4" x14ac:dyDescent="0.25">
      <c r="A133" s="80">
        <v>11.12</v>
      </c>
      <c r="B133" s="34" t="str">
        <f>VLOOKUP(A133,'Pre-Draft Picks - MFL'!A:G,3,0)</f>
        <v>Sleepy Hollow Stranglers</v>
      </c>
      <c r="C133" s="34" t="str">
        <f>VLOOKUP(B133,'Draft Order (KKL)'!B:C,2,0)</f>
        <v>Damien Long</v>
      </c>
      <c r="D133" s="81" t="str">
        <f>VLOOKUP(A133,'Pre-Draft Picks - MFL'!A:G,7,0)</f>
        <v xml:space="preserve"> </v>
      </c>
    </row>
    <row r="134" spans="1:4" x14ac:dyDescent="0.25">
      <c r="A134" s="80">
        <v>12.01</v>
      </c>
      <c r="B134" s="34" t="str">
        <f>VLOOKUP(A134,'Pre-Draft Picks - MFL'!A:G,3,0)</f>
        <v>Sleepy Hollow Stranglers</v>
      </c>
      <c r="C134" s="34" t="str">
        <f>VLOOKUP(B134,'Draft Order (KKL)'!B:C,2,0)</f>
        <v>Damien Long</v>
      </c>
      <c r="D134" s="81" t="str">
        <f>VLOOKUP(A134,'Pre-Draft Picks - MFL'!A:G,7,0)</f>
        <v xml:space="preserve"> </v>
      </c>
    </row>
    <row r="135" spans="1:4" x14ac:dyDescent="0.25">
      <c r="A135" s="80">
        <v>12.02</v>
      </c>
      <c r="B135" s="34" t="str">
        <f>VLOOKUP(A135,'Pre-Draft Picks - MFL'!A:G,3,0)</f>
        <v>Phoenix Force</v>
      </c>
      <c r="C135" s="34" t="str">
        <f>VLOOKUP(B135,'Draft Order (KKL)'!B:C,2,0)</f>
        <v>Chris Culbreath</v>
      </c>
      <c r="D135" s="81" t="str">
        <f>VLOOKUP(A135,'Pre-Draft Picks - MFL'!A:G,7,0)</f>
        <v xml:space="preserve"> </v>
      </c>
    </row>
    <row r="136" spans="1:4" x14ac:dyDescent="0.25">
      <c r="A136" s="80">
        <v>12.03</v>
      </c>
      <c r="B136" s="34" t="str">
        <f>VLOOKUP(A136,'Pre-Draft Picks - MFL'!A:G,3,0)</f>
        <v>Da Cowboys</v>
      </c>
      <c r="C136" s="34" t="str">
        <f>VLOOKUP(B136,'Draft Order (KKL)'!B:C,2,0)</f>
        <v>Allen Broussard</v>
      </c>
      <c r="D136" s="81" t="str">
        <f>VLOOKUP(A136,'Pre-Draft Picks - MFL'!A:G,7,0)</f>
        <v xml:space="preserve"> </v>
      </c>
    </row>
    <row r="137" spans="1:4" x14ac:dyDescent="0.25">
      <c r="A137" s="80">
        <v>12.04</v>
      </c>
      <c r="B137" s="34" t="str">
        <f>VLOOKUP(A137,'Pre-Draft Picks - MFL'!A:G,3,0)</f>
        <v>Guiness Blacks</v>
      </c>
      <c r="C137" s="34" t="str">
        <f>VLOOKUP(B137,'Draft Order (KKL)'!B:C,2,0)</f>
        <v>Rob Sherman</v>
      </c>
      <c r="D137" s="81" t="str">
        <f>VLOOKUP(A137,'Pre-Draft Picks - MFL'!A:G,7,0)</f>
        <v xml:space="preserve"> </v>
      </c>
    </row>
    <row r="138" spans="1:4" x14ac:dyDescent="0.25">
      <c r="A138" s="80">
        <v>12.05</v>
      </c>
      <c r="B138" s="34" t="str">
        <f>VLOOKUP(A138,'Pre-Draft Picks - MFL'!A:G,3,0)</f>
        <v>Hipster Doofus</v>
      </c>
      <c r="C138" s="34" t="str">
        <f>VLOOKUP(B138,'Draft Order (KKL)'!B:C,2,0)</f>
        <v>Corey Thoesen</v>
      </c>
      <c r="D138" s="81" t="str">
        <f>VLOOKUP(A138,'Pre-Draft Picks - MFL'!A:G,7,0)</f>
        <v xml:space="preserve"> </v>
      </c>
    </row>
    <row r="139" spans="1:4" x14ac:dyDescent="0.25">
      <c r="A139" s="80">
        <v>12.06</v>
      </c>
      <c r="B139" s="34" t="str">
        <f>VLOOKUP(A139,'Pre-Draft Picks - MFL'!A:G,3,0)</f>
        <v>BoRaDLeSHoW</v>
      </c>
      <c r="C139" s="34" t="str">
        <f>VLOOKUP(B139,'Draft Order (KKL)'!B:C,2,0)</f>
        <v>Brad Thoesen</v>
      </c>
      <c r="D139" s="81" t="str">
        <f>VLOOKUP(A139,'Pre-Draft Picks - MFL'!A:G,7,0)</f>
        <v xml:space="preserve"> </v>
      </c>
    </row>
    <row r="140" spans="1:4" x14ac:dyDescent="0.25">
      <c r="A140" s="80">
        <v>12.07</v>
      </c>
      <c r="B140" s="34" t="str">
        <f>VLOOKUP(A140,'Pre-Draft Picks - MFL'!A:G,3,0)</f>
        <v>Fightin Irish Mist</v>
      </c>
      <c r="C140" s="34" t="str">
        <f>VLOOKUP(B140,'Draft Order (KKL)'!B:C,2,0)</f>
        <v>Craig Mayo</v>
      </c>
      <c r="D140" s="81" t="str">
        <f>VLOOKUP(A140,'Pre-Draft Picks - MFL'!A:G,7,0)</f>
        <v xml:space="preserve"> </v>
      </c>
    </row>
    <row r="141" spans="1:4" x14ac:dyDescent="0.25">
      <c r="A141" s="80">
        <v>12.08</v>
      </c>
      <c r="B141" s="34" t="str">
        <f>VLOOKUP(A141,'Pre-Draft Picks - MFL'!A:G,3,0)</f>
        <v>Wa Wa Wee Wa</v>
      </c>
      <c r="C141" s="34" t="str">
        <f>VLOOKUP(B141,'Draft Order (KKL)'!B:C,2,0)</f>
        <v>Mike Stein</v>
      </c>
      <c r="D141" s="81" t="str">
        <f>VLOOKUP(A141,'Pre-Draft Picks - MFL'!A:G,7,0)</f>
        <v xml:space="preserve"> </v>
      </c>
    </row>
    <row r="142" spans="1:4" x14ac:dyDescent="0.25">
      <c r="A142" s="80">
        <v>12.09</v>
      </c>
      <c r="B142" s="34" t="str">
        <f>VLOOKUP(A142,'Pre-Draft Picks - MFL'!A:G,3,0)</f>
        <v>Midnight Marauders</v>
      </c>
      <c r="C142" s="34" t="str">
        <f>VLOOKUP(B142,'Draft Order (KKL)'!B:C,2,0)</f>
        <v>Rodney Sasher</v>
      </c>
      <c r="D142" s="81" t="str">
        <f>VLOOKUP(A142,'Pre-Draft Picks - MFL'!A:G,7,0)</f>
        <v xml:space="preserve"> </v>
      </c>
    </row>
    <row r="143" spans="1:4" x14ac:dyDescent="0.25">
      <c r="A143" s="80">
        <v>12.1</v>
      </c>
      <c r="B143" s="34" t="str">
        <f>VLOOKUP(A143,'Pre-Draft Picks - MFL'!A:G,3,0)</f>
        <v>Hail Marys</v>
      </c>
      <c r="C143" s="34" t="str">
        <f>VLOOKUP(B143,'Draft Order (KKL)'!B:C,2,0)</f>
        <v>Bill Davidson</v>
      </c>
      <c r="D143" s="81" t="str">
        <f>VLOOKUP(A143,'Pre-Draft Picks - MFL'!A:G,7,0)</f>
        <v xml:space="preserve"> </v>
      </c>
    </row>
    <row r="144" spans="1:4" x14ac:dyDescent="0.25">
      <c r="A144" s="80">
        <v>12.11</v>
      </c>
      <c r="B144" s="34" t="str">
        <f>VLOOKUP(A144,'Pre-Draft Picks - MFL'!A:G,3,0)</f>
        <v>Karaoke Craig</v>
      </c>
      <c r="C144" s="34" t="str">
        <f>VLOOKUP(B144,'Draft Order (KKL)'!B:C,2,0)</f>
        <v>Ever Rivera</v>
      </c>
      <c r="D144" s="81" t="str">
        <f>VLOOKUP(A144,'Pre-Draft Picks - MFL'!A:G,7,0)</f>
        <v xml:space="preserve"> </v>
      </c>
    </row>
    <row r="145" spans="1:4" x14ac:dyDescent="0.25">
      <c r="A145" s="80">
        <v>12.12</v>
      </c>
      <c r="B145" s="34" t="str">
        <f>VLOOKUP(A145,'Pre-Draft Picks - MFL'!A:G,3,0)</f>
        <v>Over the Hill</v>
      </c>
      <c r="C145" s="34" t="str">
        <f>VLOOKUP(B145,'Draft Order (KKL)'!B:C,2,0)</f>
        <v>Craig Wiesen</v>
      </c>
      <c r="D145" s="81" t="str">
        <f>VLOOKUP(A145,'Pre-Draft Picks - MFL'!A:G,7,0)</f>
        <v xml:space="preserve"> </v>
      </c>
    </row>
    <row r="146" spans="1:4" x14ac:dyDescent="0.25">
      <c r="A146" s="80">
        <v>13.01</v>
      </c>
      <c r="B146" s="34" t="str">
        <f>VLOOKUP(A146,'Pre-Draft Picks - MFL'!A:G,3,0)</f>
        <v>Over the Hill</v>
      </c>
      <c r="C146" s="34" t="str">
        <f>VLOOKUP(B146,'Draft Order (KKL)'!B:C,2,0)</f>
        <v>Craig Wiesen</v>
      </c>
      <c r="D146" s="81" t="str">
        <f>VLOOKUP(A146,'Pre-Draft Picks - MFL'!A:G,7,0)</f>
        <v xml:space="preserve"> </v>
      </c>
    </row>
    <row r="147" spans="1:4" x14ac:dyDescent="0.25">
      <c r="A147" s="80">
        <v>13.02</v>
      </c>
      <c r="B147" s="34" t="str">
        <f>VLOOKUP(A147,'Pre-Draft Picks - MFL'!A:G,3,0)</f>
        <v>Karaoke Craig</v>
      </c>
      <c r="C147" s="34" t="str">
        <f>VLOOKUP(B147,'Draft Order (KKL)'!B:C,2,0)</f>
        <v>Ever Rivera</v>
      </c>
      <c r="D147" s="81" t="str">
        <f>VLOOKUP(A147,'Pre-Draft Picks - MFL'!A:G,7,0)</f>
        <v xml:space="preserve"> </v>
      </c>
    </row>
    <row r="148" spans="1:4" x14ac:dyDescent="0.25">
      <c r="A148" s="80">
        <v>13.03</v>
      </c>
      <c r="B148" s="34" t="str">
        <f>VLOOKUP(A148,'Pre-Draft Picks - MFL'!A:G,3,0)</f>
        <v>Hail Marys</v>
      </c>
      <c r="C148" s="34" t="str">
        <f>VLOOKUP(B148,'Draft Order (KKL)'!B:C,2,0)</f>
        <v>Bill Davidson</v>
      </c>
      <c r="D148" s="81" t="str">
        <f>VLOOKUP(A148,'Pre-Draft Picks - MFL'!A:G,7,0)</f>
        <v xml:space="preserve"> </v>
      </c>
    </row>
    <row r="149" spans="1:4" x14ac:dyDescent="0.25">
      <c r="A149" s="80">
        <v>13.04</v>
      </c>
      <c r="B149" s="34" t="str">
        <f>VLOOKUP(A149,'Pre-Draft Picks - MFL'!A:G,3,0)</f>
        <v>Midnight Marauders</v>
      </c>
      <c r="C149" s="34" t="str">
        <f>VLOOKUP(B149,'Draft Order (KKL)'!B:C,2,0)</f>
        <v>Rodney Sasher</v>
      </c>
      <c r="D149" s="81" t="str">
        <f>VLOOKUP(A149,'Pre-Draft Picks - MFL'!A:G,7,0)</f>
        <v xml:space="preserve"> </v>
      </c>
    </row>
    <row r="150" spans="1:4" x14ac:dyDescent="0.25">
      <c r="A150" s="80">
        <v>13.05</v>
      </c>
      <c r="B150" s="34" t="str">
        <f>VLOOKUP(A150,'Pre-Draft Picks - MFL'!A:G,3,0)</f>
        <v>Wa Wa Wee Wa</v>
      </c>
      <c r="C150" s="34" t="str">
        <f>VLOOKUP(B150,'Draft Order (KKL)'!B:C,2,0)</f>
        <v>Mike Stein</v>
      </c>
      <c r="D150" s="81" t="str">
        <f>VLOOKUP(A150,'Pre-Draft Picks - MFL'!A:G,7,0)</f>
        <v xml:space="preserve"> </v>
      </c>
    </row>
    <row r="151" spans="1:4" x14ac:dyDescent="0.25">
      <c r="A151" s="80">
        <v>13.06</v>
      </c>
      <c r="B151" s="34" t="str">
        <f>VLOOKUP(A151,'Pre-Draft Picks - MFL'!A:G,3,0)</f>
        <v>Fightin Irish Mist</v>
      </c>
      <c r="C151" s="34" t="str">
        <f>VLOOKUP(B151,'Draft Order (KKL)'!B:C,2,0)</f>
        <v>Craig Mayo</v>
      </c>
      <c r="D151" s="81" t="str">
        <f>VLOOKUP(A151,'Pre-Draft Picks - MFL'!A:G,7,0)</f>
        <v xml:space="preserve"> </v>
      </c>
    </row>
    <row r="152" spans="1:4" x14ac:dyDescent="0.25">
      <c r="A152" s="80">
        <v>13.07</v>
      </c>
      <c r="B152" s="34" t="str">
        <f>VLOOKUP(A152,'Pre-Draft Picks - MFL'!A:G,3,0)</f>
        <v>BoRaDLeSHoW</v>
      </c>
      <c r="C152" s="34" t="str">
        <f>VLOOKUP(B152,'Draft Order (KKL)'!B:C,2,0)</f>
        <v>Brad Thoesen</v>
      </c>
      <c r="D152" s="81" t="str">
        <f>VLOOKUP(A152,'Pre-Draft Picks - MFL'!A:G,7,0)</f>
        <v xml:space="preserve"> </v>
      </c>
    </row>
    <row r="153" spans="1:4" x14ac:dyDescent="0.25">
      <c r="A153" s="80">
        <v>13.08</v>
      </c>
      <c r="B153" s="34" t="str">
        <f>VLOOKUP(A153,'Pre-Draft Picks - MFL'!A:G,3,0)</f>
        <v>Hipster Doofus</v>
      </c>
      <c r="C153" s="34" t="str">
        <f>VLOOKUP(B153,'Draft Order (KKL)'!B:C,2,0)</f>
        <v>Corey Thoesen</v>
      </c>
      <c r="D153" s="81" t="str">
        <f>VLOOKUP(A153,'Pre-Draft Picks - MFL'!A:G,7,0)</f>
        <v xml:space="preserve"> </v>
      </c>
    </row>
    <row r="154" spans="1:4" x14ac:dyDescent="0.25">
      <c r="A154" s="80">
        <v>13.09</v>
      </c>
      <c r="B154" s="34" t="str">
        <f>VLOOKUP(A154,'Pre-Draft Picks - MFL'!A:G,3,0)</f>
        <v>Guiness Blacks</v>
      </c>
      <c r="C154" s="34" t="str">
        <f>VLOOKUP(B154,'Draft Order (KKL)'!B:C,2,0)</f>
        <v>Rob Sherman</v>
      </c>
      <c r="D154" s="81" t="str">
        <f>VLOOKUP(A154,'Pre-Draft Picks - MFL'!A:G,7,0)</f>
        <v xml:space="preserve"> </v>
      </c>
    </row>
    <row r="155" spans="1:4" x14ac:dyDescent="0.25">
      <c r="A155" s="80">
        <v>13.1</v>
      </c>
      <c r="B155" s="34" t="str">
        <f>VLOOKUP(A155,'Pre-Draft Picks - MFL'!A:G,3,0)</f>
        <v>Da Cowboys</v>
      </c>
      <c r="C155" s="34" t="str">
        <f>VLOOKUP(B155,'Draft Order (KKL)'!B:C,2,0)</f>
        <v>Allen Broussard</v>
      </c>
      <c r="D155" s="81" t="str">
        <f>VLOOKUP(A155,'Pre-Draft Picks - MFL'!A:G,7,0)</f>
        <v xml:space="preserve"> </v>
      </c>
    </row>
    <row r="156" spans="1:4" x14ac:dyDescent="0.25">
      <c r="A156" s="80">
        <v>13.11</v>
      </c>
      <c r="B156" s="34" t="str">
        <f>VLOOKUP(A156,'Pre-Draft Picks - MFL'!A:G,3,0)</f>
        <v>Phoenix Force</v>
      </c>
      <c r="C156" s="34" t="str">
        <f>VLOOKUP(B156,'Draft Order (KKL)'!B:C,2,0)</f>
        <v>Chris Culbreath</v>
      </c>
      <c r="D156" s="81" t="str">
        <f>VLOOKUP(A156,'Pre-Draft Picks - MFL'!A:G,7,0)</f>
        <v xml:space="preserve"> </v>
      </c>
    </row>
    <row r="157" spans="1:4" x14ac:dyDescent="0.25">
      <c r="A157" s="80">
        <v>13.12</v>
      </c>
      <c r="B157" s="34" t="str">
        <f>VLOOKUP(A157,'Pre-Draft Picks - MFL'!A:G,3,0)</f>
        <v>Sleepy Hollow Stranglers</v>
      </c>
      <c r="C157" s="34" t="str">
        <f>VLOOKUP(B157,'Draft Order (KKL)'!B:C,2,0)</f>
        <v>Damien Long</v>
      </c>
      <c r="D157" s="81" t="str">
        <f>VLOOKUP(A157,'Pre-Draft Picks - MFL'!A:G,7,0)</f>
        <v xml:space="preserve"> </v>
      </c>
    </row>
    <row r="158" spans="1:4" x14ac:dyDescent="0.25">
      <c r="A158" s="80">
        <v>14.01</v>
      </c>
      <c r="B158" s="34" t="str">
        <f>VLOOKUP(A158,'Pre-Draft Picks - MFL'!A:G,3,0)</f>
        <v>Sleepy Hollow Stranglers</v>
      </c>
      <c r="C158" s="34" t="str">
        <f>VLOOKUP(B158,'Draft Order (KKL)'!B:C,2,0)</f>
        <v>Damien Long</v>
      </c>
      <c r="D158" s="81" t="str">
        <f>VLOOKUP(A158,'Pre-Draft Picks - MFL'!A:G,7,0)</f>
        <v xml:space="preserve"> </v>
      </c>
    </row>
    <row r="159" spans="1:4" x14ac:dyDescent="0.25">
      <c r="A159" s="80">
        <v>14.02</v>
      </c>
      <c r="B159" s="34" t="str">
        <f>VLOOKUP(A159,'Pre-Draft Picks - MFL'!A:G,3,0)</f>
        <v>Phoenix Force</v>
      </c>
      <c r="C159" s="34" t="str">
        <f>VLOOKUP(B159,'Draft Order (KKL)'!B:C,2,0)</f>
        <v>Chris Culbreath</v>
      </c>
      <c r="D159" s="81" t="str">
        <f>VLOOKUP(A159,'Pre-Draft Picks - MFL'!A:G,7,0)</f>
        <v xml:space="preserve"> </v>
      </c>
    </row>
    <row r="160" spans="1:4" x14ac:dyDescent="0.25">
      <c r="A160" s="80">
        <v>14.03</v>
      </c>
      <c r="B160" s="34" t="str">
        <f>VLOOKUP(A160,'Pre-Draft Picks - MFL'!A:G,3,0)</f>
        <v>Da Cowboys</v>
      </c>
      <c r="C160" s="34" t="str">
        <f>VLOOKUP(B160,'Draft Order (KKL)'!B:C,2,0)</f>
        <v>Allen Broussard</v>
      </c>
      <c r="D160" s="81" t="str">
        <f>VLOOKUP(A160,'Pre-Draft Picks - MFL'!A:G,7,0)</f>
        <v xml:space="preserve"> </v>
      </c>
    </row>
    <row r="161" spans="1:4" x14ac:dyDescent="0.25">
      <c r="A161" s="80">
        <v>14.04</v>
      </c>
      <c r="B161" s="34" t="str">
        <f>VLOOKUP(A161,'Pre-Draft Picks - MFL'!A:G,3,0)</f>
        <v>Guiness Blacks</v>
      </c>
      <c r="C161" s="34" t="str">
        <f>VLOOKUP(B161,'Draft Order (KKL)'!B:C,2,0)</f>
        <v>Rob Sherman</v>
      </c>
      <c r="D161" s="81" t="str">
        <f>VLOOKUP(A161,'Pre-Draft Picks - MFL'!A:G,7,0)</f>
        <v xml:space="preserve"> </v>
      </c>
    </row>
    <row r="162" spans="1:4" x14ac:dyDescent="0.25">
      <c r="A162" s="80">
        <v>14.05</v>
      </c>
      <c r="B162" s="34" t="str">
        <f>VLOOKUP(A162,'Pre-Draft Picks - MFL'!A:G,3,0)</f>
        <v>Hipster Doofus</v>
      </c>
      <c r="C162" s="34" t="str">
        <f>VLOOKUP(B162,'Draft Order (KKL)'!B:C,2,0)</f>
        <v>Corey Thoesen</v>
      </c>
      <c r="D162" s="81" t="str">
        <f>VLOOKUP(A162,'Pre-Draft Picks - MFL'!A:G,7,0)</f>
        <v xml:space="preserve"> </v>
      </c>
    </row>
    <row r="163" spans="1:4" x14ac:dyDescent="0.25">
      <c r="A163" s="80">
        <v>14.06</v>
      </c>
      <c r="B163" s="34" t="str">
        <f>VLOOKUP(A163,'Pre-Draft Picks - MFL'!A:G,3,0)</f>
        <v>BoRaDLeSHoW</v>
      </c>
      <c r="C163" s="34" t="str">
        <f>VLOOKUP(B163,'Draft Order (KKL)'!B:C,2,0)</f>
        <v>Brad Thoesen</v>
      </c>
      <c r="D163" s="81" t="str">
        <f>VLOOKUP(A163,'Pre-Draft Picks - MFL'!A:G,7,0)</f>
        <v xml:space="preserve"> </v>
      </c>
    </row>
    <row r="164" spans="1:4" x14ac:dyDescent="0.25">
      <c r="A164" s="80">
        <v>14.07</v>
      </c>
      <c r="B164" s="34" t="str">
        <f>VLOOKUP(A164,'Pre-Draft Picks - MFL'!A:G,3,0)</f>
        <v>Fightin Irish Mist</v>
      </c>
      <c r="C164" s="34" t="str">
        <f>VLOOKUP(B164,'Draft Order (KKL)'!B:C,2,0)</f>
        <v>Craig Mayo</v>
      </c>
      <c r="D164" s="81" t="str">
        <f>VLOOKUP(A164,'Pre-Draft Picks - MFL'!A:G,7,0)</f>
        <v xml:space="preserve"> </v>
      </c>
    </row>
    <row r="165" spans="1:4" x14ac:dyDescent="0.25">
      <c r="A165" s="80">
        <v>14.08</v>
      </c>
      <c r="B165" s="34" t="str">
        <f>VLOOKUP(A165,'Pre-Draft Picks - MFL'!A:G,3,0)</f>
        <v>Wa Wa Wee Wa</v>
      </c>
      <c r="C165" s="34" t="str">
        <f>VLOOKUP(B165,'Draft Order (KKL)'!B:C,2,0)</f>
        <v>Mike Stein</v>
      </c>
      <c r="D165" s="81" t="str">
        <f>VLOOKUP(A165,'Pre-Draft Picks - MFL'!A:G,7,0)</f>
        <v xml:space="preserve"> </v>
      </c>
    </row>
    <row r="166" spans="1:4" x14ac:dyDescent="0.25">
      <c r="A166" s="80">
        <v>14.09</v>
      </c>
      <c r="B166" s="34" t="str">
        <f>VLOOKUP(A166,'Pre-Draft Picks - MFL'!A:G,3,0)</f>
        <v>Midnight Marauders</v>
      </c>
      <c r="C166" s="34" t="str">
        <f>VLOOKUP(B166,'Draft Order (KKL)'!B:C,2,0)</f>
        <v>Rodney Sasher</v>
      </c>
      <c r="D166" s="81" t="str">
        <f>VLOOKUP(A166,'Pre-Draft Picks - MFL'!A:G,7,0)</f>
        <v xml:space="preserve"> </v>
      </c>
    </row>
    <row r="167" spans="1:4" x14ac:dyDescent="0.25">
      <c r="A167" s="80">
        <v>14.1</v>
      </c>
      <c r="B167" s="34" t="str">
        <f>VLOOKUP(A167,'Pre-Draft Picks - MFL'!A:G,3,0)</f>
        <v>Hail Marys</v>
      </c>
      <c r="C167" s="34" t="str">
        <f>VLOOKUP(B167,'Draft Order (KKL)'!B:C,2,0)</f>
        <v>Bill Davidson</v>
      </c>
      <c r="D167" s="81" t="str">
        <f>VLOOKUP(A167,'Pre-Draft Picks - MFL'!A:G,7,0)</f>
        <v xml:space="preserve"> </v>
      </c>
    </row>
    <row r="168" spans="1:4" x14ac:dyDescent="0.25">
      <c r="A168" s="80">
        <v>14.11</v>
      </c>
      <c r="B168" s="34" t="str">
        <f>VLOOKUP(A168,'Pre-Draft Picks - MFL'!A:G,3,0)</f>
        <v>Karaoke Craig</v>
      </c>
      <c r="C168" s="34" t="str">
        <f>VLOOKUP(B168,'Draft Order (KKL)'!B:C,2,0)</f>
        <v>Ever Rivera</v>
      </c>
      <c r="D168" s="81" t="str">
        <f>VLOOKUP(A168,'Pre-Draft Picks - MFL'!A:G,7,0)</f>
        <v xml:space="preserve"> </v>
      </c>
    </row>
    <row r="169" spans="1:4" x14ac:dyDescent="0.25">
      <c r="A169" s="80">
        <v>14.12</v>
      </c>
      <c r="B169" s="34" t="str">
        <f>VLOOKUP(A169,'Pre-Draft Picks - MFL'!A:G,3,0)</f>
        <v>Over the Hill</v>
      </c>
      <c r="C169" s="34" t="str">
        <f>VLOOKUP(B169,'Draft Order (KKL)'!B:C,2,0)</f>
        <v>Craig Wiesen</v>
      </c>
      <c r="D169" s="81" t="str">
        <f>VLOOKUP(A169,'Pre-Draft Picks - MFL'!A:G,7,0)</f>
        <v xml:space="preserve"> </v>
      </c>
    </row>
    <row r="170" spans="1:4" x14ac:dyDescent="0.25">
      <c r="A170" s="80">
        <v>15.01</v>
      </c>
      <c r="B170" s="34" t="str">
        <f>VLOOKUP(A170,'Pre-Draft Picks - MFL'!A:G,3,0)</f>
        <v>Hipster Doofus</v>
      </c>
      <c r="C170" s="34" t="str">
        <f>VLOOKUP(B170,'Draft Order (KKL)'!B:C,2,0)</f>
        <v>Corey Thoesen</v>
      </c>
      <c r="D170" s="81" t="str">
        <f>VLOOKUP(A170,'Pre-Draft Picks - MFL'!A:G,7,0)</f>
        <v>[Pick traded from Over the Hill.]</v>
      </c>
    </row>
    <row r="171" spans="1:4" x14ac:dyDescent="0.25">
      <c r="A171" s="80">
        <v>15.02</v>
      </c>
      <c r="B171" s="34" t="str">
        <f>VLOOKUP(A171,'Pre-Draft Picks - MFL'!A:G,3,0)</f>
        <v>Karaoke Craig</v>
      </c>
      <c r="C171" s="34" t="str">
        <f>VLOOKUP(B171,'Draft Order (KKL)'!B:C,2,0)</f>
        <v>Ever Rivera</v>
      </c>
      <c r="D171" s="81" t="str">
        <f>VLOOKUP(A171,'Pre-Draft Picks - MFL'!A:G,7,0)</f>
        <v xml:space="preserve"> </v>
      </c>
    </row>
    <row r="172" spans="1:4" x14ac:dyDescent="0.25">
      <c r="A172" s="80">
        <v>15.03</v>
      </c>
      <c r="B172" s="34" t="str">
        <f>VLOOKUP(A172,'Pre-Draft Picks - MFL'!A:G,3,0)</f>
        <v>Hail Marys</v>
      </c>
      <c r="C172" s="34" t="str">
        <f>VLOOKUP(B172,'Draft Order (KKL)'!B:C,2,0)</f>
        <v>Bill Davidson</v>
      </c>
      <c r="D172" s="81" t="str">
        <f>VLOOKUP(A172,'Pre-Draft Picks - MFL'!A:G,7,0)</f>
        <v xml:space="preserve"> </v>
      </c>
    </row>
    <row r="173" spans="1:4" x14ac:dyDescent="0.25">
      <c r="A173" s="80">
        <v>15.04</v>
      </c>
      <c r="B173" s="34" t="str">
        <f>VLOOKUP(A173,'Pre-Draft Picks - MFL'!A:G,3,0)</f>
        <v>Midnight Marauders</v>
      </c>
      <c r="C173" s="34" t="str">
        <f>VLOOKUP(B173,'Draft Order (KKL)'!B:C,2,0)</f>
        <v>Rodney Sasher</v>
      </c>
      <c r="D173" s="81" t="str">
        <f>VLOOKUP(A173,'Pre-Draft Picks - MFL'!A:G,7,0)</f>
        <v xml:space="preserve"> </v>
      </c>
    </row>
    <row r="174" spans="1:4" x14ac:dyDescent="0.25">
      <c r="A174" s="80">
        <v>15.05</v>
      </c>
      <c r="B174" s="34" t="str">
        <f>VLOOKUP(A174,'Pre-Draft Picks - MFL'!A:G,3,0)</f>
        <v>Wa Wa Wee Wa</v>
      </c>
      <c r="C174" s="34" t="str">
        <f>VLOOKUP(B174,'Draft Order (KKL)'!B:C,2,0)</f>
        <v>Mike Stein</v>
      </c>
      <c r="D174" s="81" t="str">
        <f>VLOOKUP(A174,'Pre-Draft Picks - MFL'!A:G,7,0)</f>
        <v xml:space="preserve"> </v>
      </c>
    </row>
    <row r="175" spans="1:4" x14ac:dyDescent="0.25">
      <c r="A175" s="80">
        <v>15.06</v>
      </c>
      <c r="B175" s="34" t="str">
        <f>VLOOKUP(A175,'Pre-Draft Picks - MFL'!A:G,3,0)</f>
        <v>Fightin Irish Mist</v>
      </c>
      <c r="C175" s="34" t="str">
        <f>VLOOKUP(B175,'Draft Order (KKL)'!B:C,2,0)</f>
        <v>Craig Mayo</v>
      </c>
      <c r="D175" s="81" t="str">
        <f>VLOOKUP(A175,'Pre-Draft Picks - MFL'!A:G,7,0)</f>
        <v xml:space="preserve"> </v>
      </c>
    </row>
    <row r="176" spans="1:4" x14ac:dyDescent="0.25">
      <c r="A176" s="80">
        <v>15.07</v>
      </c>
      <c r="B176" s="34" t="str">
        <f>VLOOKUP(A176,'Pre-Draft Picks - MFL'!A:G,3,0)</f>
        <v>BoRaDLeSHoW</v>
      </c>
      <c r="C176" s="34" t="str">
        <f>VLOOKUP(B176,'Draft Order (KKL)'!B:C,2,0)</f>
        <v>Brad Thoesen</v>
      </c>
      <c r="D176" s="81" t="str">
        <f>VLOOKUP(A176,'Pre-Draft Picks - MFL'!A:G,7,0)</f>
        <v xml:space="preserve"> </v>
      </c>
    </row>
    <row r="177" spans="1:4" x14ac:dyDescent="0.25">
      <c r="A177" s="80">
        <v>15.08</v>
      </c>
      <c r="B177" s="34" t="str">
        <f>VLOOKUP(A177,'Pre-Draft Picks - MFL'!A:G,3,0)</f>
        <v>Hipster Doofus</v>
      </c>
      <c r="C177" s="34" t="str">
        <f>VLOOKUP(B177,'Draft Order (KKL)'!B:C,2,0)</f>
        <v>Corey Thoesen</v>
      </c>
      <c r="D177" s="81" t="str">
        <f>VLOOKUP(A177,'Pre-Draft Picks - MFL'!A:G,7,0)</f>
        <v xml:space="preserve"> </v>
      </c>
    </row>
    <row r="178" spans="1:4" x14ac:dyDescent="0.25">
      <c r="A178" s="80">
        <v>15.09</v>
      </c>
      <c r="B178" s="34" t="str">
        <f>VLOOKUP(A178,'Pre-Draft Picks - MFL'!A:G,3,0)</f>
        <v>Guiness Blacks</v>
      </c>
      <c r="C178" s="34" t="str">
        <f>VLOOKUP(B178,'Draft Order (KKL)'!B:C,2,0)</f>
        <v>Rob Sherman</v>
      </c>
      <c r="D178" s="81" t="str">
        <f>VLOOKUP(A178,'Pre-Draft Picks - MFL'!A:G,7,0)</f>
        <v xml:space="preserve"> </v>
      </c>
    </row>
    <row r="179" spans="1:4" x14ac:dyDescent="0.25">
      <c r="A179" s="80">
        <v>15.1</v>
      </c>
      <c r="B179" s="34" t="str">
        <f>VLOOKUP(A179,'Pre-Draft Picks - MFL'!A:G,3,0)</f>
        <v>Da Cowboys</v>
      </c>
      <c r="C179" s="34" t="str">
        <f>VLOOKUP(B179,'Draft Order (KKL)'!B:C,2,0)</f>
        <v>Allen Broussard</v>
      </c>
      <c r="D179" s="81" t="str">
        <f>VLOOKUP(A179,'Pre-Draft Picks - MFL'!A:G,7,0)</f>
        <v xml:space="preserve"> </v>
      </c>
    </row>
    <row r="180" spans="1:4" x14ac:dyDescent="0.25">
      <c r="A180" s="80">
        <v>15.11</v>
      </c>
      <c r="B180" s="34" t="str">
        <f>VLOOKUP(A180,'Pre-Draft Picks - MFL'!A:G,3,0)</f>
        <v>Phoenix Force</v>
      </c>
      <c r="C180" s="34" t="str">
        <f>VLOOKUP(B180,'Draft Order (KKL)'!B:C,2,0)</f>
        <v>Chris Culbreath</v>
      </c>
      <c r="D180" s="81" t="str">
        <f>VLOOKUP(A180,'Pre-Draft Picks - MFL'!A:G,7,0)</f>
        <v xml:space="preserve"> </v>
      </c>
    </row>
    <row r="181" spans="1:4" x14ac:dyDescent="0.25">
      <c r="A181" s="80">
        <v>15.12</v>
      </c>
      <c r="B181" s="34" t="str">
        <f>VLOOKUP(A181,'Pre-Draft Picks - MFL'!A:G,3,0)</f>
        <v>Sleepy Hollow Stranglers</v>
      </c>
      <c r="C181" s="34" t="str">
        <f>VLOOKUP(B181,'Draft Order (KKL)'!B:C,2,0)</f>
        <v>Damien Long</v>
      </c>
      <c r="D181" s="81" t="str">
        <f>VLOOKUP(A181,'Pre-Draft Picks - MFL'!A:G,7,0)</f>
        <v xml:space="preserve"> </v>
      </c>
    </row>
    <row r="182" spans="1:4" x14ac:dyDescent="0.25">
      <c r="A182" s="80">
        <v>16.010000000000002</v>
      </c>
      <c r="B182" s="34" t="str">
        <f>VLOOKUP(A182,'Pre-Draft Picks - MFL'!A:G,3,0)</f>
        <v>Sleepy Hollow Stranglers</v>
      </c>
      <c r="C182" s="34" t="str">
        <f>VLOOKUP(B182,'Draft Order (KKL)'!B:C,2,0)</f>
        <v>Damien Long</v>
      </c>
      <c r="D182" s="81" t="str">
        <f>VLOOKUP(A182,'Pre-Draft Picks - MFL'!A:G,7,0)</f>
        <v xml:space="preserve"> </v>
      </c>
    </row>
    <row r="183" spans="1:4" x14ac:dyDescent="0.25">
      <c r="A183" s="80">
        <v>16.02</v>
      </c>
      <c r="B183" s="34" t="str">
        <f>VLOOKUP(A183,'Pre-Draft Picks - MFL'!A:G,3,0)</f>
        <v>Phoenix Force</v>
      </c>
      <c r="C183" s="34" t="str">
        <f>VLOOKUP(B183,'Draft Order (KKL)'!B:C,2,0)</f>
        <v>Chris Culbreath</v>
      </c>
      <c r="D183" s="81" t="str">
        <f>VLOOKUP(A183,'Pre-Draft Picks - MFL'!A:G,7,0)</f>
        <v xml:space="preserve"> </v>
      </c>
    </row>
    <row r="184" spans="1:4" x14ac:dyDescent="0.25">
      <c r="A184" s="80">
        <v>16.03</v>
      </c>
      <c r="B184" s="34" t="str">
        <f>VLOOKUP(A184,'Pre-Draft Picks - MFL'!A:G,3,0)</f>
        <v>Da Cowboys</v>
      </c>
      <c r="C184" s="34" t="str">
        <f>VLOOKUP(B184,'Draft Order (KKL)'!B:C,2,0)</f>
        <v>Allen Broussard</v>
      </c>
      <c r="D184" s="81" t="str">
        <f>VLOOKUP(A184,'Pre-Draft Picks - MFL'!A:G,7,0)</f>
        <v xml:space="preserve"> </v>
      </c>
    </row>
    <row r="185" spans="1:4" x14ac:dyDescent="0.25">
      <c r="A185" s="80">
        <v>16.04</v>
      </c>
      <c r="B185" s="34" t="str">
        <f>VLOOKUP(A185,'Pre-Draft Picks - MFL'!A:G,3,0)</f>
        <v>Guiness Blacks</v>
      </c>
      <c r="C185" s="34" t="str">
        <f>VLOOKUP(B185,'Draft Order (KKL)'!B:C,2,0)</f>
        <v>Rob Sherman</v>
      </c>
      <c r="D185" s="81" t="str">
        <f>VLOOKUP(A185,'Pre-Draft Picks - MFL'!A:G,7,0)</f>
        <v xml:space="preserve"> </v>
      </c>
    </row>
    <row r="186" spans="1:4" x14ac:dyDescent="0.25">
      <c r="A186" s="80">
        <v>16.05</v>
      </c>
      <c r="B186" s="34" t="str">
        <f>VLOOKUP(A186,'Pre-Draft Picks - MFL'!A:G,3,0)</f>
        <v>Hipster Doofus</v>
      </c>
      <c r="C186" s="34" t="str">
        <f>VLOOKUP(B186,'Draft Order (KKL)'!B:C,2,0)</f>
        <v>Corey Thoesen</v>
      </c>
      <c r="D186" s="81" t="str">
        <f>VLOOKUP(A186,'Pre-Draft Picks - MFL'!A:G,7,0)</f>
        <v xml:space="preserve"> </v>
      </c>
    </row>
    <row r="187" spans="1:4" x14ac:dyDescent="0.25">
      <c r="A187" s="80">
        <v>16.059999999999999</v>
      </c>
      <c r="B187" s="34" t="str">
        <f>VLOOKUP(A187,'Pre-Draft Picks - MFL'!A:G,3,0)</f>
        <v>BoRaDLeSHoW</v>
      </c>
      <c r="C187" s="34" t="str">
        <f>VLOOKUP(B187,'Draft Order (KKL)'!B:C,2,0)</f>
        <v>Brad Thoesen</v>
      </c>
      <c r="D187" s="81" t="str">
        <f>VLOOKUP(A187,'Pre-Draft Picks - MFL'!A:G,7,0)</f>
        <v xml:space="preserve"> </v>
      </c>
    </row>
    <row r="188" spans="1:4" x14ac:dyDescent="0.25">
      <c r="A188" s="80">
        <v>16.07</v>
      </c>
      <c r="B188" s="34" t="str">
        <f>VLOOKUP(A188,'Pre-Draft Picks - MFL'!A:G,3,0)</f>
        <v>Fightin Irish Mist</v>
      </c>
      <c r="C188" s="34" t="str">
        <f>VLOOKUP(B188,'Draft Order (KKL)'!B:C,2,0)</f>
        <v>Craig Mayo</v>
      </c>
      <c r="D188" s="81" t="str">
        <f>VLOOKUP(A188,'Pre-Draft Picks - MFL'!A:G,7,0)</f>
        <v xml:space="preserve"> </v>
      </c>
    </row>
    <row r="189" spans="1:4" x14ac:dyDescent="0.25">
      <c r="A189" s="80">
        <v>16.079999999999998</v>
      </c>
      <c r="B189" s="34" t="str">
        <f>VLOOKUP(A189,'Pre-Draft Picks - MFL'!A:G,3,0)</f>
        <v>Wa Wa Wee Wa</v>
      </c>
      <c r="C189" s="34" t="str">
        <f>VLOOKUP(B189,'Draft Order (KKL)'!B:C,2,0)</f>
        <v>Mike Stein</v>
      </c>
      <c r="D189" s="81" t="str">
        <f>VLOOKUP(A189,'Pre-Draft Picks - MFL'!A:G,7,0)</f>
        <v xml:space="preserve"> </v>
      </c>
    </row>
    <row r="190" spans="1:4" x14ac:dyDescent="0.25">
      <c r="A190" s="80">
        <v>16.09</v>
      </c>
      <c r="B190" s="34" t="str">
        <f>VLOOKUP(A190,'Pre-Draft Picks - MFL'!A:G,3,0)</f>
        <v>Midnight Marauders</v>
      </c>
      <c r="C190" s="34" t="str">
        <f>VLOOKUP(B190,'Draft Order (KKL)'!B:C,2,0)</f>
        <v>Rodney Sasher</v>
      </c>
      <c r="D190" s="81" t="str">
        <f>VLOOKUP(A190,'Pre-Draft Picks - MFL'!A:G,7,0)</f>
        <v xml:space="preserve"> </v>
      </c>
    </row>
    <row r="191" spans="1:4" x14ac:dyDescent="0.25">
      <c r="A191" s="80">
        <v>16.100000000000001</v>
      </c>
      <c r="B191" s="34" t="str">
        <f>VLOOKUP(A191,'Pre-Draft Picks - MFL'!A:G,3,0)</f>
        <v>Hail Marys</v>
      </c>
      <c r="C191" s="34" t="str">
        <f>VLOOKUP(B191,'Draft Order (KKL)'!B:C,2,0)</f>
        <v>Bill Davidson</v>
      </c>
      <c r="D191" s="81" t="str">
        <f>VLOOKUP(A191,'Pre-Draft Picks - MFL'!A:G,7,0)</f>
        <v xml:space="preserve"> </v>
      </c>
    </row>
    <row r="192" spans="1:4" x14ac:dyDescent="0.25">
      <c r="A192" s="80">
        <v>16.11</v>
      </c>
      <c r="B192" s="34" t="str">
        <f>VLOOKUP(A192,'Pre-Draft Picks - MFL'!A:G,3,0)</f>
        <v>Karaoke Craig</v>
      </c>
      <c r="C192" s="34" t="str">
        <f>VLOOKUP(B192,'Draft Order (KKL)'!B:C,2,0)</f>
        <v>Ever Rivera</v>
      </c>
      <c r="D192" s="81" t="str">
        <f>VLOOKUP(A192,'Pre-Draft Picks - MFL'!A:G,7,0)</f>
        <v xml:space="preserve"> </v>
      </c>
    </row>
    <row r="193" spans="1:4" x14ac:dyDescent="0.25">
      <c r="A193" s="80">
        <v>16.12</v>
      </c>
      <c r="B193" s="34" t="str">
        <f>VLOOKUP(A193,'Pre-Draft Picks - MFL'!A:G,3,0)</f>
        <v>Over the Hill</v>
      </c>
      <c r="C193" s="34" t="str">
        <f>VLOOKUP(B193,'Draft Order (KKL)'!B:C,2,0)</f>
        <v>Craig Wiesen</v>
      </c>
      <c r="D193" s="81" t="str">
        <f>VLOOKUP(A193,'Pre-Draft Picks - MFL'!A:G,7,0)</f>
        <v xml:space="preserve"> </v>
      </c>
    </row>
    <row r="194" spans="1:4" x14ac:dyDescent="0.25">
      <c r="A194" s="80">
        <v>17.010000000000002</v>
      </c>
      <c r="B194" s="34" t="str">
        <f>VLOOKUP(A194,'Pre-Draft Picks - MFL'!A:G,3,0)</f>
        <v>Over the Hill</v>
      </c>
      <c r="C194" s="34" t="str">
        <f>VLOOKUP(B194,'Draft Order (KKL)'!B:C,2,0)</f>
        <v>Craig Wiesen</v>
      </c>
      <c r="D194" s="81" t="str">
        <f>VLOOKUP(A194,'Pre-Draft Picks - MFL'!A:G,7,0)</f>
        <v xml:space="preserve"> </v>
      </c>
    </row>
    <row r="195" spans="1:4" x14ac:dyDescent="0.25">
      <c r="A195" s="80">
        <v>17.02</v>
      </c>
      <c r="B195" s="34" t="str">
        <f>VLOOKUP(A195,'Pre-Draft Picks - MFL'!A:G,3,0)</f>
        <v>Karaoke Craig</v>
      </c>
      <c r="C195" s="34" t="str">
        <f>VLOOKUP(B195,'Draft Order (KKL)'!B:C,2,0)</f>
        <v>Ever Rivera</v>
      </c>
      <c r="D195" s="81" t="str">
        <f>VLOOKUP(A195,'Pre-Draft Picks - MFL'!A:G,7,0)</f>
        <v xml:space="preserve"> </v>
      </c>
    </row>
    <row r="196" spans="1:4" x14ac:dyDescent="0.25">
      <c r="A196" s="80">
        <v>17.03</v>
      </c>
      <c r="B196" s="34" t="str">
        <f>VLOOKUP(A196,'Pre-Draft Picks - MFL'!A:G,3,0)</f>
        <v>Hail Marys</v>
      </c>
      <c r="C196" s="34" t="str">
        <f>VLOOKUP(B196,'Draft Order (KKL)'!B:C,2,0)</f>
        <v>Bill Davidson</v>
      </c>
      <c r="D196" s="81" t="str">
        <f>VLOOKUP(A196,'Pre-Draft Picks - MFL'!A:G,7,0)</f>
        <v xml:space="preserve"> </v>
      </c>
    </row>
    <row r="197" spans="1:4" x14ac:dyDescent="0.25">
      <c r="A197" s="80">
        <v>17.04</v>
      </c>
      <c r="B197" s="34" t="str">
        <f>VLOOKUP(A197,'Pre-Draft Picks - MFL'!A:G,3,0)</f>
        <v>Midnight Marauders</v>
      </c>
      <c r="C197" s="34" t="str">
        <f>VLOOKUP(B197,'Draft Order (KKL)'!B:C,2,0)</f>
        <v>Rodney Sasher</v>
      </c>
      <c r="D197" s="81" t="str">
        <f>VLOOKUP(A197,'Pre-Draft Picks - MFL'!A:G,7,0)</f>
        <v xml:space="preserve"> </v>
      </c>
    </row>
    <row r="198" spans="1:4" x14ac:dyDescent="0.25">
      <c r="A198" s="80">
        <v>17.05</v>
      </c>
      <c r="B198" s="34" t="str">
        <f>VLOOKUP(A198,'Pre-Draft Picks - MFL'!A:G,3,0)</f>
        <v>Wa Wa Wee Wa</v>
      </c>
      <c r="C198" s="34" t="str">
        <f>VLOOKUP(B198,'Draft Order (KKL)'!B:C,2,0)</f>
        <v>Mike Stein</v>
      </c>
      <c r="D198" s="81" t="str">
        <f>VLOOKUP(A198,'Pre-Draft Picks - MFL'!A:G,7,0)</f>
        <v xml:space="preserve"> </v>
      </c>
    </row>
    <row r="199" spans="1:4" x14ac:dyDescent="0.25">
      <c r="A199" s="80">
        <v>17.059999999999999</v>
      </c>
      <c r="B199" s="34" t="str">
        <f>VLOOKUP(A199,'Pre-Draft Picks - MFL'!A:G,3,0)</f>
        <v>Fightin Irish Mist</v>
      </c>
      <c r="C199" s="34" t="str">
        <f>VLOOKUP(B199,'Draft Order (KKL)'!B:C,2,0)</f>
        <v>Craig Mayo</v>
      </c>
      <c r="D199" s="81" t="str">
        <f>VLOOKUP(A199,'Pre-Draft Picks - MFL'!A:G,7,0)</f>
        <v xml:space="preserve"> </v>
      </c>
    </row>
    <row r="200" spans="1:4" x14ac:dyDescent="0.25">
      <c r="A200" s="80">
        <v>17.07</v>
      </c>
      <c r="B200" s="34" t="str">
        <f>VLOOKUP(A200,'Pre-Draft Picks - MFL'!A:G,3,0)</f>
        <v>BoRaDLeSHoW</v>
      </c>
      <c r="C200" s="34" t="str">
        <f>VLOOKUP(B200,'Draft Order (KKL)'!B:C,2,0)</f>
        <v>Brad Thoesen</v>
      </c>
      <c r="D200" s="81" t="str">
        <f>VLOOKUP(A200,'Pre-Draft Picks - MFL'!A:G,7,0)</f>
        <v xml:space="preserve"> </v>
      </c>
    </row>
    <row r="201" spans="1:4" x14ac:dyDescent="0.25">
      <c r="A201" s="80">
        <v>17.079999999999998</v>
      </c>
      <c r="B201" s="34" t="str">
        <f>VLOOKUP(A201,'Pre-Draft Picks - MFL'!A:G,3,0)</f>
        <v>Hipster Doofus</v>
      </c>
      <c r="C201" s="34" t="str">
        <f>VLOOKUP(B201,'Draft Order (KKL)'!B:C,2,0)</f>
        <v>Corey Thoesen</v>
      </c>
      <c r="D201" s="81" t="str">
        <f>VLOOKUP(A201,'Pre-Draft Picks - MFL'!A:G,7,0)</f>
        <v xml:space="preserve"> </v>
      </c>
    </row>
    <row r="202" spans="1:4" x14ac:dyDescent="0.25">
      <c r="A202" s="80">
        <v>17.09</v>
      </c>
      <c r="B202" s="34" t="str">
        <f>VLOOKUP(A202,'Pre-Draft Picks - MFL'!A:G,3,0)</f>
        <v>Guiness Blacks</v>
      </c>
      <c r="C202" s="34" t="str">
        <f>VLOOKUP(B202,'Draft Order (KKL)'!B:C,2,0)</f>
        <v>Rob Sherman</v>
      </c>
      <c r="D202" s="81" t="str">
        <f>VLOOKUP(A202,'Pre-Draft Picks - MFL'!A:G,7,0)</f>
        <v xml:space="preserve"> </v>
      </c>
    </row>
    <row r="203" spans="1:4" x14ac:dyDescent="0.25">
      <c r="A203" s="80">
        <v>17.100000000000001</v>
      </c>
      <c r="B203" s="34" t="str">
        <f>VLOOKUP(A203,'Pre-Draft Picks - MFL'!A:G,3,0)</f>
        <v>Da Cowboys</v>
      </c>
      <c r="C203" s="34" t="str">
        <f>VLOOKUP(B203,'Draft Order (KKL)'!B:C,2,0)</f>
        <v>Allen Broussard</v>
      </c>
      <c r="D203" s="81" t="str">
        <f>VLOOKUP(A203,'Pre-Draft Picks - MFL'!A:G,7,0)</f>
        <v xml:space="preserve"> </v>
      </c>
    </row>
    <row r="204" spans="1:4" x14ac:dyDescent="0.25">
      <c r="A204" s="80">
        <v>17.11</v>
      </c>
      <c r="B204" s="34" t="str">
        <f>VLOOKUP(A204,'Pre-Draft Picks - MFL'!A:G,3,0)</f>
        <v>Phoenix Force</v>
      </c>
      <c r="C204" s="34" t="str">
        <f>VLOOKUP(B204,'Draft Order (KKL)'!B:C,2,0)</f>
        <v>Chris Culbreath</v>
      </c>
      <c r="D204" s="81" t="str">
        <f>VLOOKUP(A204,'Pre-Draft Picks - MFL'!A:G,7,0)</f>
        <v xml:space="preserve"> </v>
      </c>
    </row>
    <row r="205" spans="1:4" x14ac:dyDescent="0.25">
      <c r="A205" s="80">
        <v>17.12</v>
      </c>
      <c r="B205" s="34" t="str">
        <f>VLOOKUP(A205,'Pre-Draft Picks - MFL'!A:G,3,0)</f>
        <v>Sleepy Hollow Stranglers</v>
      </c>
      <c r="C205" s="34" t="str">
        <f>VLOOKUP(B205,'Draft Order (KKL)'!B:C,2,0)</f>
        <v>Damien Long</v>
      </c>
      <c r="D205" s="81" t="str">
        <f>VLOOKUP(A205,'Pre-Draft Picks - MFL'!A:G,7,0)</f>
        <v xml:space="preserve"> </v>
      </c>
    </row>
    <row r="206" spans="1:4" x14ac:dyDescent="0.25">
      <c r="A206" s="80">
        <v>18.010000000000002</v>
      </c>
      <c r="B206" s="34" t="str">
        <f>VLOOKUP(A206,'Pre-Draft Picks - MFL'!A:G,3,0)</f>
        <v>Sleepy Hollow Stranglers</v>
      </c>
      <c r="C206" s="34" t="str">
        <f>VLOOKUP(B206,'Draft Order (KKL)'!B:C,2,0)</f>
        <v>Damien Long</v>
      </c>
      <c r="D206" s="81" t="str">
        <f>VLOOKUP(A206,'Pre-Draft Picks - MFL'!A:G,7,0)</f>
        <v xml:space="preserve"> </v>
      </c>
    </row>
    <row r="207" spans="1:4" x14ac:dyDescent="0.25">
      <c r="A207" s="80">
        <v>18.02</v>
      </c>
      <c r="B207" s="34" t="str">
        <f>VLOOKUP(A207,'Pre-Draft Picks - MFL'!A:G,3,0)</f>
        <v>Phoenix Force</v>
      </c>
      <c r="C207" s="34" t="str">
        <f>VLOOKUP(B207,'Draft Order (KKL)'!B:C,2,0)</f>
        <v>Chris Culbreath</v>
      </c>
      <c r="D207" s="81" t="str">
        <f>VLOOKUP(A207,'Pre-Draft Picks - MFL'!A:G,7,0)</f>
        <v xml:space="preserve"> </v>
      </c>
    </row>
    <row r="208" spans="1:4" x14ac:dyDescent="0.25">
      <c r="A208" s="80">
        <v>18.03</v>
      </c>
      <c r="B208" s="34" t="str">
        <f>VLOOKUP(A208,'Pre-Draft Picks - MFL'!A:G,3,0)</f>
        <v>Da Cowboys</v>
      </c>
      <c r="C208" s="34" t="str">
        <f>VLOOKUP(B208,'Draft Order (KKL)'!B:C,2,0)</f>
        <v>Allen Broussard</v>
      </c>
      <c r="D208" s="81" t="str">
        <f>VLOOKUP(A208,'Pre-Draft Picks - MFL'!A:G,7,0)</f>
        <v xml:space="preserve"> </v>
      </c>
    </row>
    <row r="209" spans="1:4" x14ac:dyDescent="0.25">
      <c r="A209" s="80">
        <v>18.04</v>
      </c>
      <c r="B209" s="34" t="str">
        <f>VLOOKUP(A209,'Pre-Draft Picks - MFL'!A:G,3,0)</f>
        <v>Guiness Blacks</v>
      </c>
      <c r="C209" s="34" t="str">
        <f>VLOOKUP(B209,'Draft Order (KKL)'!B:C,2,0)</f>
        <v>Rob Sherman</v>
      </c>
      <c r="D209" s="81" t="str">
        <f>VLOOKUP(A209,'Pre-Draft Picks - MFL'!A:G,7,0)</f>
        <v xml:space="preserve"> </v>
      </c>
    </row>
    <row r="210" spans="1:4" x14ac:dyDescent="0.25">
      <c r="A210" s="80">
        <v>18.05</v>
      </c>
      <c r="B210" s="34" t="str">
        <f>VLOOKUP(A210,'Pre-Draft Picks - MFL'!A:G,3,0)</f>
        <v>Da Cowboys</v>
      </c>
      <c r="C210" s="34" t="str">
        <f>VLOOKUP(B210,'Draft Order (KKL)'!B:C,2,0)</f>
        <v>Allen Broussard</v>
      </c>
      <c r="D210" s="81" t="str">
        <f>VLOOKUP(A210,'Pre-Draft Picks - MFL'!A:G,7,0)</f>
        <v>[Pick traded from Hipster Doofus.]</v>
      </c>
    </row>
    <row r="211" spans="1:4" x14ac:dyDescent="0.25">
      <c r="A211" s="80">
        <v>18.059999999999999</v>
      </c>
      <c r="B211" s="34" t="str">
        <f>VLOOKUP(A211,'Pre-Draft Picks - MFL'!A:G,3,0)</f>
        <v>BoRaDLeSHoW</v>
      </c>
      <c r="C211" s="34" t="str">
        <f>VLOOKUP(B211,'Draft Order (KKL)'!B:C,2,0)</f>
        <v>Brad Thoesen</v>
      </c>
      <c r="D211" s="81" t="str">
        <f>VLOOKUP(A211,'Pre-Draft Picks - MFL'!A:G,7,0)</f>
        <v xml:space="preserve"> </v>
      </c>
    </row>
    <row r="212" spans="1:4" x14ac:dyDescent="0.25">
      <c r="A212" s="80">
        <v>18.07</v>
      </c>
      <c r="B212" s="34" t="str">
        <f>VLOOKUP(A212,'Pre-Draft Picks - MFL'!A:G,3,0)</f>
        <v>Fightin Irish Mist</v>
      </c>
      <c r="C212" s="34" t="str">
        <f>VLOOKUP(B212,'Draft Order (KKL)'!B:C,2,0)</f>
        <v>Craig Mayo</v>
      </c>
      <c r="D212" s="81" t="str">
        <f>VLOOKUP(A212,'Pre-Draft Picks - MFL'!A:G,7,0)</f>
        <v xml:space="preserve"> </v>
      </c>
    </row>
    <row r="213" spans="1:4" x14ac:dyDescent="0.25">
      <c r="A213" s="80">
        <v>18.079999999999998</v>
      </c>
      <c r="B213" s="34" t="str">
        <f>VLOOKUP(A213,'Pre-Draft Picks - MFL'!A:G,3,0)</f>
        <v>Wa Wa Wee Wa</v>
      </c>
      <c r="C213" s="34" t="str">
        <f>VLOOKUP(B213,'Draft Order (KKL)'!B:C,2,0)</f>
        <v>Mike Stein</v>
      </c>
      <c r="D213" s="81" t="str">
        <f>VLOOKUP(A213,'Pre-Draft Picks - MFL'!A:G,7,0)</f>
        <v xml:space="preserve"> </v>
      </c>
    </row>
    <row r="214" spans="1:4" x14ac:dyDescent="0.25">
      <c r="A214" s="80">
        <v>18.09</v>
      </c>
      <c r="B214" s="34" t="str">
        <f>VLOOKUP(A214,'Pre-Draft Picks - MFL'!A:G,3,0)</f>
        <v>Midnight Marauders</v>
      </c>
      <c r="C214" s="34" t="str">
        <f>VLOOKUP(B214,'Draft Order (KKL)'!B:C,2,0)</f>
        <v>Rodney Sasher</v>
      </c>
      <c r="D214" s="81" t="str">
        <f>VLOOKUP(A214,'Pre-Draft Picks - MFL'!A:G,7,0)</f>
        <v xml:space="preserve"> </v>
      </c>
    </row>
    <row r="215" spans="1:4" x14ac:dyDescent="0.25">
      <c r="A215" s="80">
        <v>18.100000000000001</v>
      </c>
      <c r="B215" s="34" t="str">
        <f>VLOOKUP(A215,'Pre-Draft Picks - MFL'!A:G,3,0)</f>
        <v>Hail Marys</v>
      </c>
      <c r="C215" s="34" t="str">
        <f>VLOOKUP(B215,'Draft Order (KKL)'!B:C,2,0)</f>
        <v>Bill Davidson</v>
      </c>
      <c r="D215" s="81" t="str">
        <f>VLOOKUP(A215,'Pre-Draft Picks - MFL'!A:G,7,0)</f>
        <v xml:space="preserve"> </v>
      </c>
    </row>
    <row r="216" spans="1:4" x14ac:dyDescent="0.25">
      <c r="A216" s="80">
        <v>18.11</v>
      </c>
      <c r="B216" s="34" t="str">
        <f>VLOOKUP(A216,'Pre-Draft Picks - MFL'!A:G,3,0)</f>
        <v>Karaoke Craig</v>
      </c>
      <c r="C216" s="34" t="str">
        <f>VLOOKUP(B216,'Draft Order (KKL)'!B:C,2,0)</f>
        <v>Ever Rivera</v>
      </c>
      <c r="D216" s="81" t="str">
        <f>VLOOKUP(A216,'Pre-Draft Picks - MFL'!A:G,7,0)</f>
        <v xml:space="preserve"> </v>
      </c>
    </row>
    <row r="217" spans="1:4" x14ac:dyDescent="0.25">
      <c r="A217" s="80">
        <v>18.12</v>
      </c>
      <c r="B217" s="34" t="str">
        <f>VLOOKUP(A217,'Pre-Draft Picks - MFL'!A:G,3,0)</f>
        <v>Hipster Doofus</v>
      </c>
      <c r="C217" s="34" t="str">
        <f>VLOOKUP(B217,'Draft Order (KKL)'!B:C,2,0)</f>
        <v>Corey Thoesen</v>
      </c>
      <c r="D217" s="81" t="str">
        <f>VLOOKUP(A217,'Pre-Draft Picks - MFL'!A:G,7,0)</f>
        <v>[Pick traded from Over the Hill.]</v>
      </c>
    </row>
  </sheetData>
  <autoFilter ref="A1:D217" xr:uid="{F2FE2F13-AFCE-BB49-9D67-1FF26DBDC6C6}"/>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13CD2-8BFA-42A6-959F-6A2CCB7406DC}">
  <dimension ref="A1:G217"/>
  <sheetViews>
    <sheetView workbookViewId="0">
      <selection activeCell="M14" sqref="M14"/>
    </sheetView>
  </sheetViews>
  <sheetFormatPr defaultColWidth="12.5703125" defaultRowHeight="15.75" x14ac:dyDescent="0.25"/>
  <cols>
    <col min="1" max="1" width="12.5703125" style="80"/>
    <col min="2" max="2" width="6.7109375" style="34" bestFit="1" customWidth="1"/>
    <col min="3" max="3" width="25" style="34" bestFit="1" customWidth="1"/>
    <col min="4" max="4" width="11.42578125" style="34" bestFit="1" customWidth="1"/>
    <col min="5" max="5" width="58.28515625" style="34" bestFit="1" customWidth="1"/>
    <col min="6" max="6" width="12.5703125" style="34"/>
    <col min="7" max="7" width="51.42578125" style="34" bestFit="1" customWidth="1"/>
    <col min="8" max="16384" width="12.5703125" style="34"/>
  </cols>
  <sheetData>
    <row r="1" spans="1:7" ht="16.5" x14ac:dyDescent="0.25">
      <c r="A1" s="82" t="s">
        <v>320</v>
      </c>
      <c r="B1" s="83" t="s">
        <v>321</v>
      </c>
      <c r="C1" s="83" t="s">
        <v>322</v>
      </c>
      <c r="D1" s="83" t="s">
        <v>0</v>
      </c>
      <c r="E1" s="83" t="s">
        <v>323</v>
      </c>
      <c r="F1" s="83" t="s">
        <v>324</v>
      </c>
      <c r="G1" s="83" t="s">
        <v>325</v>
      </c>
    </row>
    <row r="2" spans="1:7" ht="16.5" x14ac:dyDescent="0.25">
      <c r="A2" s="84">
        <v>1.01</v>
      </c>
      <c r="B2" s="85">
        <v>1</v>
      </c>
      <c r="C2" s="34" t="s">
        <v>267</v>
      </c>
      <c r="D2" s="85" t="s">
        <v>305</v>
      </c>
      <c r="E2" s="83" t="s">
        <v>326</v>
      </c>
      <c r="F2" s="85" t="s">
        <v>309</v>
      </c>
      <c r="G2" s="85" t="s">
        <v>305</v>
      </c>
    </row>
    <row r="3" spans="1:7" ht="16.5" x14ac:dyDescent="0.25">
      <c r="A3" s="84">
        <v>1.02</v>
      </c>
      <c r="B3" s="85">
        <v>2</v>
      </c>
      <c r="C3" s="34" t="s">
        <v>159</v>
      </c>
      <c r="D3" s="85" t="s">
        <v>305</v>
      </c>
      <c r="E3" s="85" t="s">
        <v>305</v>
      </c>
      <c r="F3" s="85" t="s">
        <v>309</v>
      </c>
      <c r="G3" s="85" t="s">
        <v>305</v>
      </c>
    </row>
    <row r="4" spans="1:7" ht="16.5" x14ac:dyDescent="0.25">
      <c r="A4" s="84">
        <v>1.03</v>
      </c>
      <c r="B4" s="85">
        <v>3</v>
      </c>
      <c r="C4" s="34" t="s">
        <v>157</v>
      </c>
      <c r="D4" s="85" t="s">
        <v>305</v>
      </c>
      <c r="E4" s="85" t="s">
        <v>305</v>
      </c>
      <c r="F4" s="85" t="s">
        <v>309</v>
      </c>
      <c r="G4" s="85" t="s">
        <v>305</v>
      </c>
    </row>
    <row r="5" spans="1:7" ht="16.5" x14ac:dyDescent="0.25">
      <c r="A5" s="84">
        <v>1.04</v>
      </c>
      <c r="B5" s="85">
        <v>4</v>
      </c>
      <c r="C5" s="34" t="s">
        <v>160</v>
      </c>
      <c r="D5" s="85" t="s">
        <v>305</v>
      </c>
      <c r="E5" s="85" t="s">
        <v>305</v>
      </c>
      <c r="F5" s="85" t="s">
        <v>309</v>
      </c>
      <c r="G5" s="85" t="s">
        <v>305</v>
      </c>
    </row>
    <row r="6" spans="1:7" ht="16.5" x14ac:dyDescent="0.25">
      <c r="A6" s="84">
        <v>1.05</v>
      </c>
      <c r="B6" s="85">
        <v>5</v>
      </c>
      <c r="C6" s="34" t="s">
        <v>163</v>
      </c>
      <c r="D6" s="85" t="s">
        <v>305</v>
      </c>
      <c r="E6" s="85" t="s">
        <v>305</v>
      </c>
      <c r="F6" s="85" t="s">
        <v>309</v>
      </c>
      <c r="G6" s="85" t="s">
        <v>305</v>
      </c>
    </row>
    <row r="7" spans="1:7" ht="16.5" x14ac:dyDescent="0.25">
      <c r="A7" s="84">
        <v>1.06</v>
      </c>
      <c r="B7" s="85">
        <v>6</v>
      </c>
      <c r="C7" s="34" t="s">
        <v>155</v>
      </c>
      <c r="D7" s="85" t="s">
        <v>305</v>
      </c>
      <c r="E7" s="85" t="s">
        <v>305</v>
      </c>
      <c r="F7" s="85" t="s">
        <v>309</v>
      </c>
      <c r="G7" s="85" t="s">
        <v>305</v>
      </c>
    </row>
    <row r="8" spans="1:7" ht="16.5" x14ac:dyDescent="0.25">
      <c r="A8" s="84">
        <v>1.07</v>
      </c>
      <c r="B8" s="85">
        <v>7</v>
      </c>
      <c r="C8" s="34" t="s">
        <v>153</v>
      </c>
      <c r="D8" s="85" t="s">
        <v>305</v>
      </c>
      <c r="E8" s="85" t="s">
        <v>305</v>
      </c>
      <c r="F8" s="85" t="s">
        <v>309</v>
      </c>
      <c r="G8" s="85" t="s">
        <v>305</v>
      </c>
    </row>
    <row r="9" spans="1:7" ht="16.5" x14ac:dyDescent="0.25">
      <c r="A9" s="84">
        <v>1.08</v>
      </c>
      <c r="B9" s="85">
        <v>8</v>
      </c>
      <c r="C9" s="34" t="s">
        <v>158</v>
      </c>
      <c r="D9" s="85" t="s">
        <v>305</v>
      </c>
      <c r="E9" s="85" t="s">
        <v>305</v>
      </c>
      <c r="F9" s="85" t="s">
        <v>309</v>
      </c>
      <c r="G9" s="85" t="s">
        <v>305</v>
      </c>
    </row>
    <row r="10" spans="1:7" ht="16.5" x14ac:dyDescent="0.25">
      <c r="A10" s="84">
        <v>1.0900000000000001</v>
      </c>
      <c r="B10" s="85">
        <v>9</v>
      </c>
      <c r="C10" s="34" t="s">
        <v>264</v>
      </c>
      <c r="D10" s="85" t="s">
        <v>305</v>
      </c>
      <c r="E10" s="85" t="s">
        <v>305</v>
      </c>
      <c r="F10" s="85" t="s">
        <v>309</v>
      </c>
      <c r="G10" s="85" t="s">
        <v>305</v>
      </c>
    </row>
    <row r="11" spans="1:7" ht="16.5" x14ac:dyDescent="0.25">
      <c r="A11" s="84">
        <v>1.1000000000000001</v>
      </c>
      <c r="B11" s="85">
        <v>10</v>
      </c>
      <c r="C11" s="34" t="s">
        <v>154</v>
      </c>
      <c r="D11" s="85" t="s">
        <v>305</v>
      </c>
      <c r="E11" s="85" t="s">
        <v>305</v>
      </c>
      <c r="F11" s="85" t="s">
        <v>309</v>
      </c>
      <c r="G11" s="85" t="s">
        <v>305</v>
      </c>
    </row>
    <row r="12" spans="1:7" ht="16.5" x14ac:dyDescent="0.25">
      <c r="A12" s="84">
        <v>1.1100000000000001</v>
      </c>
      <c r="B12" s="85">
        <v>11</v>
      </c>
      <c r="C12" s="34" t="s">
        <v>161</v>
      </c>
      <c r="D12" s="85" t="s">
        <v>305</v>
      </c>
      <c r="E12" s="85" t="s">
        <v>305</v>
      </c>
      <c r="F12" s="85" t="s">
        <v>309</v>
      </c>
      <c r="G12" s="85" t="s">
        <v>305</v>
      </c>
    </row>
    <row r="13" spans="1:7" ht="16.5" x14ac:dyDescent="0.25">
      <c r="A13" s="84">
        <v>1.1200000000000001</v>
      </c>
      <c r="B13" s="85">
        <v>12</v>
      </c>
      <c r="C13" s="34" t="s">
        <v>162</v>
      </c>
      <c r="D13" s="85" t="s">
        <v>305</v>
      </c>
      <c r="E13" s="85" t="s">
        <v>305</v>
      </c>
      <c r="F13" s="85" t="s">
        <v>309</v>
      </c>
      <c r="G13" s="85" t="s">
        <v>305</v>
      </c>
    </row>
    <row r="14" spans="1:7" ht="16.5" x14ac:dyDescent="0.25">
      <c r="A14" s="84">
        <v>2.0099999999999998</v>
      </c>
      <c r="B14" s="85">
        <v>13</v>
      </c>
      <c r="C14" s="34" t="s">
        <v>162</v>
      </c>
      <c r="D14" s="85" t="s">
        <v>305</v>
      </c>
      <c r="E14" s="85" t="s">
        <v>305</v>
      </c>
      <c r="F14" s="85" t="s">
        <v>309</v>
      </c>
      <c r="G14" s="85" t="s">
        <v>305</v>
      </c>
    </row>
    <row r="15" spans="1:7" ht="16.5" x14ac:dyDescent="0.25">
      <c r="A15" s="84">
        <v>2.02</v>
      </c>
      <c r="B15" s="85">
        <v>14</v>
      </c>
      <c r="C15" s="34" t="s">
        <v>161</v>
      </c>
      <c r="D15" s="85" t="s">
        <v>305</v>
      </c>
      <c r="E15" s="85" t="s">
        <v>305</v>
      </c>
      <c r="F15" s="85" t="s">
        <v>309</v>
      </c>
      <c r="G15" s="85" t="s">
        <v>305</v>
      </c>
    </row>
    <row r="16" spans="1:7" ht="16.5" x14ac:dyDescent="0.25">
      <c r="A16" s="84">
        <v>2.0299999999999998</v>
      </c>
      <c r="B16" s="85">
        <v>15</v>
      </c>
      <c r="C16" s="34" t="s">
        <v>154</v>
      </c>
      <c r="D16" s="85" t="s">
        <v>305</v>
      </c>
      <c r="E16" s="85" t="s">
        <v>305</v>
      </c>
      <c r="F16" s="85" t="s">
        <v>309</v>
      </c>
      <c r="G16" s="85" t="s">
        <v>305</v>
      </c>
    </row>
    <row r="17" spans="1:7" ht="16.5" x14ac:dyDescent="0.25">
      <c r="A17" s="84">
        <v>2.04</v>
      </c>
      <c r="B17" s="85">
        <v>16</v>
      </c>
      <c r="C17" s="34" t="s">
        <v>264</v>
      </c>
      <c r="D17" s="85" t="s">
        <v>305</v>
      </c>
      <c r="E17" s="85" t="s">
        <v>305</v>
      </c>
      <c r="F17" s="85" t="s">
        <v>309</v>
      </c>
      <c r="G17" s="85" t="s">
        <v>305</v>
      </c>
    </row>
    <row r="18" spans="1:7" ht="16.5" x14ac:dyDescent="0.25">
      <c r="A18" s="84">
        <v>2.0499999999999998</v>
      </c>
      <c r="B18" s="85">
        <v>17</v>
      </c>
      <c r="C18" s="34" t="s">
        <v>158</v>
      </c>
      <c r="D18" s="85" t="s">
        <v>305</v>
      </c>
      <c r="E18" s="85" t="s">
        <v>305</v>
      </c>
      <c r="F18" s="85" t="s">
        <v>309</v>
      </c>
      <c r="G18" s="85" t="s">
        <v>305</v>
      </c>
    </row>
    <row r="19" spans="1:7" ht="16.5" x14ac:dyDescent="0.25">
      <c r="A19" s="84">
        <v>2.06</v>
      </c>
      <c r="B19" s="85">
        <v>18</v>
      </c>
      <c r="C19" s="34" t="s">
        <v>153</v>
      </c>
      <c r="D19" s="85" t="s">
        <v>305</v>
      </c>
      <c r="E19" s="85" t="s">
        <v>305</v>
      </c>
      <c r="F19" s="85" t="s">
        <v>309</v>
      </c>
      <c r="G19" s="85" t="s">
        <v>305</v>
      </c>
    </row>
    <row r="20" spans="1:7" ht="16.5" x14ac:dyDescent="0.25">
      <c r="A20" s="84">
        <v>2.0699999999999998</v>
      </c>
      <c r="B20" s="85">
        <v>19</v>
      </c>
      <c r="C20" s="34" t="s">
        <v>155</v>
      </c>
      <c r="D20" s="85" t="s">
        <v>305</v>
      </c>
      <c r="E20" s="85" t="s">
        <v>305</v>
      </c>
      <c r="F20" s="85" t="s">
        <v>309</v>
      </c>
      <c r="G20" s="85" t="s">
        <v>305</v>
      </c>
    </row>
    <row r="21" spans="1:7" ht="16.5" x14ac:dyDescent="0.25">
      <c r="A21" s="84">
        <v>2.08</v>
      </c>
      <c r="B21" s="85">
        <v>20</v>
      </c>
      <c r="C21" s="34" t="s">
        <v>163</v>
      </c>
      <c r="D21" s="85" t="s">
        <v>305</v>
      </c>
      <c r="E21" s="85" t="s">
        <v>305</v>
      </c>
      <c r="F21" s="85" t="s">
        <v>309</v>
      </c>
      <c r="G21" s="85" t="s">
        <v>305</v>
      </c>
    </row>
    <row r="22" spans="1:7" ht="16.5" x14ac:dyDescent="0.25">
      <c r="A22" s="84">
        <v>2.09</v>
      </c>
      <c r="B22" s="85">
        <v>21</v>
      </c>
      <c r="C22" s="34" t="s">
        <v>160</v>
      </c>
      <c r="D22" s="85" t="s">
        <v>305</v>
      </c>
      <c r="E22" s="85" t="s">
        <v>305</v>
      </c>
      <c r="F22" s="85" t="s">
        <v>309</v>
      </c>
      <c r="G22" s="85" t="s">
        <v>305</v>
      </c>
    </row>
    <row r="23" spans="1:7" ht="16.5" x14ac:dyDescent="0.25">
      <c r="A23" s="84">
        <v>2.1</v>
      </c>
      <c r="B23" s="85">
        <v>22</v>
      </c>
      <c r="C23" s="34" t="s">
        <v>157</v>
      </c>
      <c r="D23" s="85" t="s">
        <v>305</v>
      </c>
      <c r="E23" s="85" t="s">
        <v>305</v>
      </c>
      <c r="F23" s="85" t="s">
        <v>309</v>
      </c>
      <c r="G23" s="85" t="s">
        <v>305</v>
      </c>
    </row>
    <row r="24" spans="1:7" ht="16.5" x14ac:dyDescent="0.25">
      <c r="A24" s="84">
        <v>2.11</v>
      </c>
      <c r="B24" s="85">
        <v>23</v>
      </c>
      <c r="C24" s="34" t="s">
        <v>159</v>
      </c>
      <c r="D24" s="85" t="s">
        <v>305</v>
      </c>
      <c r="E24" s="85" t="s">
        <v>305</v>
      </c>
      <c r="F24" s="85" t="s">
        <v>309</v>
      </c>
      <c r="G24" s="85" t="s">
        <v>305</v>
      </c>
    </row>
    <row r="25" spans="1:7" ht="16.5" x14ac:dyDescent="0.25">
      <c r="A25" s="84">
        <v>2.12</v>
      </c>
      <c r="B25" s="85">
        <v>24</v>
      </c>
      <c r="C25" s="34" t="s">
        <v>267</v>
      </c>
      <c r="D25" s="85" t="s">
        <v>305</v>
      </c>
      <c r="E25" s="85" t="s">
        <v>305</v>
      </c>
      <c r="F25" s="85" t="s">
        <v>309</v>
      </c>
      <c r="G25" s="85" t="s">
        <v>305</v>
      </c>
    </row>
    <row r="26" spans="1:7" ht="16.5" x14ac:dyDescent="0.25">
      <c r="A26" s="84">
        <v>3.01</v>
      </c>
      <c r="B26" s="85">
        <v>25</v>
      </c>
      <c r="C26" s="34" t="s">
        <v>267</v>
      </c>
      <c r="D26" s="85" t="s">
        <v>305</v>
      </c>
      <c r="E26" s="85" t="s">
        <v>305</v>
      </c>
      <c r="F26" s="85" t="s">
        <v>309</v>
      </c>
      <c r="G26" s="85" t="s">
        <v>305</v>
      </c>
    </row>
    <row r="27" spans="1:7" ht="16.5" x14ac:dyDescent="0.25">
      <c r="A27" s="84">
        <v>3.02</v>
      </c>
      <c r="B27" s="85">
        <v>26</v>
      </c>
      <c r="C27" s="34" t="s">
        <v>159</v>
      </c>
      <c r="D27" s="85" t="s">
        <v>305</v>
      </c>
      <c r="E27" s="85" t="s">
        <v>305</v>
      </c>
      <c r="F27" s="85" t="s">
        <v>309</v>
      </c>
      <c r="G27" s="85" t="s">
        <v>305</v>
      </c>
    </row>
    <row r="28" spans="1:7" ht="16.5" x14ac:dyDescent="0.25">
      <c r="A28" s="84">
        <v>3.03</v>
      </c>
      <c r="B28" s="85">
        <v>27</v>
      </c>
      <c r="C28" s="34" t="s">
        <v>157</v>
      </c>
      <c r="D28" s="85" t="s">
        <v>305</v>
      </c>
      <c r="E28" s="85" t="s">
        <v>305</v>
      </c>
      <c r="F28" s="85" t="s">
        <v>309</v>
      </c>
      <c r="G28" s="85" t="s">
        <v>305</v>
      </c>
    </row>
    <row r="29" spans="1:7" ht="16.5" x14ac:dyDescent="0.25">
      <c r="A29" s="84">
        <v>3.04</v>
      </c>
      <c r="B29" s="85">
        <v>28</v>
      </c>
      <c r="C29" s="34" t="s">
        <v>160</v>
      </c>
      <c r="D29" s="85" t="s">
        <v>305</v>
      </c>
      <c r="E29" s="85" t="s">
        <v>305</v>
      </c>
      <c r="F29" s="85" t="s">
        <v>309</v>
      </c>
      <c r="G29" s="85" t="s">
        <v>305</v>
      </c>
    </row>
    <row r="30" spans="1:7" ht="16.5" x14ac:dyDescent="0.25">
      <c r="A30" s="84">
        <v>3.05</v>
      </c>
      <c r="B30" s="85">
        <v>29</v>
      </c>
      <c r="C30" s="34" t="s">
        <v>163</v>
      </c>
      <c r="D30" s="85" t="s">
        <v>305</v>
      </c>
      <c r="E30" s="85" t="s">
        <v>305</v>
      </c>
      <c r="F30" s="85" t="s">
        <v>309</v>
      </c>
      <c r="G30" s="85" t="s">
        <v>305</v>
      </c>
    </row>
    <row r="31" spans="1:7" ht="16.5" x14ac:dyDescent="0.25">
      <c r="A31" s="84">
        <v>3.06</v>
      </c>
      <c r="B31" s="85">
        <v>30</v>
      </c>
      <c r="C31" s="34" t="s">
        <v>155</v>
      </c>
      <c r="D31" s="85" t="s">
        <v>305</v>
      </c>
      <c r="E31" s="85" t="s">
        <v>305</v>
      </c>
      <c r="F31" s="85" t="s">
        <v>309</v>
      </c>
      <c r="G31" s="85" t="s">
        <v>305</v>
      </c>
    </row>
    <row r="32" spans="1:7" ht="16.5" x14ac:dyDescent="0.25">
      <c r="A32" s="84">
        <v>3.07</v>
      </c>
      <c r="B32" s="85">
        <v>31</v>
      </c>
      <c r="C32" s="34" t="s">
        <v>153</v>
      </c>
      <c r="D32" s="85" t="s">
        <v>305</v>
      </c>
      <c r="E32" s="85" t="s">
        <v>305</v>
      </c>
      <c r="F32" s="85" t="s">
        <v>309</v>
      </c>
      <c r="G32" s="85" t="s">
        <v>305</v>
      </c>
    </row>
    <row r="33" spans="1:7" ht="16.5" x14ac:dyDescent="0.25">
      <c r="A33" s="84">
        <v>3.08</v>
      </c>
      <c r="B33" s="85">
        <v>32</v>
      </c>
      <c r="C33" s="34" t="s">
        <v>267</v>
      </c>
      <c r="D33" s="85" t="s">
        <v>305</v>
      </c>
      <c r="E33" s="85" t="s">
        <v>305</v>
      </c>
      <c r="F33" s="85" t="s">
        <v>309</v>
      </c>
      <c r="G33" s="85" t="s">
        <v>327</v>
      </c>
    </row>
    <row r="34" spans="1:7" ht="16.5" x14ac:dyDescent="0.25">
      <c r="A34" s="84">
        <v>3.09</v>
      </c>
      <c r="B34" s="85">
        <v>33</v>
      </c>
      <c r="C34" s="34" t="s">
        <v>264</v>
      </c>
      <c r="D34" s="85" t="s">
        <v>305</v>
      </c>
      <c r="E34" s="85" t="s">
        <v>305</v>
      </c>
      <c r="F34" s="85" t="s">
        <v>309</v>
      </c>
      <c r="G34" s="85" t="s">
        <v>305</v>
      </c>
    </row>
    <row r="35" spans="1:7" ht="16.5" x14ac:dyDescent="0.25">
      <c r="A35" s="84">
        <v>3.1</v>
      </c>
      <c r="B35" s="85">
        <v>34</v>
      </c>
      <c r="C35" s="34" t="s">
        <v>154</v>
      </c>
      <c r="D35" s="85" t="s">
        <v>305</v>
      </c>
      <c r="E35" s="85" t="s">
        <v>305</v>
      </c>
      <c r="F35" s="85" t="s">
        <v>309</v>
      </c>
      <c r="G35" s="85" t="s">
        <v>305</v>
      </c>
    </row>
    <row r="36" spans="1:7" ht="16.5" x14ac:dyDescent="0.25">
      <c r="A36" s="84">
        <v>3.11</v>
      </c>
      <c r="B36" s="85">
        <v>35</v>
      </c>
      <c r="C36" s="34" t="s">
        <v>161</v>
      </c>
      <c r="D36" s="85" t="s">
        <v>305</v>
      </c>
      <c r="E36" s="85" t="s">
        <v>305</v>
      </c>
      <c r="F36" s="85" t="s">
        <v>309</v>
      </c>
      <c r="G36" s="85" t="s">
        <v>305</v>
      </c>
    </row>
    <row r="37" spans="1:7" ht="16.5" x14ac:dyDescent="0.25">
      <c r="A37" s="84">
        <v>3.12</v>
      </c>
      <c r="B37" s="85">
        <v>36</v>
      </c>
      <c r="C37" s="34" t="s">
        <v>162</v>
      </c>
      <c r="D37" s="85" t="s">
        <v>305</v>
      </c>
      <c r="E37" s="85" t="s">
        <v>305</v>
      </c>
      <c r="F37" s="85" t="s">
        <v>309</v>
      </c>
      <c r="G37" s="85" t="s">
        <v>305</v>
      </c>
    </row>
    <row r="38" spans="1:7" ht="16.5" x14ac:dyDescent="0.25">
      <c r="A38" s="84">
        <v>4.01</v>
      </c>
      <c r="B38" s="85">
        <v>37</v>
      </c>
      <c r="C38" s="34" t="s">
        <v>162</v>
      </c>
      <c r="D38" s="85" t="s">
        <v>305</v>
      </c>
      <c r="E38" s="85" t="s">
        <v>305</v>
      </c>
      <c r="F38" s="85" t="s">
        <v>309</v>
      </c>
      <c r="G38" s="85" t="s">
        <v>305</v>
      </c>
    </row>
    <row r="39" spans="1:7" ht="16.5" x14ac:dyDescent="0.25">
      <c r="A39" s="84">
        <v>4.0199999999999996</v>
      </c>
      <c r="B39" s="85">
        <v>38</v>
      </c>
      <c r="C39" s="34" t="s">
        <v>161</v>
      </c>
      <c r="D39" s="85" t="s">
        <v>305</v>
      </c>
      <c r="E39" s="85" t="s">
        <v>305</v>
      </c>
      <c r="F39" s="85" t="s">
        <v>309</v>
      </c>
      <c r="G39" s="85" t="s">
        <v>305</v>
      </c>
    </row>
    <row r="40" spans="1:7" ht="16.5" x14ac:dyDescent="0.25">
      <c r="A40" s="84">
        <v>4.03</v>
      </c>
      <c r="B40" s="85">
        <v>39</v>
      </c>
      <c r="C40" s="34" t="s">
        <v>154</v>
      </c>
      <c r="D40" s="85" t="s">
        <v>305</v>
      </c>
      <c r="E40" s="85" t="s">
        <v>305</v>
      </c>
      <c r="F40" s="85" t="s">
        <v>309</v>
      </c>
      <c r="G40" s="85" t="s">
        <v>305</v>
      </c>
    </row>
    <row r="41" spans="1:7" ht="16.5" x14ac:dyDescent="0.25">
      <c r="A41" s="84">
        <v>4.04</v>
      </c>
      <c r="B41" s="85">
        <v>40</v>
      </c>
      <c r="C41" s="34" t="s">
        <v>264</v>
      </c>
      <c r="D41" s="85" t="s">
        <v>305</v>
      </c>
      <c r="E41" s="85" t="s">
        <v>305</v>
      </c>
      <c r="F41" s="85" t="s">
        <v>309</v>
      </c>
      <c r="G41" s="85" t="s">
        <v>305</v>
      </c>
    </row>
    <row r="42" spans="1:7" ht="16.5" x14ac:dyDescent="0.25">
      <c r="A42" s="84">
        <v>4.05</v>
      </c>
      <c r="B42" s="85">
        <v>41</v>
      </c>
      <c r="C42" s="34" t="s">
        <v>158</v>
      </c>
      <c r="D42" s="85" t="s">
        <v>305</v>
      </c>
      <c r="E42" s="85" t="s">
        <v>305</v>
      </c>
      <c r="F42" s="85" t="s">
        <v>309</v>
      </c>
      <c r="G42" s="85" t="s">
        <v>305</v>
      </c>
    </row>
    <row r="43" spans="1:7" ht="16.5" x14ac:dyDescent="0.25">
      <c r="A43" s="84">
        <v>4.0599999999999996</v>
      </c>
      <c r="B43" s="85">
        <v>42</v>
      </c>
      <c r="C43" s="34" t="s">
        <v>153</v>
      </c>
      <c r="D43" s="85" t="s">
        <v>305</v>
      </c>
      <c r="E43" s="85" t="s">
        <v>305</v>
      </c>
      <c r="F43" s="85" t="s">
        <v>309</v>
      </c>
      <c r="G43" s="85" t="s">
        <v>305</v>
      </c>
    </row>
    <row r="44" spans="1:7" ht="16.5" x14ac:dyDescent="0.25">
      <c r="A44" s="84">
        <v>4.07</v>
      </c>
      <c r="B44" s="85">
        <v>43</v>
      </c>
      <c r="C44" s="34" t="s">
        <v>155</v>
      </c>
      <c r="D44" s="85" t="s">
        <v>305</v>
      </c>
      <c r="E44" s="85" t="s">
        <v>305</v>
      </c>
      <c r="F44" s="85" t="s">
        <v>309</v>
      </c>
      <c r="G44" s="85" t="s">
        <v>305</v>
      </c>
    </row>
    <row r="45" spans="1:7" ht="16.5" x14ac:dyDescent="0.25">
      <c r="A45" s="84">
        <v>4.08</v>
      </c>
      <c r="B45" s="85">
        <v>44</v>
      </c>
      <c r="C45" s="34" t="s">
        <v>163</v>
      </c>
      <c r="D45" s="85" t="s">
        <v>305</v>
      </c>
      <c r="E45" s="85" t="s">
        <v>305</v>
      </c>
      <c r="F45" s="85" t="s">
        <v>309</v>
      </c>
      <c r="G45" s="85" t="s">
        <v>305</v>
      </c>
    </row>
    <row r="46" spans="1:7" ht="16.5" x14ac:dyDescent="0.25">
      <c r="A46" s="84">
        <v>4.09</v>
      </c>
      <c r="B46" s="85">
        <v>45</v>
      </c>
      <c r="C46" s="34" t="s">
        <v>160</v>
      </c>
      <c r="D46" s="85" t="s">
        <v>305</v>
      </c>
      <c r="E46" s="85" t="s">
        <v>305</v>
      </c>
      <c r="F46" s="85" t="s">
        <v>309</v>
      </c>
      <c r="G46" s="85" t="s">
        <v>305</v>
      </c>
    </row>
    <row r="47" spans="1:7" ht="16.5" x14ac:dyDescent="0.25">
      <c r="A47" s="84">
        <v>4.0999999999999996</v>
      </c>
      <c r="B47" s="85">
        <v>46</v>
      </c>
      <c r="C47" s="34" t="s">
        <v>157</v>
      </c>
      <c r="D47" s="85" t="s">
        <v>305</v>
      </c>
      <c r="E47" s="85" t="s">
        <v>305</v>
      </c>
      <c r="F47" s="85" t="s">
        <v>309</v>
      </c>
      <c r="G47" s="85" t="s">
        <v>305</v>
      </c>
    </row>
    <row r="48" spans="1:7" ht="16.5" x14ac:dyDescent="0.25">
      <c r="A48" s="84">
        <v>4.1100000000000003</v>
      </c>
      <c r="B48" s="85">
        <v>47</v>
      </c>
      <c r="C48" s="34" t="s">
        <v>159</v>
      </c>
      <c r="D48" s="85" t="s">
        <v>305</v>
      </c>
      <c r="E48" s="85" t="s">
        <v>305</v>
      </c>
      <c r="F48" s="85" t="s">
        <v>309</v>
      </c>
      <c r="G48" s="85" t="s">
        <v>305</v>
      </c>
    </row>
    <row r="49" spans="1:7" ht="16.5" x14ac:dyDescent="0.25">
      <c r="A49" s="84">
        <v>4.12</v>
      </c>
      <c r="B49" s="85">
        <v>48</v>
      </c>
      <c r="C49" s="34" t="s">
        <v>267</v>
      </c>
      <c r="D49" s="85" t="s">
        <v>305</v>
      </c>
      <c r="E49" s="85" t="s">
        <v>305</v>
      </c>
      <c r="F49" s="85" t="s">
        <v>309</v>
      </c>
      <c r="G49" s="85" t="s">
        <v>305</v>
      </c>
    </row>
    <row r="50" spans="1:7" ht="16.5" x14ac:dyDescent="0.25">
      <c r="A50" s="84">
        <v>5.01</v>
      </c>
      <c r="B50" s="85">
        <v>49</v>
      </c>
      <c r="C50" s="34" t="s">
        <v>267</v>
      </c>
      <c r="D50" s="85" t="s">
        <v>305</v>
      </c>
      <c r="E50" s="85" t="s">
        <v>305</v>
      </c>
      <c r="F50" s="85" t="s">
        <v>309</v>
      </c>
      <c r="G50" s="85" t="s">
        <v>305</v>
      </c>
    </row>
    <row r="51" spans="1:7" ht="16.5" x14ac:dyDescent="0.25">
      <c r="A51" s="84">
        <v>5.0199999999999996</v>
      </c>
      <c r="B51" s="85">
        <v>50</v>
      </c>
      <c r="C51" s="34" t="s">
        <v>159</v>
      </c>
      <c r="D51" s="85" t="s">
        <v>305</v>
      </c>
      <c r="E51" s="85" t="s">
        <v>305</v>
      </c>
      <c r="F51" s="85" t="s">
        <v>309</v>
      </c>
      <c r="G51" s="85" t="s">
        <v>305</v>
      </c>
    </row>
    <row r="52" spans="1:7" ht="16.5" x14ac:dyDescent="0.25">
      <c r="A52" s="84">
        <v>5.03</v>
      </c>
      <c r="B52" s="85">
        <v>51</v>
      </c>
      <c r="C52" s="34" t="s">
        <v>157</v>
      </c>
      <c r="D52" s="85" t="s">
        <v>305</v>
      </c>
      <c r="E52" s="85" t="s">
        <v>305</v>
      </c>
      <c r="F52" s="85" t="s">
        <v>309</v>
      </c>
      <c r="G52" s="85" t="s">
        <v>305</v>
      </c>
    </row>
    <row r="53" spans="1:7" ht="16.5" x14ac:dyDescent="0.25">
      <c r="A53" s="84">
        <v>5.04</v>
      </c>
      <c r="B53" s="85">
        <v>52</v>
      </c>
      <c r="C53" s="34" t="s">
        <v>160</v>
      </c>
      <c r="D53" s="85" t="s">
        <v>305</v>
      </c>
      <c r="E53" s="85" t="s">
        <v>305</v>
      </c>
      <c r="F53" s="85" t="s">
        <v>309</v>
      </c>
      <c r="G53" s="85" t="s">
        <v>305</v>
      </c>
    </row>
    <row r="54" spans="1:7" ht="16.5" x14ac:dyDescent="0.25">
      <c r="A54" s="84">
        <v>5.05</v>
      </c>
      <c r="B54" s="85">
        <v>53</v>
      </c>
      <c r="C54" s="34" t="s">
        <v>163</v>
      </c>
      <c r="D54" s="85" t="s">
        <v>305</v>
      </c>
      <c r="E54" s="85" t="s">
        <v>305</v>
      </c>
      <c r="F54" s="85" t="s">
        <v>309</v>
      </c>
      <c r="G54" s="85" t="s">
        <v>305</v>
      </c>
    </row>
    <row r="55" spans="1:7" ht="16.5" x14ac:dyDescent="0.25">
      <c r="A55" s="84">
        <v>5.0599999999999996</v>
      </c>
      <c r="B55" s="85">
        <v>54</v>
      </c>
      <c r="C55" s="34" t="s">
        <v>155</v>
      </c>
      <c r="D55" s="85" t="s">
        <v>305</v>
      </c>
      <c r="E55" s="85" t="s">
        <v>305</v>
      </c>
      <c r="F55" s="85" t="s">
        <v>309</v>
      </c>
      <c r="G55" s="85" t="s">
        <v>305</v>
      </c>
    </row>
    <row r="56" spans="1:7" ht="16.5" x14ac:dyDescent="0.25">
      <c r="A56" s="84">
        <v>5.07</v>
      </c>
      <c r="B56" s="85">
        <v>55</v>
      </c>
      <c r="C56" s="34" t="s">
        <v>153</v>
      </c>
      <c r="D56" s="85" t="s">
        <v>305</v>
      </c>
      <c r="E56" s="85" t="s">
        <v>305</v>
      </c>
      <c r="F56" s="85" t="s">
        <v>309</v>
      </c>
      <c r="G56" s="85" t="s">
        <v>305</v>
      </c>
    </row>
    <row r="57" spans="1:7" ht="16.5" x14ac:dyDescent="0.25">
      <c r="A57" s="84">
        <v>5.08</v>
      </c>
      <c r="B57" s="85">
        <v>56</v>
      </c>
      <c r="C57" s="34" t="s">
        <v>158</v>
      </c>
      <c r="D57" s="85" t="s">
        <v>305</v>
      </c>
      <c r="E57" s="85" t="s">
        <v>305</v>
      </c>
      <c r="F57" s="85" t="s">
        <v>309</v>
      </c>
      <c r="G57" s="85" t="s">
        <v>305</v>
      </c>
    </row>
    <row r="58" spans="1:7" ht="16.5" x14ac:dyDescent="0.25">
      <c r="A58" s="84">
        <v>5.09</v>
      </c>
      <c r="B58" s="85">
        <v>57</v>
      </c>
      <c r="C58" s="34" t="s">
        <v>264</v>
      </c>
      <c r="D58" s="85" t="s">
        <v>305</v>
      </c>
      <c r="E58" s="85" t="s">
        <v>305</v>
      </c>
      <c r="F58" s="85" t="s">
        <v>309</v>
      </c>
      <c r="G58" s="85" t="s">
        <v>305</v>
      </c>
    </row>
    <row r="59" spans="1:7" ht="16.5" x14ac:dyDescent="0.25">
      <c r="A59" s="84">
        <v>5.0999999999999996</v>
      </c>
      <c r="B59" s="85">
        <v>58</v>
      </c>
      <c r="C59" s="34" t="s">
        <v>154</v>
      </c>
      <c r="D59" s="85" t="s">
        <v>305</v>
      </c>
      <c r="E59" s="85" t="s">
        <v>305</v>
      </c>
      <c r="F59" s="85" t="s">
        <v>309</v>
      </c>
      <c r="G59" s="85" t="s">
        <v>305</v>
      </c>
    </row>
    <row r="60" spans="1:7" ht="16.5" x14ac:dyDescent="0.25">
      <c r="A60" s="84">
        <v>5.1100000000000003</v>
      </c>
      <c r="B60" s="85">
        <v>59</v>
      </c>
      <c r="C60" s="34" t="s">
        <v>161</v>
      </c>
      <c r="D60" s="85" t="s">
        <v>305</v>
      </c>
      <c r="E60" s="85" t="s">
        <v>305</v>
      </c>
      <c r="F60" s="85" t="s">
        <v>309</v>
      </c>
      <c r="G60" s="85" t="s">
        <v>305</v>
      </c>
    </row>
    <row r="61" spans="1:7" ht="16.5" x14ac:dyDescent="0.25">
      <c r="A61" s="84">
        <v>5.12</v>
      </c>
      <c r="B61" s="85">
        <v>60</v>
      </c>
      <c r="C61" s="34" t="s">
        <v>162</v>
      </c>
      <c r="D61" s="85" t="s">
        <v>305</v>
      </c>
      <c r="E61" s="85" t="s">
        <v>305</v>
      </c>
      <c r="F61" s="85" t="s">
        <v>309</v>
      </c>
      <c r="G61" s="85" t="s">
        <v>305</v>
      </c>
    </row>
    <row r="62" spans="1:7" ht="16.5" x14ac:dyDescent="0.25">
      <c r="A62" s="84">
        <v>6.01</v>
      </c>
      <c r="B62" s="85">
        <v>61</v>
      </c>
      <c r="C62" s="34" t="s">
        <v>162</v>
      </c>
      <c r="D62" s="85" t="s">
        <v>305</v>
      </c>
      <c r="E62" s="85" t="s">
        <v>305</v>
      </c>
      <c r="F62" s="85" t="s">
        <v>309</v>
      </c>
      <c r="G62" s="85" t="s">
        <v>305</v>
      </c>
    </row>
    <row r="63" spans="1:7" ht="16.5" x14ac:dyDescent="0.25">
      <c r="A63" s="84">
        <v>6.02</v>
      </c>
      <c r="B63" s="85">
        <v>62</v>
      </c>
      <c r="C63" s="34" t="s">
        <v>161</v>
      </c>
      <c r="D63" s="85" t="s">
        <v>305</v>
      </c>
      <c r="E63" s="85" t="s">
        <v>305</v>
      </c>
      <c r="F63" s="85" t="s">
        <v>309</v>
      </c>
      <c r="G63" s="85" t="s">
        <v>305</v>
      </c>
    </row>
    <row r="64" spans="1:7" ht="16.5" x14ac:dyDescent="0.25">
      <c r="A64" s="84">
        <v>6.03</v>
      </c>
      <c r="B64" s="85">
        <v>63</v>
      </c>
      <c r="C64" s="34" t="s">
        <v>154</v>
      </c>
      <c r="D64" s="85" t="s">
        <v>305</v>
      </c>
      <c r="E64" s="85" t="s">
        <v>305</v>
      </c>
      <c r="F64" s="85" t="s">
        <v>309</v>
      </c>
      <c r="G64" s="85" t="s">
        <v>305</v>
      </c>
    </row>
    <row r="65" spans="1:7" ht="16.5" x14ac:dyDescent="0.25">
      <c r="A65" s="84">
        <v>6.04</v>
      </c>
      <c r="B65" s="85">
        <v>64</v>
      </c>
      <c r="C65" s="34" t="s">
        <v>264</v>
      </c>
      <c r="D65" s="85" t="s">
        <v>305</v>
      </c>
      <c r="E65" s="85" t="s">
        <v>305</v>
      </c>
      <c r="F65" s="85" t="s">
        <v>309</v>
      </c>
      <c r="G65" s="85" t="s">
        <v>305</v>
      </c>
    </row>
    <row r="66" spans="1:7" ht="16.5" x14ac:dyDescent="0.25">
      <c r="A66" s="84">
        <v>6.05</v>
      </c>
      <c r="B66" s="85">
        <v>65</v>
      </c>
      <c r="C66" s="34" t="s">
        <v>267</v>
      </c>
      <c r="D66" s="85" t="s">
        <v>305</v>
      </c>
      <c r="E66" s="85" t="s">
        <v>305</v>
      </c>
      <c r="F66" s="85" t="s">
        <v>309</v>
      </c>
      <c r="G66" s="85" t="s">
        <v>327</v>
      </c>
    </row>
    <row r="67" spans="1:7" ht="16.5" x14ac:dyDescent="0.25">
      <c r="A67" s="84">
        <v>6.06</v>
      </c>
      <c r="B67" s="85">
        <v>66</v>
      </c>
      <c r="C67" s="34" t="s">
        <v>153</v>
      </c>
      <c r="D67" s="85" t="s">
        <v>305</v>
      </c>
      <c r="E67" s="85" t="s">
        <v>305</v>
      </c>
      <c r="F67" s="85" t="s">
        <v>309</v>
      </c>
      <c r="G67" s="85" t="s">
        <v>305</v>
      </c>
    </row>
    <row r="68" spans="1:7" ht="16.5" x14ac:dyDescent="0.25">
      <c r="A68" s="84">
        <v>6.07</v>
      </c>
      <c r="B68" s="85">
        <v>67</v>
      </c>
      <c r="C68" s="34" t="s">
        <v>155</v>
      </c>
      <c r="D68" s="85" t="s">
        <v>305</v>
      </c>
      <c r="E68" s="85" t="s">
        <v>305</v>
      </c>
      <c r="F68" s="85" t="s">
        <v>309</v>
      </c>
      <c r="G68" s="85" t="s">
        <v>305</v>
      </c>
    </row>
    <row r="69" spans="1:7" ht="16.5" x14ac:dyDescent="0.25">
      <c r="A69" s="84">
        <v>6.08</v>
      </c>
      <c r="B69" s="85">
        <v>68</v>
      </c>
      <c r="C69" s="34" t="s">
        <v>163</v>
      </c>
      <c r="D69" s="85" t="s">
        <v>305</v>
      </c>
      <c r="E69" s="85" t="s">
        <v>305</v>
      </c>
      <c r="F69" s="85" t="s">
        <v>309</v>
      </c>
      <c r="G69" s="85" t="s">
        <v>305</v>
      </c>
    </row>
    <row r="70" spans="1:7" ht="16.5" x14ac:dyDescent="0.25">
      <c r="A70" s="84">
        <v>6.09</v>
      </c>
      <c r="B70" s="85">
        <v>69</v>
      </c>
      <c r="C70" s="34" t="s">
        <v>160</v>
      </c>
      <c r="D70" s="85" t="s">
        <v>305</v>
      </c>
      <c r="E70" s="85" t="s">
        <v>305</v>
      </c>
      <c r="F70" s="85" t="s">
        <v>309</v>
      </c>
      <c r="G70" s="85" t="s">
        <v>305</v>
      </c>
    </row>
    <row r="71" spans="1:7" ht="16.5" x14ac:dyDescent="0.25">
      <c r="A71" s="84">
        <v>6.1</v>
      </c>
      <c r="B71" s="85">
        <v>70</v>
      </c>
      <c r="C71" s="34" t="s">
        <v>157</v>
      </c>
      <c r="D71" s="85" t="s">
        <v>305</v>
      </c>
      <c r="E71" s="85" t="s">
        <v>305</v>
      </c>
      <c r="F71" s="85" t="s">
        <v>309</v>
      </c>
      <c r="G71" s="85" t="s">
        <v>305</v>
      </c>
    </row>
    <row r="72" spans="1:7" ht="16.5" x14ac:dyDescent="0.25">
      <c r="A72" s="84">
        <v>6.11</v>
      </c>
      <c r="B72" s="85">
        <v>71</v>
      </c>
      <c r="C72" s="34" t="s">
        <v>159</v>
      </c>
      <c r="D72" s="85" t="s">
        <v>305</v>
      </c>
      <c r="E72" s="85" t="s">
        <v>305</v>
      </c>
      <c r="F72" s="85" t="s">
        <v>309</v>
      </c>
      <c r="G72" s="85" t="s">
        <v>305</v>
      </c>
    </row>
    <row r="73" spans="1:7" ht="16.5" x14ac:dyDescent="0.25">
      <c r="A73" s="84">
        <v>6.12</v>
      </c>
      <c r="B73" s="85">
        <v>72</v>
      </c>
      <c r="C73" s="34" t="s">
        <v>267</v>
      </c>
      <c r="D73" s="85" t="s">
        <v>305</v>
      </c>
      <c r="E73" s="85" t="s">
        <v>305</v>
      </c>
      <c r="F73" s="85" t="s">
        <v>309</v>
      </c>
      <c r="G73" s="85" t="s">
        <v>305</v>
      </c>
    </row>
    <row r="74" spans="1:7" ht="16.5" x14ac:dyDescent="0.25">
      <c r="A74" s="84">
        <v>7.01</v>
      </c>
      <c r="B74" s="85">
        <v>73</v>
      </c>
      <c r="C74" s="34" t="s">
        <v>267</v>
      </c>
      <c r="D74" s="85" t="s">
        <v>305</v>
      </c>
      <c r="E74" s="85" t="s">
        <v>305</v>
      </c>
      <c r="F74" s="85" t="s">
        <v>309</v>
      </c>
      <c r="G74" s="85" t="s">
        <v>305</v>
      </c>
    </row>
    <row r="75" spans="1:7" ht="16.5" x14ac:dyDescent="0.25">
      <c r="A75" s="84">
        <v>7.02</v>
      </c>
      <c r="B75" s="85">
        <v>74</v>
      </c>
      <c r="C75" s="34" t="s">
        <v>159</v>
      </c>
      <c r="D75" s="85" t="s">
        <v>305</v>
      </c>
      <c r="E75" s="85" t="s">
        <v>305</v>
      </c>
      <c r="F75" s="85" t="s">
        <v>309</v>
      </c>
      <c r="G75" s="85" t="s">
        <v>305</v>
      </c>
    </row>
    <row r="76" spans="1:7" ht="16.5" x14ac:dyDescent="0.25">
      <c r="A76" s="84">
        <v>7.03</v>
      </c>
      <c r="B76" s="85">
        <v>75</v>
      </c>
      <c r="C76" s="34" t="s">
        <v>157</v>
      </c>
      <c r="D76" s="85" t="s">
        <v>305</v>
      </c>
      <c r="E76" s="85" t="s">
        <v>305</v>
      </c>
      <c r="F76" s="85" t="s">
        <v>309</v>
      </c>
      <c r="G76" s="85" t="s">
        <v>305</v>
      </c>
    </row>
    <row r="77" spans="1:7" ht="16.5" x14ac:dyDescent="0.25">
      <c r="A77" s="84">
        <v>7.04</v>
      </c>
      <c r="B77" s="85">
        <v>76</v>
      </c>
      <c r="C77" s="34" t="s">
        <v>160</v>
      </c>
      <c r="D77" s="85" t="s">
        <v>305</v>
      </c>
      <c r="E77" s="85" t="s">
        <v>305</v>
      </c>
      <c r="F77" s="85" t="s">
        <v>309</v>
      </c>
      <c r="G77" s="85" t="s">
        <v>305</v>
      </c>
    </row>
    <row r="78" spans="1:7" ht="16.5" x14ac:dyDescent="0.25">
      <c r="A78" s="84">
        <v>7.05</v>
      </c>
      <c r="B78" s="85">
        <v>77</v>
      </c>
      <c r="C78" s="34" t="s">
        <v>163</v>
      </c>
      <c r="D78" s="85" t="s">
        <v>305</v>
      </c>
      <c r="E78" s="85" t="s">
        <v>305</v>
      </c>
      <c r="F78" s="85" t="s">
        <v>309</v>
      </c>
      <c r="G78" s="85" t="s">
        <v>305</v>
      </c>
    </row>
    <row r="79" spans="1:7" ht="16.5" x14ac:dyDescent="0.25">
      <c r="A79" s="84">
        <v>7.06</v>
      </c>
      <c r="B79" s="85">
        <v>78</v>
      </c>
      <c r="C79" s="34" t="s">
        <v>155</v>
      </c>
      <c r="D79" s="85" t="s">
        <v>305</v>
      </c>
      <c r="E79" s="85" t="s">
        <v>305</v>
      </c>
      <c r="F79" s="85" t="s">
        <v>309</v>
      </c>
      <c r="G79" s="85" t="s">
        <v>305</v>
      </c>
    </row>
    <row r="80" spans="1:7" ht="16.5" x14ac:dyDescent="0.25">
      <c r="A80" s="84">
        <v>7.07</v>
      </c>
      <c r="B80" s="85">
        <v>79</v>
      </c>
      <c r="C80" s="34" t="s">
        <v>153</v>
      </c>
      <c r="D80" s="85" t="s">
        <v>305</v>
      </c>
      <c r="E80" s="85" t="s">
        <v>305</v>
      </c>
      <c r="F80" s="85" t="s">
        <v>309</v>
      </c>
      <c r="G80" s="85" t="s">
        <v>305</v>
      </c>
    </row>
    <row r="81" spans="1:7" ht="16.5" x14ac:dyDescent="0.25">
      <c r="A81" s="84">
        <v>7.08</v>
      </c>
      <c r="B81" s="85">
        <v>80</v>
      </c>
      <c r="C81" s="34" t="s">
        <v>158</v>
      </c>
      <c r="D81" s="85" t="s">
        <v>305</v>
      </c>
      <c r="E81" s="85" t="s">
        <v>305</v>
      </c>
      <c r="F81" s="85" t="s">
        <v>309</v>
      </c>
      <c r="G81" s="85" t="s">
        <v>305</v>
      </c>
    </row>
    <row r="82" spans="1:7" ht="16.5" x14ac:dyDescent="0.25">
      <c r="A82" s="84">
        <v>7.09</v>
      </c>
      <c r="B82" s="85">
        <v>81</v>
      </c>
      <c r="C82" s="34" t="s">
        <v>264</v>
      </c>
      <c r="D82" s="85" t="s">
        <v>305</v>
      </c>
      <c r="E82" s="85" t="s">
        <v>305</v>
      </c>
      <c r="F82" s="85" t="s">
        <v>309</v>
      </c>
      <c r="G82" s="85" t="s">
        <v>305</v>
      </c>
    </row>
    <row r="83" spans="1:7" ht="16.5" x14ac:dyDescent="0.25">
      <c r="A83" s="84">
        <v>7.1</v>
      </c>
      <c r="B83" s="85">
        <v>82</v>
      </c>
      <c r="C83" s="34" t="s">
        <v>154</v>
      </c>
      <c r="D83" s="85" t="s">
        <v>305</v>
      </c>
      <c r="E83" s="85" t="s">
        <v>305</v>
      </c>
      <c r="F83" s="85" t="s">
        <v>309</v>
      </c>
      <c r="G83" s="85" t="s">
        <v>305</v>
      </c>
    </row>
    <row r="84" spans="1:7" ht="16.5" x14ac:dyDescent="0.25">
      <c r="A84" s="84">
        <v>7.11</v>
      </c>
      <c r="B84" s="85">
        <v>83</v>
      </c>
      <c r="C84" s="34" t="s">
        <v>161</v>
      </c>
      <c r="D84" s="85" t="s">
        <v>305</v>
      </c>
      <c r="E84" s="85" t="s">
        <v>305</v>
      </c>
      <c r="F84" s="85" t="s">
        <v>309</v>
      </c>
      <c r="G84" s="85" t="s">
        <v>305</v>
      </c>
    </row>
    <row r="85" spans="1:7" ht="16.5" x14ac:dyDescent="0.25">
      <c r="A85" s="84">
        <v>7.12</v>
      </c>
      <c r="B85" s="85">
        <v>84</v>
      </c>
      <c r="C85" s="34" t="s">
        <v>162</v>
      </c>
      <c r="D85" s="85" t="s">
        <v>305</v>
      </c>
      <c r="E85" s="85" t="s">
        <v>305</v>
      </c>
      <c r="F85" s="85" t="s">
        <v>309</v>
      </c>
      <c r="G85" s="85" t="s">
        <v>305</v>
      </c>
    </row>
    <row r="86" spans="1:7" ht="16.5" x14ac:dyDescent="0.25">
      <c r="A86" s="84">
        <v>8.01</v>
      </c>
      <c r="B86" s="85">
        <v>85</v>
      </c>
      <c r="C86" s="34" t="s">
        <v>162</v>
      </c>
      <c r="D86" s="85" t="s">
        <v>305</v>
      </c>
      <c r="E86" s="85" t="s">
        <v>305</v>
      </c>
      <c r="F86" s="85" t="s">
        <v>309</v>
      </c>
      <c r="G86" s="85" t="s">
        <v>305</v>
      </c>
    </row>
    <row r="87" spans="1:7" ht="16.5" x14ac:dyDescent="0.25">
      <c r="A87" s="84">
        <v>8.02</v>
      </c>
      <c r="B87" s="85">
        <v>86</v>
      </c>
      <c r="C87" s="34" t="s">
        <v>161</v>
      </c>
      <c r="D87" s="85" t="s">
        <v>305</v>
      </c>
      <c r="E87" s="85" t="s">
        <v>305</v>
      </c>
      <c r="F87" s="85" t="s">
        <v>309</v>
      </c>
      <c r="G87" s="85" t="s">
        <v>305</v>
      </c>
    </row>
    <row r="88" spans="1:7" ht="16.5" x14ac:dyDescent="0.25">
      <c r="A88" s="84">
        <v>8.0299999999999994</v>
      </c>
      <c r="B88" s="85">
        <v>87</v>
      </c>
      <c r="C88" s="34" t="s">
        <v>154</v>
      </c>
      <c r="D88" s="85" t="s">
        <v>305</v>
      </c>
      <c r="E88" s="85" t="s">
        <v>305</v>
      </c>
      <c r="F88" s="85" t="s">
        <v>309</v>
      </c>
      <c r="G88" s="85" t="s">
        <v>305</v>
      </c>
    </row>
    <row r="89" spans="1:7" ht="16.5" x14ac:dyDescent="0.25">
      <c r="A89" s="84">
        <v>8.0399999999999991</v>
      </c>
      <c r="B89" s="85">
        <v>88</v>
      </c>
      <c r="C89" s="34" t="s">
        <v>264</v>
      </c>
      <c r="D89" s="85" t="s">
        <v>305</v>
      </c>
      <c r="E89" s="85" t="s">
        <v>305</v>
      </c>
      <c r="F89" s="85" t="s">
        <v>309</v>
      </c>
      <c r="G89" s="85" t="s">
        <v>305</v>
      </c>
    </row>
    <row r="90" spans="1:7" ht="16.5" x14ac:dyDescent="0.25">
      <c r="A90" s="84">
        <v>8.0500000000000007</v>
      </c>
      <c r="B90" s="85">
        <v>89</v>
      </c>
      <c r="C90" s="34" t="s">
        <v>158</v>
      </c>
      <c r="D90" s="85" t="s">
        <v>305</v>
      </c>
      <c r="E90" s="85" t="s">
        <v>305</v>
      </c>
      <c r="F90" s="85" t="s">
        <v>309</v>
      </c>
      <c r="G90" s="85" t="s">
        <v>305</v>
      </c>
    </row>
    <row r="91" spans="1:7" ht="16.5" x14ac:dyDescent="0.25">
      <c r="A91" s="84">
        <v>8.06</v>
      </c>
      <c r="B91" s="85">
        <v>90</v>
      </c>
      <c r="C91" s="34" t="s">
        <v>153</v>
      </c>
      <c r="D91" s="85" t="s">
        <v>305</v>
      </c>
      <c r="E91" s="85" t="s">
        <v>305</v>
      </c>
      <c r="F91" s="85" t="s">
        <v>309</v>
      </c>
      <c r="G91" s="85" t="s">
        <v>305</v>
      </c>
    </row>
    <row r="92" spans="1:7" ht="16.5" x14ac:dyDescent="0.25">
      <c r="A92" s="84">
        <v>8.07</v>
      </c>
      <c r="B92" s="85">
        <v>91</v>
      </c>
      <c r="C92" s="34" t="s">
        <v>155</v>
      </c>
      <c r="D92" s="85" t="s">
        <v>305</v>
      </c>
      <c r="E92" s="85" t="s">
        <v>305</v>
      </c>
      <c r="F92" s="85" t="s">
        <v>309</v>
      </c>
      <c r="G92" s="85" t="s">
        <v>305</v>
      </c>
    </row>
    <row r="93" spans="1:7" ht="16.5" x14ac:dyDescent="0.25">
      <c r="A93" s="84">
        <v>8.08</v>
      </c>
      <c r="B93" s="85">
        <v>92</v>
      </c>
      <c r="C93" s="34" t="s">
        <v>163</v>
      </c>
      <c r="D93" s="85" t="s">
        <v>305</v>
      </c>
      <c r="E93" s="85" t="s">
        <v>305</v>
      </c>
      <c r="F93" s="85" t="s">
        <v>309</v>
      </c>
      <c r="G93" s="85" t="s">
        <v>305</v>
      </c>
    </row>
    <row r="94" spans="1:7" ht="16.5" x14ac:dyDescent="0.25">
      <c r="A94" s="84">
        <v>8.09</v>
      </c>
      <c r="B94" s="85">
        <v>93</v>
      </c>
      <c r="C94" s="34" t="s">
        <v>160</v>
      </c>
      <c r="D94" s="85" t="s">
        <v>305</v>
      </c>
      <c r="E94" s="85" t="s">
        <v>305</v>
      </c>
      <c r="F94" s="85" t="s">
        <v>309</v>
      </c>
      <c r="G94" s="85" t="s">
        <v>305</v>
      </c>
    </row>
    <row r="95" spans="1:7" ht="16.5" x14ac:dyDescent="0.25">
      <c r="A95" s="84">
        <v>8.1</v>
      </c>
      <c r="B95" s="85">
        <v>94</v>
      </c>
      <c r="C95" s="34" t="s">
        <v>157</v>
      </c>
      <c r="D95" s="85" t="s">
        <v>305</v>
      </c>
      <c r="E95" s="85" t="s">
        <v>305</v>
      </c>
      <c r="F95" s="85" t="s">
        <v>309</v>
      </c>
      <c r="G95" s="85" t="s">
        <v>305</v>
      </c>
    </row>
    <row r="96" spans="1:7" ht="16.5" x14ac:dyDescent="0.25">
      <c r="A96" s="84">
        <v>8.11</v>
      </c>
      <c r="B96" s="85">
        <v>95</v>
      </c>
      <c r="C96" s="34" t="s">
        <v>159</v>
      </c>
      <c r="D96" s="85" t="s">
        <v>305</v>
      </c>
      <c r="E96" s="85" t="s">
        <v>305</v>
      </c>
      <c r="F96" s="85" t="s">
        <v>309</v>
      </c>
      <c r="G96" s="85" t="s">
        <v>305</v>
      </c>
    </row>
    <row r="97" spans="1:7" ht="16.5" x14ac:dyDescent="0.25">
      <c r="A97" s="84">
        <v>8.1199999999999992</v>
      </c>
      <c r="B97" s="85">
        <v>96</v>
      </c>
      <c r="C97" s="34" t="s">
        <v>267</v>
      </c>
      <c r="D97" s="85" t="s">
        <v>305</v>
      </c>
      <c r="E97" s="85" t="s">
        <v>305</v>
      </c>
      <c r="F97" s="85" t="s">
        <v>309</v>
      </c>
      <c r="G97" s="85" t="s">
        <v>305</v>
      </c>
    </row>
    <row r="98" spans="1:7" ht="16.5" x14ac:dyDescent="0.25">
      <c r="A98" s="84">
        <v>9.01</v>
      </c>
      <c r="B98" s="85">
        <v>97</v>
      </c>
      <c r="C98" s="34" t="s">
        <v>267</v>
      </c>
      <c r="D98" s="85" t="s">
        <v>305</v>
      </c>
      <c r="E98" s="85" t="s">
        <v>305</v>
      </c>
      <c r="F98" s="85" t="s">
        <v>309</v>
      </c>
      <c r="G98" s="85" t="s">
        <v>305</v>
      </c>
    </row>
    <row r="99" spans="1:7" ht="16.5" x14ac:dyDescent="0.25">
      <c r="A99" s="84">
        <v>9.02</v>
      </c>
      <c r="B99" s="85">
        <v>98</v>
      </c>
      <c r="C99" s="34" t="s">
        <v>159</v>
      </c>
      <c r="D99" s="85" t="s">
        <v>305</v>
      </c>
      <c r="E99" s="85" t="s">
        <v>305</v>
      </c>
      <c r="F99" s="85" t="s">
        <v>309</v>
      </c>
      <c r="G99" s="85" t="s">
        <v>305</v>
      </c>
    </row>
    <row r="100" spans="1:7" ht="16.5" x14ac:dyDescent="0.25">
      <c r="A100" s="84">
        <v>9.0299999999999994</v>
      </c>
      <c r="B100" s="85">
        <v>99</v>
      </c>
      <c r="C100" s="34" t="s">
        <v>157</v>
      </c>
      <c r="D100" s="85" t="s">
        <v>305</v>
      </c>
      <c r="E100" s="85" t="s">
        <v>305</v>
      </c>
      <c r="F100" s="85" t="s">
        <v>309</v>
      </c>
      <c r="G100" s="85" t="s">
        <v>305</v>
      </c>
    </row>
    <row r="101" spans="1:7" ht="16.5" x14ac:dyDescent="0.25">
      <c r="A101" s="84">
        <v>9.0399999999999991</v>
      </c>
      <c r="B101" s="85">
        <v>100</v>
      </c>
      <c r="C101" s="34" t="s">
        <v>160</v>
      </c>
      <c r="D101" s="85" t="s">
        <v>305</v>
      </c>
      <c r="E101" s="85" t="s">
        <v>305</v>
      </c>
      <c r="F101" s="85" t="s">
        <v>309</v>
      </c>
      <c r="G101" s="85" t="s">
        <v>305</v>
      </c>
    </row>
    <row r="102" spans="1:7" ht="16.5" x14ac:dyDescent="0.25">
      <c r="A102" s="84">
        <v>9.0500000000000007</v>
      </c>
      <c r="B102" s="85">
        <v>101</v>
      </c>
      <c r="C102" s="34" t="s">
        <v>163</v>
      </c>
      <c r="D102" s="85" t="s">
        <v>305</v>
      </c>
      <c r="E102" s="85" t="s">
        <v>305</v>
      </c>
      <c r="F102" s="85" t="s">
        <v>309</v>
      </c>
      <c r="G102" s="85" t="s">
        <v>305</v>
      </c>
    </row>
    <row r="103" spans="1:7" ht="16.5" x14ac:dyDescent="0.25">
      <c r="A103" s="84">
        <v>9.06</v>
      </c>
      <c r="B103" s="85">
        <v>102</v>
      </c>
      <c r="C103" s="34" t="s">
        <v>155</v>
      </c>
      <c r="D103" s="85" t="s">
        <v>305</v>
      </c>
      <c r="E103" s="85" t="s">
        <v>305</v>
      </c>
      <c r="F103" s="85" t="s">
        <v>309</v>
      </c>
      <c r="G103" s="85" t="s">
        <v>305</v>
      </c>
    </row>
    <row r="104" spans="1:7" ht="16.5" x14ac:dyDescent="0.25">
      <c r="A104" s="84">
        <v>9.07</v>
      </c>
      <c r="B104" s="85">
        <v>103</v>
      </c>
      <c r="C104" s="34" t="s">
        <v>153</v>
      </c>
      <c r="D104" s="85" t="s">
        <v>305</v>
      </c>
      <c r="E104" s="85" t="s">
        <v>305</v>
      </c>
      <c r="F104" s="85" t="s">
        <v>309</v>
      </c>
      <c r="G104" s="85" t="s">
        <v>305</v>
      </c>
    </row>
    <row r="105" spans="1:7" ht="16.5" x14ac:dyDescent="0.25">
      <c r="A105" s="84">
        <v>9.08</v>
      </c>
      <c r="B105" s="85">
        <v>104</v>
      </c>
      <c r="C105" s="34" t="s">
        <v>158</v>
      </c>
      <c r="D105" s="85" t="s">
        <v>305</v>
      </c>
      <c r="E105" s="85" t="s">
        <v>305</v>
      </c>
      <c r="F105" s="85" t="s">
        <v>309</v>
      </c>
      <c r="G105" s="85" t="s">
        <v>305</v>
      </c>
    </row>
    <row r="106" spans="1:7" ht="16.5" x14ac:dyDescent="0.25">
      <c r="A106" s="84">
        <v>9.09</v>
      </c>
      <c r="B106" s="85">
        <v>105</v>
      </c>
      <c r="C106" s="34" t="s">
        <v>264</v>
      </c>
      <c r="D106" s="85" t="s">
        <v>305</v>
      </c>
      <c r="E106" s="85" t="s">
        <v>305</v>
      </c>
      <c r="F106" s="85" t="s">
        <v>309</v>
      </c>
      <c r="G106" s="85" t="s">
        <v>305</v>
      </c>
    </row>
    <row r="107" spans="1:7" ht="16.5" x14ac:dyDescent="0.25">
      <c r="A107" s="84">
        <v>9.1</v>
      </c>
      <c r="B107" s="85">
        <v>106</v>
      </c>
      <c r="C107" s="34" t="s">
        <v>158</v>
      </c>
      <c r="D107" s="85" t="s">
        <v>305</v>
      </c>
      <c r="E107" s="85" t="s">
        <v>305</v>
      </c>
      <c r="F107" s="85" t="s">
        <v>309</v>
      </c>
      <c r="G107" s="85" t="s">
        <v>328</v>
      </c>
    </row>
    <row r="108" spans="1:7" ht="16.5" x14ac:dyDescent="0.25">
      <c r="A108" s="84">
        <v>9.11</v>
      </c>
      <c r="B108" s="85">
        <v>107</v>
      </c>
      <c r="C108" s="34" t="s">
        <v>161</v>
      </c>
      <c r="D108" s="85" t="s">
        <v>305</v>
      </c>
      <c r="E108" s="85" t="s">
        <v>305</v>
      </c>
      <c r="F108" s="85" t="s">
        <v>309</v>
      </c>
      <c r="G108" s="85" t="s">
        <v>305</v>
      </c>
    </row>
    <row r="109" spans="1:7" ht="16.5" x14ac:dyDescent="0.25">
      <c r="A109" s="84">
        <v>9.1199999999999992</v>
      </c>
      <c r="B109" s="85">
        <v>108</v>
      </c>
      <c r="C109" s="34" t="s">
        <v>162</v>
      </c>
      <c r="D109" s="85" t="s">
        <v>305</v>
      </c>
      <c r="E109" s="85" t="s">
        <v>305</v>
      </c>
      <c r="F109" s="85" t="s">
        <v>309</v>
      </c>
      <c r="G109" s="85" t="s">
        <v>305</v>
      </c>
    </row>
    <row r="110" spans="1:7" ht="16.5" x14ac:dyDescent="0.25">
      <c r="A110" s="84">
        <v>10.01</v>
      </c>
      <c r="B110" s="85">
        <v>109</v>
      </c>
      <c r="C110" s="34" t="s">
        <v>162</v>
      </c>
      <c r="D110" s="85" t="s">
        <v>305</v>
      </c>
      <c r="E110" s="85" t="s">
        <v>305</v>
      </c>
      <c r="F110" s="85" t="s">
        <v>309</v>
      </c>
      <c r="G110" s="85" t="s">
        <v>305</v>
      </c>
    </row>
    <row r="111" spans="1:7" ht="16.5" x14ac:dyDescent="0.25">
      <c r="A111" s="84">
        <v>10.02</v>
      </c>
      <c r="B111" s="85">
        <v>110</v>
      </c>
      <c r="C111" s="34" t="s">
        <v>161</v>
      </c>
      <c r="D111" s="85" t="s">
        <v>305</v>
      </c>
      <c r="E111" s="85" t="s">
        <v>305</v>
      </c>
      <c r="F111" s="85" t="s">
        <v>309</v>
      </c>
      <c r="G111" s="85" t="s">
        <v>305</v>
      </c>
    </row>
    <row r="112" spans="1:7" ht="16.5" x14ac:dyDescent="0.25">
      <c r="A112" s="84">
        <v>10.029999999999999</v>
      </c>
      <c r="B112" s="85">
        <v>111</v>
      </c>
      <c r="C112" s="34" t="s">
        <v>154</v>
      </c>
      <c r="D112" s="85" t="s">
        <v>305</v>
      </c>
      <c r="E112" s="85" t="s">
        <v>305</v>
      </c>
      <c r="F112" s="85" t="s">
        <v>309</v>
      </c>
      <c r="G112" s="85" t="s">
        <v>305</v>
      </c>
    </row>
    <row r="113" spans="1:7" ht="16.5" x14ac:dyDescent="0.25">
      <c r="A113" s="84">
        <v>10.039999999999999</v>
      </c>
      <c r="B113" s="85">
        <v>112</v>
      </c>
      <c r="C113" s="34" t="s">
        <v>264</v>
      </c>
      <c r="D113" s="85" t="s">
        <v>305</v>
      </c>
      <c r="E113" s="85" t="s">
        <v>305</v>
      </c>
      <c r="F113" s="85" t="s">
        <v>309</v>
      </c>
      <c r="G113" s="85" t="s">
        <v>305</v>
      </c>
    </row>
    <row r="114" spans="1:7" ht="16.5" x14ac:dyDescent="0.25">
      <c r="A114" s="84">
        <v>10.050000000000001</v>
      </c>
      <c r="B114" s="85">
        <v>113</v>
      </c>
      <c r="C114" s="34" t="s">
        <v>158</v>
      </c>
      <c r="D114" s="85" t="s">
        <v>305</v>
      </c>
      <c r="E114" s="85" t="s">
        <v>305</v>
      </c>
      <c r="F114" s="85" t="s">
        <v>309</v>
      </c>
      <c r="G114" s="85" t="s">
        <v>305</v>
      </c>
    </row>
    <row r="115" spans="1:7" ht="16.5" x14ac:dyDescent="0.25">
      <c r="A115" s="84">
        <v>10.06</v>
      </c>
      <c r="B115" s="85">
        <v>114</v>
      </c>
      <c r="C115" s="34" t="s">
        <v>153</v>
      </c>
      <c r="D115" s="85" t="s">
        <v>305</v>
      </c>
      <c r="E115" s="85" t="s">
        <v>305</v>
      </c>
      <c r="F115" s="85" t="s">
        <v>309</v>
      </c>
      <c r="G115" s="85" t="s">
        <v>305</v>
      </c>
    </row>
    <row r="116" spans="1:7" ht="16.5" x14ac:dyDescent="0.25">
      <c r="A116" s="84">
        <v>10.07</v>
      </c>
      <c r="B116" s="85">
        <v>115</v>
      </c>
      <c r="C116" s="34" t="s">
        <v>155</v>
      </c>
      <c r="D116" s="85" t="s">
        <v>305</v>
      </c>
      <c r="E116" s="85" t="s">
        <v>305</v>
      </c>
      <c r="F116" s="85" t="s">
        <v>309</v>
      </c>
      <c r="G116" s="85" t="s">
        <v>305</v>
      </c>
    </row>
    <row r="117" spans="1:7" ht="16.5" x14ac:dyDescent="0.25">
      <c r="A117" s="84">
        <v>10.08</v>
      </c>
      <c r="B117" s="85">
        <v>116</v>
      </c>
      <c r="C117" s="34" t="s">
        <v>163</v>
      </c>
      <c r="D117" s="85" t="s">
        <v>305</v>
      </c>
      <c r="E117" s="85" t="s">
        <v>305</v>
      </c>
      <c r="F117" s="85" t="s">
        <v>309</v>
      </c>
      <c r="G117" s="85" t="s">
        <v>305</v>
      </c>
    </row>
    <row r="118" spans="1:7" ht="16.5" x14ac:dyDescent="0.25">
      <c r="A118" s="84">
        <v>10.09</v>
      </c>
      <c r="B118" s="85">
        <v>117</v>
      </c>
      <c r="C118" s="34" t="s">
        <v>160</v>
      </c>
      <c r="D118" s="85" t="s">
        <v>305</v>
      </c>
      <c r="E118" s="85" t="s">
        <v>305</v>
      </c>
      <c r="F118" s="85" t="s">
        <v>309</v>
      </c>
      <c r="G118" s="85" t="s">
        <v>305</v>
      </c>
    </row>
    <row r="119" spans="1:7" ht="16.5" x14ac:dyDescent="0.25">
      <c r="A119" s="84">
        <v>10.1</v>
      </c>
      <c r="B119" s="85">
        <v>118</v>
      </c>
      <c r="C119" s="34" t="s">
        <v>157</v>
      </c>
      <c r="D119" s="85" t="s">
        <v>305</v>
      </c>
      <c r="E119" s="85" t="s">
        <v>305</v>
      </c>
      <c r="F119" s="85" t="s">
        <v>309</v>
      </c>
      <c r="G119" s="85" t="s">
        <v>305</v>
      </c>
    </row>
    <row r="120" spans="1:7" ht="16.5" x14ac:dyDescent="0.25">
      <c r="A120" s="84">
        <v>10.11</v>
      </c>
      <c r="B120" s="85">
        <v>119</v>
      </c>
      <c r="C120" s="34" t="s">
        <v>159</v>
      </c>
      <c r="D120" s="85" t="s">
        <v>305</v>
      </c>
      <c r="E120" s="85" t="s">
        <v>305</v>
      </c>
      <c r="F120" s="85" t="s">
        <v>309</v>
      </c>
      <c r="G120" s="85" t="s">
        <v>305</v>
      </c>
    </row>
    <row r="121" spans="1:7" ht="16.5" x14ac:dyDescent="0.25">
      <c r="A121" s="84">
        <v>10.119999999999999</v>
      </c>
      <c r="B121" s="85">
        <v>120</v>
      </c>
      <c r="C121" s="34" t="s">
        <v>267</v>
      </c>
      <c r="D121" s="85" t="s">
        <v>305</v>
      </c>
      <c r="E121" s="85" t="s">
        <v>305</v>
      </c>
      <c r="F121" s="85" t="s">
        <v>309</v>
      </c>
      <c r="G121" s="85" t="s">
        <v>305</v>
      </c>
    </row>
    <row r="122" spans="1:7" ht="16.5" x14ac:dyDescent="0.25">
      <c r="A122" s="84">
        <v>11.01</v>
      </c>
      <c r="B122" s="85">
        <v>121</v>
      </c>
      <c r="C122" s="34" t="s">
        <v>267</v>
      </c>
      <c r="D122" s="85" t="s">
        <v>305</v>
      </c>
      <c r="E122" s="85" t="s">
        <v>305</v>
      </c>
      <c r="F122" s="85" t="s">
        <v>309</v>
      </c>
      <c r="G122" s="85" t="s">
        <v>305</v>
      </c>
    </row>
    <row r="123" spans="1:7" ht="16.5" x14ac:dyDescent="0.25">
      <c r="A123" s="84">
        <v>11.02</v>
      </c>
      <c r="B123" s="85">
        <v>122</v>
      </c>
      <c r="C123" s="34" t="s">
        <v>159</v>
      </c>
      <c r="D123" s="85" t="s">
        <v>305</v>
      </c>
      <c r="E123" s="85" t="s">
        <v>305</v>
      </c>
      <c r="F123" s="85" t="s">
        <v>309</v>
      </c>
      <c r="G123" s="85" t="s">
        <v>305</v>
      </c>
    </row>
    <row r="124" spans="1:7" ht="16.5" x14ac:dyDescent="0.25">
      <c r="A124" s="84">
        <v>11.03</v>
      </c>
      <c r="B124" s="85">
        <v>123</v>
      </c>
      <c r="C124" s="34" t="s">
        <v>157</v>
      </c>
      <c r="D124" s="85" t="s">
        <v>305</v>
      </c>
      <c r="E124" s="85" t="s">
        <v>305</v>
      </c>
      <c r="F124" s="85" t="s">
        <v>309</v>
      </c>
      <c r="G124" s="85" t="s">
        <v>305</v>
      </c>
    </row>
    <row r="125" spans="1:7" ht="16.5" x14ac:dyDescent="0.25">
      <c r="A125" s="84">
        <v>11.04</v>
      </c>
      <c r="B125" s="85">
        <v>124</v>
      </c>
      <c r="C125" s="34" t="s">
        <v>160</v>
      </c>
      <c r="D125" s="85" t="s">
        <v>305</v>
      </c>
      <c r="E125" s="85" t="s">
        <v>305</v>
      </c>
      <c r="F125" s="85" t="s">
        <v>309</v>
      </c>
      <c r="G125" s="85" t="s">
        <v>305</v>
      </c>
    </row>
    <row r="126" spans="1:7" ht="16.5" x14ac:dyDescent="0.25">
      <c r="A126" s="84">
        <v>11.05</v>
      </c>
      <c r="B126" s="85">
        <v>125</v>
      </c>
      <c r="C126" s="34" t="s">
        <v>163</v>
      </c>
      <c r="D126" s="85" t="s">
        <v>305</v>
      </c>
      <c r="E126" s="85" t="s">
        <v>305</v>
      </c>
      <c r="F126" s="85" t="s">
        <v>309</v>
      </c>
      <c r="G126" s="85" t="s">
        <v>305</v>
      </c>
    </row>
    <row r="127" spans="1:7" ht="16.5" x14ac:dyDescent="0.25">
      <c r="A127" s="84">
        <v>11.06</v>
      </c>
      <c r="B127" s="85">
        <v>126</v>
      </c>
      <c r="C127" s="34" t="s">
        <v>155</v>
      </c>
      <c r="D127" s="85" t="s">
        <v>305</v>
      </c>
      <c r="E127" s="85" t="s">
        <v>305</v>
      </c>
      <c r="F127" s="85" t="s">
        <v>309</v>
      </c>
      <c r="G127" s="85" t="s">
        <v>305</v>
      </c>
    </row>
    <row r="128" spans="1:7" ht="16.5" x14ac:dyDescent="0.25">
      <c r="A128" s="84">
        <v>11.07</v>
      </c>
      <c r="B128" s="85">
        <v>127</v>
      </c>
      <c r="C128" s="34" t="s">
        <v>153</v>
      </c>
      <c r="D128" s="85" t="s">
        <v>305</v>
      </c>
      <c r="E128" s="85" t="s">
        <v>305</v>
      </c>
      <c r="F128" s="85" t="s">
        <v>309</v>
      </c>
      <c r="G128" s="85" t="s">
        <v>305</v>
      </c>
    </row>
    <row r="129" spans="1:7" ht="16.5" x14ac:dyDescent="0.25">
      <c r="A129" s="84">
        <v>11.08</v>
      </c>
      <c r="B129" s="85">
        <v>128</v>
      </c>
      <c r="C129" s="34" t="s">
        <v>158</v>
      </c>
      <c r="D129" s="85" t="s">
        <v>305</v>
      </c>
      <c r="E129" s="85" t="s">
        <v>305</v>
      </c>
      <c r="F129" s="85" t="s">
        <v>309</v>
      </c>
      <c r="G129" s="85" t="s">
        <v>305</v>
      </c>
    </row>
    <row r="130" spans="1:7" ht="16.5" x14ac:dyDescent="0.25">
      <c r="A130" s="84">
        <v>11.09</v>
      </c>
      <c r="B130" s="85">
        <v>129</v>
      </c>
      <c r="C130" s="34" t="s">
        <v>264</v>
      </c>
      <c r="D130" s="85" t="s">
        <v>305</v>
      </c>
      <c r="E130" s="85" t="s">
        <v>305</v>
      </c>
      <c r="F130" s="85" t="s">
        <v>309</v>
      </c>
      <c r="G130" s="85" t="s">
        <v>305</v>
      </c>
    </row>
    <row r="131" spans="1:7" ht="16.5" x14ac:dyDescent="0.25">
      <c r="A131" s="84">
        <v>11.1</v>
      </c>
      <c r="B131" s="85">
        <v>130</v>
      </c>
      <c r="C131" s="34" t="s">
        <v>154</v>
      </c>
      <c r="D131" s="85" t="s">
        <v>305</v>
      </c>
      <c r="E131" s="85" t="s">
        <v>305</v>
      </c>
      <c r="F131" s="85" t="s">
        <v>309</v>
      </c>
      <c r="G131" s="85" t="s">
        <v>305</v>
      </c>
    </row>
    <row r="132" spans="1:7" ht="16.5" x14ac:dyDescent="0.25">
      <c r="A132" s="84">
        <v>11.11</v>
      </c>
      <c r="B132" s="85">
        <v>131</v>
      </c>
      <c r="C132" s="34" t="s">
        <v>161</v>
      </c>
      <c r="D132" s="85" t="s">
        <v>305</v>
      </c>
      <c r="E132" s="85" t="s">
        <v>305</v>
      </c>
      <c r="F132" s="85" t="s">
        <v>309</v>
      </c>
      <c r="G132" s="85" t="s">
        <v>305</v>
      </c>
    </row>
    <row r="133" spans="1:7" ht="16.5" x14ac:dyDescent="0.25">
      <c r="A133" s="84">
        <v>11.12</v>
      </c>
      <c r="B133" s="85">
        <v>132</v>
      </c>
      <c r="C133" s="34" t="s">
        <v>162</v>
      </c>
      <c r="D133" s="85" t="s">
        <v>305</v>
      </c>
      <c r="E133" s="85" t="s">
        <v>305</v>
      </c>
      <c r="F133" s="85" t="s">
        <v>309</v>
      </c>
      <c r="G133" s="85" t="s">
        <v>305</v>
      </c>
    </row>
    <row r="134" spans="1:7" ht="16.5" x14ac:dyDescent="0.25">
      <c r="A134" s="84">
        <v>12.01</v>
      </c>
      <c r="B134" s="85">
        <v>133</v>
      </c>
      <c r="C134" s="34" t="s">
        <v>162</v>
      </c>
      <c r="D134" s="85" t="s">
        <v>305</v>
      </c>
      <c r="E134" s="85" t="s">
        <v>305</v>
      </c>
      <c r="F134" s="85" t="s">
        <v>309</v>
      </c>
      <c r="G134" s="85" t="s">
        <v>305</v>
      </c>
    </row>
    <row r="135" spans="1:7" ht="16.5" x14ac:dyDescent="0.25">
      <c r="A135" s="84">
        <v>12.02</v>
      </c>
      <c r="B135" s="85">
        <v>134</v>
      </c>
      <c r="C135" s="34" t="s">
        <v>161</v>
      </c>
      <c r="D135" s="85" t="s">
        <v>305</v>
      </c>
      <c r="E135" s="85" t="s">
        <v>305</v>
      </c>
      <c r="F135" s="85" t="s">
        <v>309</v>
      </c>
      <c r="G135" s="85" t="s">
        <v>305</v>
      </c>
    </row>
    <row r="136" spans="1:7" ht="16.5" x14ac:dyDescent="0.25">
      <c r="A136" s="84">
        <v>12.03</v>
      </c>
      <c r="B136" s="85">
        <v>135</v>
      </c>
      <c r="C136" s="34" t="s">
        <v>154</v>
      </c>
      <c r="D136" s="85" t="s">
        <v>305</v>
      </c>
      <c r="E136" s="85" t="s">
        <v>305</v>
      </c>
      <c r="F136" s="85" t="s">
        <v>309</v>
      </c>
      <c r="G136" s="85" t="s">
        <v>305</v>
      </c>
    </row>
    <row r="137" spans="1:7" ht="16.5" x14ac:dyDescent="0.25">
      <c r="A137" s="84">
        <v>12.04</v>
      </c>
      <c r="B137" s="85">
        <v>136</v>
      </c>
      <c r="C137" s="34" t="s">
        <v>264</v>
      </c>
      <c r="D137" s="85" t="s">
        <v>305</v>
      </c>
      <c r="E137" s="85" t="s">
        <v>305</v>
      </c>
      <c r="F137" s="85" t="s">
        <v>309</v>
      </c>
      <c r="G137" s="85" t="s">
        <v>305</v>
      </c>
    </row>
    <row r="138" spans="1:7" ht="16.5" x14ac:dyDescent="0.25">
      <c r="A138" s="84">
        <v>12.05</v>
      </c>
      <c r="B138" s="85">
        <v>137</v>
      </c>
      <c r="C138" s="34" t="s">
        <v>158</v>
      </c>
      <c r="D138" s="85" t="s">
        <v>305</v>
      </c>
      <c r="E138" s="85" t="s">
        <v>305</v>
      </c>
      <c r="F138" s="85" t="s">
        <v>309</v>
      </c>
      <c r="G138" s="85" t="s">
        <v>305</v>
      </c>
    </row>
    <row r="139" spans="1:7" ht="16.5" x14ac:dyDescent="0.25">
      <c r="A139" s="84">
        <v>12.06</v>
      </c>
      <c r="B139" s="85">
        <v>138</v>
      </c>
      <c r="C139" s="34" t="s">
        <v>153</v>
      </c>
      <c r="D139" s="85" t="s">
        <v>305</v>
      </c>
      <c r="E139" s="85" t="s">
        <v>305</v>
      </c>
      <c r="F139" s="85" t="s">
        <v>309</v>
      </c>
      <c r="G139" s="85" t="s">
        <v>305</v>
      </c>
    </row>
    <row r="140" spans="1:7" ht="16.5" x14ac:dyDescent="0.25">
      <c r="A140" s="84">
        <v>12.07</v>
      </c>
      <c r="B140" s="85">
        <v>139</v>
      </c>
      <c r="C140" s="34" t="s">
        <v>155</v>
      </c>
      <c r="D140" s="85" t="s">
        <v>305</v>
      </c>
      <c r="E140" s="85" t="s">
        <v>305</v>
      </c>
      <c r="F140" s="85" t="s">
        <v>309</v>
      </c>
      <c r="G140" s="85" t="s">
        <v>305</v>
      </c>
    </row>
    <row r="141" spans="1:7" ht="16.5" x14ac:dyDescent="0.25">
      <c r="A141" s="84">
        <v>12.08</v>
      </c>
      <c r="B141" s="85">
        <v>140</v>
      </c>
      <c r="C141" s="34" t="s">
        <v>163</v>
      </c>
      <c r="D141" s="85" t="s">
        <v>305</v>
      </c>
      <c r="E141" s="85" t="s">
        <v>305</v>
      </c>
      <c r="F141" s="85" t="s">
        <v>309</v>
      </c>
      <c r="G141" s="85" t="s">
        <v>305</v>
      </c>
    </row>
    <row r="142" spans="1:7" ht="16.5" x14ac:dyDescent="0.25">
      <c r="A142" s="84">
        <v>12.09</v>
      </c>
      <c r="B142" s="85">
        <v>141</v>
      </c>
      <c r="C142" s="34" t="s">
        <v>160</v>
      </c>
      <c r="D142" s="85" t="s">
        <v>305</v>
      </c>
      <c r="E142" s="85" t="s">
        <v>305</v>
      </c>
      <c r="F142" s="85" t="s">
        <v>309</v>
      </c>
      <c r="G142" s="85" t="s">
        <v>305</v>
      </c>
    </row>
    <row r="143" spans="1:7" ht="16.5" x14ac:dyDescent="0.25">
      <c r="A143" s="84">
        <v>12.1</v>
      </c>
      <c r="B143" s="85">
        <v>142</v>
      </c>
      <c r="C143" s="34" t="s">
        <v>157</v>
      </c>
      <c r="D143" s="85" t="s">
        <v>305</v>
      </c>
      <c r="E143" s="85" t="s">
        <v>305</v>
      </c>
      <c r="F143" s="85" t="s">
        <v>309</v>
      </c>
      <c r="G143" s="85" t="s">
        <v>305</v>
      </c>
    </row>
    <row r="144" spans="1:7" ht="16.5" x14ac:dyDescent="0.25">
      <c r="A144" s="84">
        <v>12.11</v>
      </c>
      <c r="B144" s="85">
        <v>143</v>
      </c>
      <c r="C144" s="34" t="s">
        <v>159</v>
      </c>
      <c r="D144" s="85" t="s">
        <v>305</v>
      </c>
      <c r="E144" s="85" t="s">
        <v>305</v>
      </c>
      <c r="F144" s="85" t="s">
        <v>309</v>
      </c>
      <c r="G144" s="85" t="s">
        <v>305</v>
      </c>
    </row>
    <row r="145" spans="1:7" ht="16.5" x14ac:dyDescent="0.25">
      <c r="A145" s="84">
        <v>12.12</v>
      </c>
      <c r="B145" s="85">
        <v>144</v>
      </c>
      <c r="C145" s="34" t="s">
        <v>267</v>
      </c>
      <c r="D145" s="85" t="s">
        <v>305</v>
      </c>
      <c r="E145" s="85" t="s">
        <v>305</v>
      </c>
      <c r="F145" s="85" t="s">
        <v>309</v>
      </c>
      <c r="G145" s="85" t="s">
        <v>305</v>
      </c>
    </row>
    <row r="146" spans="1:7" ht="16.5" x14ac:dyDescent="0.25">
      <c r="A146" s="84">
        <v>13.01</v>
      </c>
      <c r="B146" s="85">
        <v>145</v>
      </c>
      <c r="C146" s="34" t="s">
        <v>267</v>
      </c>
      <c r="D146" s="85" t="s">
        <v>305</v>
      </c>
      <c r="E146" s="85" t="s">
        <v>305</v>
      </c>
      <c r="F146" s="85" t="s">
        <v>309</v>
      </c>
      <c r="G146" s="85" t="s">
        <v>305</v>
      </c>
    </row>
    <row r="147" spans="1:7" ht="16.5" x14ac:dyDescent="0.25">
      <c r="A147" s="84">
        <v>13.02</v>
      </c>
      <c r="B147" s="85">
        <v>146</v>
      </c>
      <c r="C147" s="34" t="s">
        <v>159</v>
      </c>
      <c r="D147" s="85" t="s">
        <v>305</v>
      </c>
      <c r="E147" s="85" t="s">
        <v>305</v>
      </c>
      <c r="F147" s="85" t="s">
        <v>309</v>
      </c>
      <c r="G147" s="85" t="s">
        <v>305</v>
      </c>
    </row>
    <row r="148" spans="1:7" ht="16.5" x14ac:dyDescent="0.25">
      <c r="A148" s="84">
        <v>13.03</v>
      </c>
      <c r="B148" s="85">
        <v>147</v>
      </c>
      <c r="C148" s="34" t="s">
        <v>157</v>
      </c>
      <c r="D148" s="85" t="s">
        <v>305</v>
      </c>
      <c r="E148" s="85" t="s">
        <v>305</v>
      </c>
      <c r="F148" s="85" t="s">
        <v>309</v>
      </c>
      <c r="G148" s="85" t="s">
        <v>305</v>
      </c>
    </row>
    <row r="149" spans="1:7" ht="16.5" x14ac:dyDescent="0.25">
      <c r="A149" s="84">
        <v>13.04</v>
      </c>
      <c r="B149" s="85">
        <v>148</v>
      </c>
      <c r="C149" s="34" t="s">
        <v>160</v>
      </c>
      <c r="D149" s="85" t="s">
        <v>305</v>
      </c>
      <c r="E149" s="85" t="s">
        <v>305</v>
      </c>
      <c r="F149" s="85" t="s">
        <v>309</v>
      </c>
      <c r="G149" s="85" t="s">
        <v>305</v>
      </c>
    </row>
    <row r="150" spans="1:7" ht="16.5" x14ac:dyDescent="0.25">
      <c r="A150" s="84">
        <v>13.05</v>
      </c>
      <c r="B150" s="85">
        <v>149</v>
      </c>
      <c r="C150" s="34" t="s">
        <v>163</v>
      </c>
      <c r="D150" s="85" t="s">
        <v>305</v>
      </c>
      <c r="E150" s="85" t="s">
        <v>305</v>
      </c>
      <c r="F150" s="85" t="s">
        <v>309</v>
      </c>
      <c r="G150" s="85" t="s">
        <v>305</v>
      </c>
    </row>
    <row r="151" spans="1:7" ht="16.5" x14ac:dyDescent="0.25">
      <c r="A151" s="84">
        <v>13.06</v>
      </c>
      <c r="B151" s="85">
        <v>150</v>
      </c>
      <c r="C151" s="34" t="s">
        <v>155</v>
      </c>
      <c r="D151" s="85" t="s">
        <v>305</v>
      </c>
      <c r="E151" s="85" t="s">
        <v>305</v>
      </c>
      <c r="F151" s="85" t="s">
        <v>309</v>
      </c>
      <c r="G151" s="85" t="s">
        <v>305</v>
      </c>
    </row>
    <row r="152" spans="1:7" ht="16.5" x14ac:dyDescent="0.25">
      <c r="A152" s="84">
        <v>13.07</v>
      </c>
      <c r="B152" s="85">
        <v>151</v>
      </c>
      <c r="C152" s="34" t="s">
        <v>153</v>
      </c>
      <c r="D152" s="85" t="s">
        <v>305</v>
      </c>
      <c r="E152" s="85" t="s">
        <v>305</v>
      </c>
      <c r="F152" s="85" t="s">
        <v>309</v>
      </c>
      <c r="G152" s="85" t="s">
        <v>305</v>
      </c>
    </row>
    <row r="153" spans="1:7" ht="16.5" x14ac:dyDescent="0.25">
      <c r="A153" s="84">
        <v>13.08</v>
      </c>
      <c r="B153" s="85">
        <v>152</v>
      </c>
      <c r="C153" s="34" t="s">
        <v>158</v>
      </c>
      <c r="D153" s="85" t="s">
        <v>305</v>
      </c>
      <c r="E153" s="85" t="s">
        <v>305</v>
      </c>
      <c r="F153" s="85" t="s">
        <v>309</v>
      </c>
      <c r="G153" s="85" t="s">
        <v>305</v>
      </c>
    </row>
    <row r="154" spans="1:7" ht="16.5" x14ac:dyDescent="0.25">
      <c r="A154" s="84">
        <v>13.09</v>
      </c>
      <c r="B154" s="85">
        <v>153</v>
      </c>
      <c r="C154" s="34" t="s">
        <v>264</v>
      </c>
      <c r="D154" s="85" t="s">
        <v>305</v>
      </c>
      <c r="E154" s="85" t="s">
        <v>305</v>
      </c>
      <c r="F154" s="85" t="s">
        <v>309</v>
      </c>
      <c r="G154" s="85" t="s">
        <v>305</v>
      </c>
    </row>
    <row r="155" spans="1:7" ht="16.5" x14ac:dyDescent="0.25">
      <c r="A155" s="84">
        <v>13.1</v>
      </c>
      <c r="B155" s="85">
        <v>154</v>
      </c>
      <c r="C155" s="34" t="s">
        <v>154</v>
      </c>
      <c r="D155" s="85" t="s">
        <v>305</v>
      </c>
      <c r="E155" s="85" t="s">
        <v>305</v>
      </c>
      <c r="F155" s="85" t="s">
        <v>309</v>
      </c>
      <c r="G155" s="85" t="s">
        <v>305</v>
      </c>
    </row>
    <row r="156" spans="1:7" ht="16.5" x14ac:dyDescent="0.25">
      <c r="A156" s="84">
        <v>13.11</v>
      </c>
      <c r="B156" s="85">
        <v>155</v>
      </c>
      <c r="C156" s="34" t="s">
        <v>161</v>
      </c>
      <c r="D156" s="85" t="s">
        <v>305</v>
      </c>
      <c r="E156" s="85" t="s">
        <v>305</v>
      </c>
      <c r="F156" s="85" t="s">
        <v>309</v>
      </c>
      <c r="G156" s="85" t="s">
        <v>305</v>
      </c>
    </row>
    <row r="157" spans="1:7" ht="16.5" x14ac:dyDescent="0.25">
      <c r="A157" s="84">
        <v>13.12</v>
      </c>
      <c r="B157" s="85">
        <v>156</v>
      </c>
      <c r="C157" s="34" t="s">
        <v>162</v>
      </c>
      <c r="D157" s="85" t="s">
        <v>305</v>
      </c>
      <c r="E157" s="85" t="s">
        <v>305</v>
      </c>
      <c r="F157" s="85" t="s">
        <v>309</v>
      </c>
      <c r="G157" s="85" t="s">
        <v>305</v>
      </c>
    </row>
    <row r="158" spans="1:7" ht="16.5" x14ac:dyDescent="0.25">
      <c r="A158" s="84">
        <v>14.01</v>
      </c>
      <c r="B158" s="85">
        <v>157</v>
      </c>
      <c r="C158" s="34" t="s">
        <v>162</v>
      </c>
      <c r="D158" s="85" t="s">
        <v>305</v>
      </c>
      <c r="E158" s="85" t="s">
        <v>305</v>
      </c>
      <c r="F158" s="85" t="s">
        <v>309</v>
      </c>
      <c r="G158" s="85" t="s">
        <v>305</v>
      </c>
    </row>
    <row r="159" spans="1:7" ht="16.5" x14ac:dyDescent="0.25">
      <c r="A159" s="84">
        <v>14.02</v>
      </c>
      <c r="B159" s="85">
        <v>158</v>
      </c>
      <c r="C159" s="34" t="s">
        <v>161</v>
      </c>
      <c r="D159" s="85" t="s">
        <v>305</v>
      </c>
      <c r="E159" s="85" t="s">
        <v>305</v>
      </c>
      <c r="F159" s="85" t="s">
        <v>309</v>
      </c>
      <c r="G159" s="85" t="s">
        <v>305</v>
      </c>
    </row>
    <row r="160" spans="1:7" ht="16.5" x14ac:dyDescent="0.25">
      <c r="A160" s="84">
        <v>14.03</v>
      </c>
      <c r="B160" s="85">
        <v>159</v>
      </c>
      <c r="C160" s="34" t="s">
        <v>154</v>
      </c>
      <c r="D160" s="85" t="s">
        <v>305</v>
      </c>
      <c r="E160" s="85" t="s">
        <v>305</v>
      </c>
      <c r="F160" s="85" t="s">
        <v>309</v>
      </c>
      <c r="G160" s="85" t="s">
        <v>305</v>
      </c>
    </row>
    <row r="161" spans="1:7" ht="16.5" x14ac:dyDescent="0.25">
      <c r="A161" s="84">
        <v>14.04</v>
      </c>
      <c r="B161" s="85">
        <v>160</v>
      </c>
      <c r="C161" s="34" t="s">
        <v>264</v>
      </c>
      <c r="D161" s="85" t="s">
        <v>305</v>
      </c>
      <c r="E161" s="85" t="s">
        <v>305</v>
      </c>
      <c r="F161" s="85" t="s">
        <v>309</v>
      </c>
      <c r="G161" s="85" t="s">
        <v>305</v>
      </c>
    </row>
    <row r="162" spans="1:7" ht="16.5" x14ac:dyDescent="0.25">
      <c r="A162" s="84">
        <v>14.05</v>
      </c>
      <c r="B162" s="85">
        <v>161</v>
      </c>
      <c r="C162" s="34" t="s">
        <v>158</v>
      </c>
      <c r="D162" s="85" t="s">
        <v>305</v>
      </c>
      <c r="E162" s="85" t="s">
        <v>305</v>
      </c>
      <c r="F162" s="85" t="s">
        <v>309</v>
      </c>
      <c r="G162" s="85" t="s">
        <v>305</v>
      </c>
    </row>
    <row r="163" spans="1:7" ht="16.5" x14ac:dyDescent="0.25">
      <c r="A163" s="84">
        <v>14.06</v>
      </c>
      <c r="B163" s="85">
        <v>162</v>
      </c>
      <c r="C163" s="34" t="s">
        <v>153</v>
      </c>
      <c r="D163" s="85" t="s">
        <v>305</v>
      </c>
      <c r="E163" s="85" t="s">
        <v>305</v>
      </c>
      <c r="F163" s="85" t="s">
        <v>309</v>
      </c>
      <c r="G163" s="85" t="s">
        <v>305</v>
      </c>
    </row>
    <row r="164" spans="1:7" ht="16.5" x14ac:dyDescent="0.25">
      <c r="A164" s="84">
        <v>14.07</v>
      </c>
      <c r="B164" s="85">
        <v>163</v>
      </c>
      <c r="C164" s="34" t="s">
        <v>155</v>
      </c>
      <c r="D164" s="85" t="s">
        <v>305</v>
      </c>
      <c r="E164" s="85" t="s">
        <v>305</v>
      </c>
      <c r="F164" s="85" t="s">
        <v>309</v>
      </c>
      <c r="G164" s="85" t="s">
        <v>305</v>
      </c>
    </row>
    <row r="165" spans="1:7" ht="16.5" x14ac:dyDescent="0.25">
      <c r="A165" s="84">
        <v>14.08</v>
      </c>
      <c r="B165" s="85">
        <v>164</v>
      </c>
      <c r="C165" s="34" t="s">
        <v>163</v>
      </c>
      <c r="D165" s="85" t="s">
        <v>305</v>
      </c>
      <c r="E165" s="85" t="s">
        <v>305</v>
      </c>
      <c r="F165" s="85" t="s">
        <v>309</v>
      </c>
      <c r="G165" s="85" t="s">
        <v>305</v>
      </c>
    </row>
    <row r="166" spans="1:7" ht="16.5" x14ac:dyDescent="0.25">
      <c r="A166" s="84">
        <v>14.09</v>
      </c>
      <c r="B166" s="85">
        <v>165</v>
      </c>
      <c r="C166" s="34" t="s">
        <v>160</v>
      </c>
      <c r="D166" s="85" t="s">
        <v>305</v>
      </c>
      <c r="E166" s="85" t="s">
        <v>305</v>
      </c>
      <c r="F166" s="85" t="s">
        <v>309</v>
      </c>
      <c r="G166" s="85" t="s">
        <v>305</v>
      </c>
    </row>
    <row r="167" spans="1:7" ht="16.5" x14ac:dyDescent="0.25">
      <c r="A167" s="84">
        <v>14.1</v>
      </c>
      <c r="B167" s="85">
        <v>166</v>
      </c>
      <c r="C167" s="34" t="s">
        <v>157</v>
      </c>
      <c r="D167" s="85" t="s">
        <v>305</v>
      </c>
      <c r="E167" s="85" t="s">
        <v>305</v>
      </c>
      <c r="F167" s="85" t="s">
        <v>309</v>
      </c>
      <c r="G167" s="85" t="s">
        <v>305</v>
      </c>
    </row>
    <row r="168" spans="1:7" ht="16.5" x14ac:dyDescent="0.25">
      <c r="A168" s="84">
        <v>14.11</v>
      </c>
      <c r="B168" s="85">
        <v>167</v>
      </c>
      <c r="C168" s="34" t="s">
        <v>159</v>
      </c>
      <c r="D168" s="85" t="s">
        <v>305</v>
      </c>
      <c r="E168" s="85" t="s">
        <v>305</v>
      </c>
      <c r="F168" s="85" t="s">
        <v>309</v>
      </c>
      <c r="G168" s="85" t="s">
        <v>305</v>
      </c>
    </row>
    <row r="169" spans="1:7" ht="16.5" x14ac:dyDescent="0.25">
      <c r="A169" s="84">
        <v>14.12</v>
      </c>
      <c r="B169" s="85">
        <v>168</v>
      </c>
      <c r="C169" s="34" t="s">
        <v>267</v>
      </c>
      <c r="D169" s="85" t="s">
        <v>305</v>
      </c>
      <c r="E169" s="85" t="s">
        <v>305</v>
      </c>
      <c r="F169" s="85" t="s">
        <v>309</v>
      </c>
      <c r="G169" s="85" t="s">
        <v>305</v>
      </c>
    </row>
    <row r="170" spans="1:7" ht="16.5" x14ac:dyDescent="0.25">
      <c r="A170" s="84">
        <v>15.01</v>
      </c>
      <c r="B170" s="85">
        <v>169</v>
      </c>
      <c r="C170" s="34" t="s">
        <v>158</v>
      </c>
      <c r="D170" s="85" t="s">
        <v>305</v>
      </c>
      <c r="E170" s="85" t="s">
        <v>305</v>
      </c>
      <c r="F170" s="85" t="s">
        <v>309</v>
      </c>
      <c r="G170" s="85" t="s">
        <v>329</v>
      </c>
    </row>
    <row r="171" spans="1:7" ht="16.5" x14ac:dyDescent="0.25">
      <c r="A171" s="84">
        <v>15.02</v>
      </c>
      <c r="B171" s="85">
        <v>170</v>
      </c>
      <c r="C171" s="34" t="s">
        <v>159</v>
      </c>
      <c r="D171" s="85" t="s">
        <v>305</v>
      </c>
      <c r="E171" s="85" t="s">
        <v>305</v>
      </c>
      <c r="F171" s="85" t="s">
        <v>309</v>
      </c>
      <c r="G171" s="85" t="s">
        <v>305</v>
      </c>
    </row>
    <row r="172" spans="1:7" ht="16.5" x14ac:dyDescent="0.25">
      <c r="A172" s="84">
        <v>15.03</v>
      </c>
      <c r="B172" s="85">
        <v>171</v>
      </c>
      <c r="C172" s="34" t="s">
        <v>157</v>
      </c>
      <c r="D172" s="85" t="s">
        <v>305</v>
      </c>
      <c r="E172" s="85" t="s">
        <v>305</v>
      </c>
      <c r="F172" s="85" t="s">
        <v>309</v>
      </c>
      <c r="G172" s="85" t="s">
        <v>305</v>
      </c>
    </row>
    <row r="173" spans="1:7" ht="16.5" x14ac:dyDescent="0.25">
      <c r="A173" s="84">
        <v>15.04</v>
      </c>
      <c r="B173" s="85">
        <v>172</v>
      </c>
      <c r="C173" s="34" t="s">
        <v>160</v>
      </c>
      <c r="D173" s="85" t="s">
        <v>305</v>
      </c>
      <c r="E173" s="85" t="s">
        <v>305</v>
      </c>
      <c r="F173" s="85" t="s">
        <v>309</v>
      </c>
      <c r="G173" s="85" t="s">
        <v>305</v>
      </c>
    </row>
    <row r="174" spans="1:7" ht="16.5" x14ac:dyDescent="0.25">
      <c r="A174" s="84">
        <v>15.05</v>
      </c>
      <c r="B174" s="85">
        <v>173</v>
      </c>
      <c r="C174" s="34" t="s">
        <v>163</v>
      </c>
      <c r="D174" s="85" t="s">
        <v>305</v>
      </c>
      <c r="E174" s="85" t="s">
        <v>305</v>
      </c>
      <c r="F174" s="85" t="s">
        <v>309</v>
      </c>
      <c r="G174" s="85" t="s">
        <v>305</v>
      </c>
    </row>
    <row r="175" spans="1:7" ht="16.5" x14ac:dyDescent="0.25">
      <c r="A175" s="84">
        <v>15.06</v>
      </c>
      <c r="B175" s="85">
        <v>174</v>
      </c>
      <c r="C175" s="34" t="s">
        <v>155</v>
      </c>
      <c r="D175" s="85" t="s">
        <v>305</v>
      </c>
      <c r="E175" s="85" t="s">
        <v>305</v>
      </c>
      <c r="F175" s="85" t="s">
        <v>309</v>
      </c>
      <c r="G175" s="85" t="s">
        <v>305</v>
      </c>
    </row>
    <row r="176" spans="1:7" ht="16.5" x14ac:dyDescent="0.25">
      <c r="A176" s="84">
        <v>15.07</v>
      </c>
      <c r="B176" s="85">
        <v>175</v>
      </c>
      <c r="C176" s="34" t="s">
        <v>153</v>
      </c>
      <c r="D176" s="85" t="s">
        <v>305</v>
      </c>
      <c r="E176" s="85" t="s">
        <v>305</v>
      </c>
      <c r="F176" s="85" t="s">
        <v>309</v>
      </c>
      <c r="G176" s="85" t="s">
        <v>305</v>
      </c>
    </row>
    <row r="177" spans="1:7" ht="16.5" x14ac:dyDescent="0.25">
      <c r="A177" s="84">
        <v>15.08</v>
      </c>
      <c r="B177" s="85">
        <v>176</v>
      </c>
      <c r="C177" s="34" t="s">
        <v>158</v>
      </c>
      <c r="D177" s="85" t="s">
        <v>305</v>
      </c>
      <c r="E177" s="85" t="s">
        <v>305</v>
      </c>
      <c r="F177" s="85" t="s">
        <v>309</v>
      </c>
      <c r="G177" s="85" t="s">
        <v>305</v>
      </c>
    </row>
    <row r="178" spans="1:7" ht="16.5" x14ac:dyDescent="0.25">
      <c r="A178" s="84">
        <v>15.09</v>
      </c>
      <c r="B178" s="85">
        <v>177</v>
      </c>
      <c r="C178" s="34" t="s">
        <v>264</v>
      </c>
      <c r="D178" s="85" t="s">
        <v>305</v>
      </c>
      <c r="E178" s="85" t="s">
        <v>305</v>
      </c>
      <c r="F178" s="85" t="s">
        <v>309</v>
      </c>
      <c r="G178" s="85" t="s">
        <v>305</v>
      </c>
    </row>
    <row r="179" spans="1:7" ht="16.5" x14ac:dyDescent="0.25">
      <c r="A179" s="84">
        <v>15.1</v>
      </c>
      <c r="B179" s="85">
        <v>178</v>
      </c>
      <c r="C179" s="34" t="s">
        <v>154</v>
      </c>
      <c r="D179" s="85" t="s">
        <v>305</v>
      </c>
      <c r="E179" s="85" t="s">
        <v>305</v>
      </c>
      <c r="F179" s="85" t="s">
        <v>309</v>
      </c>
      <c r="G179" s="85" t="s">
        <v>305</v>
      </c>
    </row>
    <row r="180" spans="1:7" ht="16.5" x14ac:dyDescent="0.25">
      <c r="A180" s="84">
        <v>15.11</v>
      </c>
      <c r="B180" s="85">
        <v>179</v>
      </c>
      <c r="C180" s="34" t="s">
        <v>161</v>
      </c>
      <c r="D180" s="85" t="s">
        <v>305</v>
      </c>
      <c r="E180" s="85" t="s">
        <v>305</v>
      </c>
      <c r="F180" s="85" t="s">
        <v>309</v>
      </c>
      <c r="G180" s="85" t="s">
        <v>305</v>
      </c>
    </row>
    <row r="181" spans="1:7" ht="16.5" x14ac:dyDescent="0.25">
      <c r="A181" s="84">
        <v>15.12</v>
      </c>
      <c r="B181" s="85">
        <v>180</v>
      </c>
      <c r="C181" s="34" t="s">
        <v>162</v>
      </c>
      <c r="D181" s="85" t="s">
        <v>305</v>
      </c>
      <c r="E181" s="85" t="s">
        <v>305</v>
      </c>
      <c r="F181" s="85" t="s">
        <v>309</v>
      </c>
      <c r="G181" s="85" t="s">
        <v>305</v>
      </c>
    </row>
    <row r="182" spans="1:7" ht="16.5" x14ac:dyDescent="0.25">
      <c r="A182" s="84">
        <v>16.010000000000002</v>
      </c>
      <c r="B182" s="85">
        <v>181</v>
      </c>
      <c r="C182" s="34" t="s">
        <v>162</v>
      </c>
      <c r="D182" s="85" t="s">
        <v>305</v>
      </c>
      <c r="E182" s="85" t="s">
        <v>305</v>
      </c>
      <c r="F182" s="85" t="s">
        <v>309</v>
      </c>
      <c r="G182" s="85" t="s">
        <v>305</v>
      </c>
    </row>
    <row r="183" spans="1:7" ht="16.5" x14ac:dyDescent="0.25">
      <c r="A183" s="84">
        <v>16.02</v>
      </c>
      <c r="B183" s="85">
        <v>182</v>
      </c>
      <c r="C183" s="34" t="s">
        <v>161</v>
      </c>
      <c r="D183" s="85" t="s">
        <v>305</v>
      </c>
      <c r="E183" s="85" t="s">
        <v>305</v>
      </c>
      <c r="F183" s="85" t="s">
        <v>309</v>
      </c>
      <c r="G183" s="85" t="s">
        <v>305</v>
      </c>
    </row>
    <row r="184" spans="1:7" ht="16.5" x14ac:dyDescent="0.25">
      <c r="A184" s="84">
        <v>16.03</v>
      </c>
      <c r="B184" s="85">
        <v>183</v>
      </c>
      <c r="C184" s="34" t="s">
        <v>154</v>
      </c>
      <c r="D184" s="85" t="s">
        <v>305</v>
      </c>
      <c r="E184" s="85" t="s">
        <v>305</v>
      </c>
      <c r="F184" s="85" t="s">
        <v>309</v>
      </c>
      <c r="G184" s="85" t="s">
        <v>305</v>
      </c>
    </row>
    <row r="185" spans="1:7" ht="16.5" x14ac:dyDescent="0.25">
      <c r="A185" s="84">
        <v>16.04</v>
      </c>
      <c r="B185" s="85">
        <v>184</v>
      </c>
      <c r="C185" s="34" t="s">
        <v>264</v>
      </c>
      <c r="D185" s="85" t="s">
        <v>305</v>
      </c>
      <c r="E185" s="85" t="s">
        <v>305</v>
      </c>
      <c r="F185" s="85" t="s">
        <v>309</v>
      </c>
      <c r="G185" s="85" t="s">
        <v>305</v>
      </c>
    </row>
    <row r="186" spans="1:7" ht="16.5" x14ac:dyDescent="0.25">
      <c r="A186" s="84">
        <v>16.05</v>
      </c>
      <c r="B186" s="85">
        <v>185</v>
      </c>
      <c r="C186" s="34" t="s">
        <v>158</v>
      </c>
      <c r="D186" s="85" t="s">
        <v>305</v>
      </c>
      <c r="E186" s="85" t="s">
        <v>305</v>
      </c>
      <c r="F186" s="85" t="s">
        <v>309</v>
      </c>
      <c r="G186" s="85" t="s">
        <v>305</v>
      </c>
    </row>
    <row r="187" spans="1:7" ht="16.5" x14ac:dyDescent="0.25">
      <c r="A187" s="84">
        <v>16.059999999999999</v>
      </c>
      <c r="B187" s="85">
        <v>186</v>
      </c>
      <c r="C187" s="34" t="s">
        <v>153</v>
      </c>
      <c r="D187" s="85" t="s">
        <v>305</v>
      </c>
      <c r="E187" s="85" t="s">
        <v>305</v>
      </c>
      <c r="F187" s="85" t="s">
        <v>309</v>
      </c>
      <c r="G187" s="85" t="s">
        <v>305</v>
      </c>
    </row>
    <row r="188" spans="1:7" ht="16.5" x14ac:dyDescent="0.25">
      <c r="A188" s="84">
        <v>16.07</v>
      </c>
      <c r="B188" s="85">
        <v>187</v>
      </c>
      <c r="C188" s="34" t="s">
        <v>155</v>
      </c>
      <c r="D188" s="85" t="s">
        <v>305</v>
      </c>
      <c r="E188" s="85" t="s">
        <v>305</v>
      </c>
      <c r="F188" s="85" t="s">
        <v>309</v>
      </c>
      <c r="G188" s="85" t="s">
        <v>305</v>
      </c>
    </row>
    <row r="189" spans="1:7" ht="16.5" x14ac:dyDescent="0.25">
      <c r="A189" s="84">
        <v>16.079999999999998</v>
      </c>
      <c r="B189" s="85">
        <v>188</v>
      </c>
      <c r="C189" s="34" t="s">
        <v>163</v>
      </c>
      <c r="D189" s="85" t="s">
        <v>305</v>
      </c>
      <c r="E189" s="85" t="s">
        <v>305</v>
      </c>
      <c r="F189" s="85" t="s">
        <v>309</v>
      </c>
      <c r="G189" s="85" t="s">
        <v>305</v>
      </c>
    </row>
    <row r="190" spans="1:7" ht="16.5" x14ac:dyDescent="0.25">
      <c r="A190" s="84">
        <v>16.09</v>
      </c>
      <c r="B190" s="85">
        <v>189</v>
      </c>
      <c r="C190" s="34" t="s">
        <v>160</v>
      </c>
      <c r="D190" s="85" t="s">
        <v>305</v>
      </c>
      <c r="E190" s="85" t="s">
        <v>305</v>
      </c>
      <c r="F190" s="85" t="s">
        <v>309</v>
      </c>
      <c r="G190" s="85" t="s">
        <v>305</v>
      </c>
    </row>
    <row r="191" spans="1:7" ht="16.5" x14ac:dyDescent="0.25">
      <c r="A191" s="84">
        <v>16.100000000000001</v>
      </c>
      <c r="B191" s="85">
        <v>190</v>
      </c>
      <c r="C191" s="34" t="s">
        <v>157</v>
      </c>
      <c r="D191" s="85" t="s">
        <v>305</v>
      </c>
      <c r="E191" s="85" t="s">
        <v>305</v>
      </c>
      <c r="F191" s="85" t="s">
        <v>309</v>
      </c>
      <c r="G191" s="85" t="s">
        <v>305</v>
      </c>
    </row>
    <row r="192" spans="1:7" ht="16.5" x14ac:dyDescent="0.25">
      <c r="A192" s="84">
        <v>16.11</v>
      </c>
      <c r="B192" s="85">
        <v>191</v>
      </c>
      <c r="C192" s="34" t="s">
        <v>159</v>
      </c>
      <c r="D192" s="85" t="s">
        <v>305</v>
      </c>
      <c r="E192" s="85" t="s">
        <v>305</v>
      </c>
      <c r="F192" s="85" t="s">
        <v>309</v>
      </c>
      <c r="G192" s="85" t="s">
        <v>305</v>
      </c>
    </row>
    <row r="193" spans="1:7" ht="16.5" x14ac:dyDescent="0.25">
      <c r="A193" s="84">
        <v>16.12</v>
      </c>
      <c r="B193" s="85">
        <v>192</v>
      </c>
      <c r="C193" s="34" t="s">
        <v>267</v>
      </c>
      <c r="D193" s="85" t="s">
        <v>305</v>
      </c>
      <c r="E193" s="85" t="s">
        <v>305</v>
      </c>
      <c r="F193" s="85" t="s">
        <v>309</v>
      </c>
      <c r="G193" s="85" t="s">
        <v>305</v>
      </c>
    </row>
    <row r="194" spans="1:7" ht="16.5" x14ac:dyDescent="0.25">
      <c r="A194" s="84">
        <v>17.010000000000002</v>
      </c>
      <c r="B194" s="85">
        <v>193</v>
      </c>
      <c r="C194" s="34" t="s">
        <v>267</v>
      </c>
      <c r="D194" s="85" t="s">
        <v>305</v>
      </c>
      <c r="E194" s="85" t="s">
        <v>305</v>
      </c>
      <c r="F194" s="85" t="s">
        <v>309</v>
      </c>
      <c r="G194" s="85" t="s">
        <v>305</v>
      </c>
    </row>
    <row r="195" spans="1:7" ht="16.5" x14ac:dyDescent="0.25">
      <c r="A195" s="84">
        <v>17.02</v>
      </c>
      <c r="B195" s="85">
        <v>194</v>
      </c>
      <c r="C195" s="34" t="s">
        <v>159</v>
      </c>
      <c r="D195" s="85" t="s">
        <v>305</v>
      </c>
      <c r="E195" s="85" t="s">
        <v>305</v>
      </c>
      <c r="F195" s="85" t="s">
        <v>309</v>
      </c>
      <c r="G195" s="85" t="s">
        <v>305</v>
      </c>
    </row>
    <row r="196" spans="1:7" ht="16.5" x14ac:dyDescent="0.25">
      <c r="A196" s="84">
        <v>17.03</v>
      </c>
      <c r="B196" s="85">
        <v>195</v>
      </c>
      <c r="C196" s="34" t="s">
        <v>157</v>
      </c>
      <c r="D196" s="85" t="s">
        <v>305</v>
      </c>
      <c r="E196" s="85" t="s">
        <v>305</v>
      </c>
      <c r="F196" s="85" t="s">
        <v>309</v>
      </c>
      <c r="G196" s="85" t="s">
        <v>305</v>
      </c>
    </row>
    <row r="197" spans="1:7" ht="16.5" x14ac:dyDescent="0.25">
      <c r="A197" s="84">
        <v>17.04</v>
      </c>
      <c r="B197" s="85">
        <v>196</v>
      </c>
      <c r="C197" s="34" t="s">
        <v>160</v>
      </c>
      <c r="D197" s="85" t="s">
        <v>305</v>
      </c>
      <c r="E197" s="85" t="s">
        <v>305</v>
      </c>
      <c r="F197" s="85" t="s">
        <v>309</v>
      </c>
      <c r="G197" s="85" t="s">
        <v>305</v>
      </c>
    </row>
    <row r="198" spans="1:7" ht="16.5" x14ac:dyDescent="0.25">
      <c r="A198" s="84">
        <v>17.05</v>
      </c>
      <c r="B198" s="85">
        <v>197</v>
      </c>
      <c r="C198" s="34" t="s">
        <v>163</v>
      </c>
      <c r="D198" s="85" t="s">
        <v>305</v>
      </c>
      <c r="E198" s="85" t="s">
        <v>305</v>
      </c>
      <c r="F198" s="85" t="s">
        <v>309</v>
      </c>
      <c r="G198" s="85" t="s">
        <v>305</v>
      </c>
    </row>
    <row r="199" spans="1:7" ht="16.5" x14ac:dyDescent="0.25">
      <c r="A199" s="84">
        <v>17.059999999999999</v>
      </c>
      <c r="B199" s="85">
        <v>198</v>
      </c>
      <c r="C199" s="34" t="s">
        <v>155</v>
      </c>
      <c r="D199" s="85" t="s">
        <v>305</v>
      </c>
      <c r="E199" s="85" t="s">
        <v>305</v>
      </c>
      <c r="F199" s="85" t="s">
        <v>309</v>
      </c>
      <c r="G199" s="85" t="s">
        <v>305</v>
      </c>
    </row>
    <row r="200" spans="1:7" ht="16.5" x14ac:dyDescent="0.25">
      <c r="A200" s="84">
        <v>17.07</v>
      </c>
      <c r="B200" s="85">
        <v>199</v>
      </c>
      <c r="C200" s="34" t="s">
        <v>153</v>
      </c>
      <c r="D200" s="85" t="s">
        <v>305</v>
      </c>
      <c r="E200" s="85" t="s">
        <v>305</v>
      </c>
      <c r="F200" s="85" t="s">
        <v>309</v>
      </c>
      <c r="G200" s="85" t="s">
        <v>305</v>
      </c>
    </row>
    <row r="201" spans="1:7" ht="16.5" x14ac:dyDescent="0.25">
      <c r="A201" s="84">
        <v>17.079999999999998</v>
      </c>
      <c r="B201" s="85">
        <v>200</v>
      </c>
      <c r="C201" s="34" t="s">
        <v>158</v>
      </c>
      <c r="D201" s="85" t="s">
        <v>305</v>
      </c>
      <c r="E201" s="85" t="s">
        <v>305</v>
      </c>
      <c r="F201" s="85" t="s">
        <v>309</v>
      </c>
      <c r="G201" s="85" t="s">
        <v>305</v>
      </c>
    </row>
    <row r="202" spans="1:7" ht="16.5" x14ac:dyDescent="0.25">
      <c r="A202" s="84">
        <v>17.09</v>
      </c>
      <c r="B202" s="85">
        <v>201</v>
      </c>
      <c r="C202" s="34" t="s">
        <v>264</v>
      </c>
      <c r="D202" s="85" t="s">
        <v>305</v>
      </c>
      <c r="E202" s="85" t="s">
        <v>305</v>
      </c>
      <c r="F202" s="85" t="s">
        <v>309</v>
      </c>
      <c r="G202" s="85" t="s">
        <v>305</v>
      </c>
    </row>
    <row r="203" spans="1:7" ht="16.5" x14ac:dyDescent="0.25">
      <c r="A203" s="84">
        <v>17.100000000000001</v>
      </c>
      <c r="B203" s="85">
        <v>202</v>
      </c>
      <c r="C203" s="34" t="s">
        <v>154</v>
      </c>
      <c r="D203" s="85" t="s">
        <v>305</v>
      </c>
      <c r="E203" s="85" t="s">
        <v>305</v>
      </c>
      <c r="F203" s="85" t="s">
        <v>309</v>
      </c>
      <c r="G203" s="85" t="s">
        <v>305</v>
      </c>
    </row>
    <row r="204" spans="1:7" ht="16.5" x14ac:dyDescent="0.25">
      <c r="A204" s="84">
        <v>17.11</v>
      </c>
      <c r="B204" s="85">
        <v>203</v>
      </c>
      <c r="C204" s="34" t="s">
        <v>161</v>
      </c>
      <c r="D204" s="85" t="s">
        <v>305</v>
      </c>
      <c r="E204" s="85" t="s">
        <v>305</v>
      </c>
      <c r="F204" s="85" t="s">
        <v>309</v>
      </c>
      <c r="G204" s="85" t="s">
        <v>305</v>
      </c>
    </row>
    <row r="205" spans="1:7" ht="16.5" x14ac:dyDescent="0.25">
      <c r="A205" s="84">
        <v>17.12</v>
      </c>
      <c r="B205" s="85">
        <v>204</v>
      </c>
      <c r="C205" s="34" t="s">
        <v>162</v>
      </c>
      <c r="D205" s="85" t="s">
        <v>305</v>
      </c>
      <c r="E205" s="85" t="s">
        <v>305</v>
      </c>
      <c r="F205" s="85" t="s">
        <v>309</v>
      </c>
      <c r="G205" s="85" t="s">
        <v>305</v>
      </c>
    </row>
    <row r="206" spans="1:7" ht="16.5" x14ac:dyDescent="0.25">
      <c r="A206" s="84">
        <v>18.010000000000002</v>
      </c>
      <c r="B206" s="85">
        <v>205</v>
      </c>
      <c r="C206" s="34" t="s">
        <v>162</v>
      </c>
      <c r="D206" s="85" t="s">
        <v>305</v>
      </c>
      <c r="E206" s="85" t="s">
        <v>305</v>
      </c>
      <c r="F206" s="85" t="s">
        <v>309</v>
      </c>
      <c r="G206" s="85" t="s">
        <v>305</v>
      </c>
    </row>
    <row r="207" spans="1:7" ht="16.5" x14ac:dyDescent="0.25">
      <c r="A207" s="84">
        <v>18.02</v>
      </c>
      <c r="B207" s="85">
        <v>206</v>
      </c>
      <c r="C207" s="34" t="s">
        <v>161</v>
      </c>
      <c r="D207" s="85" t="s">
        <v>305</v>
      </c>
      <c r="E207" s="85" t="s">
        <v>305</v>
      </c>
      <c r="F207" s="85" t="s">
        <v>309</v>
      </c>
      <c r="G207" s="85" t="s">
        <v>305</v>
      </c>
    </row>
    <row r="208" spans="1:7" ht="16.5" x14ac:dyDescent="0.25">
      <c r="A208" s="84">
        <v>18.03</v>
      </c>
      <c r="B208" s="85">
        <v>207</v>
      </c>
      <c r="C208" s="34" t="s">
        <v>154</v>
      </c>
      <c r="D208" s="85" t="s">
        <v>305</v>
      </c>
      <c r="E208" s="85" t="s">
        <v>305</v>
      </c>
      <c r="F208" s="85" t="s">
        <v>309</v>
      </c>
      <c r="G208" s="85" t="s">
        <v>305</v>
      </c>
    </row>
    <row r="209" spans="1:7" ht="16.5" x14ac:dyDescent="0.25">
      <c r="A209" s="84">
        <v>18.04</v>
      </c>
      <c r="B209" s="85">
        <v>208</v>
      </c>
      <c r="C209" s="34" t="s">
        <v>264</v>
      </c>
      <c r="D209" s="85" t="s">
        <v>305</v>
      </c>
      <c r="E209" s="85" t="s">
        <v>305</v>
      </c>
      <c r="F209" s="85" t="s">
        <v>309</v>
      </c>
      <c r="G209" s="85" t="s">
        <v>305</v>
      </c>
    </row>
    <row r="210" spans="1:7" ht="16.5" x14ac:dyDescent="0.25">
      <c r="A210" s="84">
        <v>18.05</v>
      </c>
      <c r="B210" s="85">
        <v>209</v>
      </c>
      <c r="C210" s="34" t="s">
        <v>154</v>
      </c>
      <c r="D210" s="85" t="s">
        <v>305</v>
      </c>
      <c r="E210" s="85" t="s">
        <v>305</v>
      </c>
      <c r="F210" s="85" t="s">
        <v>309</v>
      </c>
      <c r="G210" s="85" t="s">
        <v>327</v>
      </c>
    </row>
    <row r="211" spans="1:7" ht="16.5" x14ac:dyDescent="0.25">
      <c r="A211" s="84">
        <v>18.059999999999999</v>
      </c>
      <c r="B211" s="85">
        <v>210</v>
      </c>
      <c r="C211" s="34" t="s">
        <v>153</v>
      </c>
      <c r="D211" s="85" t="s">
        <v>305</v>
      </c>
      <c r="E211" s="85" t="s">
        <v>305</v>
      </c>
      <c r="F211" s="85" t="s">
        <v>309</v>
      </c>
      <c r="G211" s="85" t="s">
        <v>305</v>
      </c>
    </row>
    <row r="212" spans="1:7" ht="16.5" x14ac:dyDescent="0.25">
      <c r="A212" s="84">
        <v>18.07</v>
      </c>
      <c r="B212" s="85">
        <v>211</v>
      </c>
      <c r="C212" s="34" t="s">
        <v>155</v>
      </c>
      <c r="D212" s="85" t="s">
        <v>305</v>
      </c>
      <c r="E212" s="85" t="s">
        <v>305</v>
      </c>
      <c r="F212" s="85" t="s">
        <v>309</v>
      </c>
      <c r="G212" s="85" t="s">
        <v>305</v>
      </c>
    </row>
    <row r="213" spans="1:7" ht="16.5" x14ac:dyDescent="0.25">
      <c r="A213" s="84">
        <v>18.079999999999998</v>
      </c>
      <c r="B213" s="85">
        <v>212</v>
      </c>
      <c r="C213" s="34" t="s">
        <v>163</v>
      </c>
      <c r="D213" s="85" t="s">
        <v>305</v>
      </c>
      <c r="E213" s="85" t="s">
        <v>305</v>
      </c>
      <c r="F213" s="85" t="s">
        <v>309</v>
      </c>
      <c r="G213" s="85" t="s">
        <v>305</v>
      </c>
    </row>
    <row r="214" spans="1:7" ht="16.5" x14ac:dyDescent="0.25">
      <c r="A214" s="84">
        <v>18.09</v>
      </c>
      <c r="B214" s="85">
        <v>213</v>
      </c>
      <c r="C214" s="34" t="s">
        <v>160</v>
      </c>
      <c r="D214" s="85" t="s">
        <v>305</v>
      </c>
      <c r="E214" s="85" t="s">
        <v>305</v>
      </c>
      <c r="F214" s="85" t="s">
        <v>309</v>
      </c>
      <c r="G214" s="85" t="s">
        <v>305</v>
      </c>
    </row>
    <row r="215" spans="1:7" ht="16.5" x14ac:dyDescent="0.25">
      <c r="A215" s="84">
        <v>18.100000000000001</v>
      </c>
      <c r="B215" s="85">
        <v>214</v>
      </c>
      <c r="C215" s="34" t="s">
        <v>157</v>
      </c>
      <c r="D215" s="85" t="s">
        <v>305</v>
      </c>
      <c r="E215" s="85" t="s">
        <v>305</v>
      </c>
      <c r="F215" s="85" t="s">
        <v>309</v>
      </c>
      <c r="G215" s="85" t="s">
        <v>305</v>
      </c>
    </row>
    <row r="216" spans="1:7" ht="16.5" x14ac:dyDescent="0.25">
      <c r="A216" s="84">
        <v>18.11</v>
      </c>
      <c r="B216" s="85">
        <v>215</v>
      </c>
      <c r="C216" s="34" t="s">
        <v>159</v>
      </c>
      <c r="D216" s="85" t="s">
        <v>305</v>
      </c>
      <c r="E216" s="85" t="s">
        <v>305</v>
      </c>
      <c r="F216" s="85" t="s">
        <v>309</v>
      </c>
      <c r="G216" s="85" t="s">
        <v>305</v>
      </c>
    </row>
    <row r="217" spans="1:7" ht="16.5" x14ac:dyDescent="0.25">
      <c r="A217" s="84">
        <v>18.12</v>
      </c>
      <c r="B217" s="85">
        <v>216</v>
      </c>
      <c r="C217" s="34" t="s">
        <v>158</v>
      </c>
      <c r="D217" s="85" t="s">
        <v>305</v>
      </c>
      <c r="E217" s="85" t="s">
        <v>305</v>
      </c>
      <c r="F217" s="85" t="s">
        <v>309</v>
      </c>
      <c r="G217" s="85" t="s">
        <v>329</v>
      </c>
    </row>
  </sheetData>
  <autoFilter ref="A1:G217" xr:uid="{E2FA22C9-C962-FD40-BF26-DCE9A86209A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D61DC-1336-46E5-A25D-F195272D117E}">
  <dimension ref="A1:E217"/>
  <sheetViews>
    <sheetView topLeftCell="C1" workbookViewId="0">
      <selection activeCell="M14" sqref="M14"/>
    </sheetView>
  </sheetViews>
  <sheetFormatPr defaultColWidth="12.5703125" defaultRowHeight="15.75" x14ac:dyDescent="0.25"/>
  <cols>
    <col min="1" max="1" width="28.42578125" style="34" hidden="1" customWidth="1"/>
    <col min="2" max="2" width="6.85546875" style="34" hidden="1" customWidth="1"/>
    <col min="3" max="3" width="8" style="34" bestFit="1" customWidth="1"/>
    <col min="4" max="4" width="25" style="34" bestFit="1" customWidth="1"/>
    <col min="5" max="5" width="16" style="34" bestFit="1" customWidth="1"/>
    <col min="6" max="16384" width="12.5703125" style="34"/>
  </cols>
  <sheetData>
    <row r="1" spans="1:5" x14ac:dyDescent="0.25">
      <c r="C1" s="86" t="s">
        <v>320</v>
      </c>
      <c r="D1" s="86" t="s">
        <v>253</v>
      </c>
      <c r="E1" s="86" t="s">
        <v>254</v>
      </c>
    </row>
    <row r="2" spans="1:5" x14ac:dyDescent="0.25">
      <c r="A2" s="34" t="str">
        <f t="shared" ref="A2:A6" si="0">CONCATENATE(ROUNDDOWN(TRIM(C2),0),"_",D2)</f>
        <v>1_BoRaDLeSHoW</v>
      </c>
      <c r="B2" s="81">
        <v>1.01</v>
      </c>
      <c r="C2" s="81">
        <v>1.01</v>
      </c>
      <c r="D2" s="34" t="str">
        <f>VLOOKUP(B2,'Draft Order (KKL)'!A:C,2,0)</f>
        <v>BoRaDLeSHoW</v>
      </c>
      <c r="E2" s="34" t="str">
        <f>VLOOKUP(B2,'Draft Order (KKL)'!A:C,3,0)</f>
        <v>Brad Thoesen</v>
      </c>
    </row>
    <row r="3" spans="1:5" x14ac:dyDescent="0.25">
      <c r="A3" s="34" t="str">
        <f t="shared" si="0"/>
        <v>1_Wa Wa Wee Wa</v>
      </c>
      <c r="B3" s="81">
        <v>1.02</v>
      </c>
      <c r="C3" s="81">
        <v>1.02</v>
      </c>
      <c r="D3" s="34" t="str">
        <f>VLOOKUP(B3,'Draft Order (KKL)'!A:C,2,0)</f>
        <v>Wa Wa Wee Wa</v>
      </c>
      <c r="E3" s="34" t="str">
        <f>VLOOKUP(B3,'Draft Order (KKL)'!A:C,3,0)</f>
        <v>Mike Stein</v>
      </c>
    </row>
    <row r="4" spans="1:5" x14ac:dyDescent="0.25">
      <c r="A4" s="34" t="str">
        <f t="shared" si="0"/>
        <v>1_Guiness Blacks</v>
      </c>
      <c r="B4" s="81">
        <v>1.03</v>
      </c>
      <c r="C4" s="81">
        <v>1.03</v>
      </c>
      <c r="D4" s="34" t="str">
        <f>VLOOKUP(B4,'Draft Order (KKL)'!A:C,2,0)</f>
        <v>Guiness Blacks</v>
      </c>
      <c r="E4" s="34" t="str">
        <f>VLOOKUP(B4,'Draft Order (KKL)'!A:C,3,0)</f>
        <v>Rob Sherman</v>
      </c>
    </row>
    <row r="5" spans="1:5" x14ac:dyDescent="0.25">
      <c r="A5" s="34" t="str">
        <f t="shared" si="0"/>
        <v>1_Da Cowboys</v>
      </c>
      <c r="B5" s="81">
        <v>1.04</v>
      </c>
      <c r="C5" s="81">
        <v>1.04</v>
      </c>
      <c r="D5" s="34" t="str">
        <f>VLOOKUP(B5,'Draft Order (KKL)'!A:C,2,0)</f>
        <v>Da Cowboys</v>
      </c>
      <c r="E5" s="34" t="str">
        <f>VLOOKUP(B5,'Draft Order (KKL)'!A:C,3,0)</f>
        <v>Allen Broussard</v>
      </c>
    </row>
    <row r="6" spans="1:5" x14ac:dyDescent="0.25">
      <c r="A6" s="34" t="str">
        <f t="shared" si="0"/>
        <v>1_Over the Hill</v>
      </c>
      <c r="B6" s="81">
        <v>1.05</v>
      </c>
      <c r="C6" s="81">
        <v>1.05</v>
      </c>
      <c r="D6" s="34" t="str">
        <f>VLOOKUP(B6,'Draft Order (KKL)'!A:C,2,0)</f>
        <v>Over the Hill</v>
      </c>
      <c r="E6" s="34" t="str">
        <f>VLOOKUP(B6,'Draft Order (KKL)'!A:C,3,0)</f>
        <v>Craig Wiesen</v>
      </c>
    </row>
    <row r="7" spans="1:5" x14ac:dyDescent="0.25">
      <c r="A7" s="34" t="str">
        <f>CONCATENATE(ROUNDDOWN(TRIM(C7),0),"_",D7)</f>
        <v>1_Hail Marys</v>
      </c>
      <c r="B7" s="81">
        <v>1.06</v>
      </c>
      <c r="C7" s="81">
        <v>1.06</v>
      </c>
      <c r="D7" s="34" t="str">
        <f>VLOOKUP(B7,'Draft Order (KKL)'!A:C,2,0)</f>
        <v>Hail Marys</v>
      </c>
      <c r="E7" s="34" t="str">
        <f>VLOOKUP(B7,'Draft Order (KKL)'!A:C,3,0)</f>
        <v>Bill Davidson</v>
      </c>
    </row>
    <row r="8" spans="1:5" x14ac:dyDescent="0.25">
      <c r="A8" s="34" t="str">
        <f t="shared" ref="A8:A71" si="1">CONCATENATE(ROUNDDOWN(TRIM(C8),0),"_",D8)</f>
        <v>1_Hipster Doofus</v>
      </c>
      <c r="B8" s="81">
        <v>1.07</v>
      </c>
      <c r="C8" s="81">
        <v>1.07</v>
      </c>
      <c r="D8" s="34" t="str">
        <f>VLOOKUP(B8,'Draft Order (KKL)'!A:C,2,0)</f>
        <v>Hipster Doofus</v>
      </c>
      <c r="E8" s="34" t="str">
        <f>VLOOKUP(B8,'Draft Order (KKL)'!A:C,3,0)</f>
        <v>Corey Thoesen</v>
      </c>
    </row>
    <row r="9" spans="1:5" x14ac:dyDescent="0.25">
      <c r="A9" s="34" t="str">
        <f t="shared" si="1"/>
        <v>1_Phoenix Force</v>
      </c>
      <c r="B9" s="81">
        <v>1.08</v>
      </c>
      <c r="C9" s="81">
        <v>1.08</v>
      </c>
      <c r="D9" s="34" t="str">
        <f>VLOOKUP(B9,'Draft Order (KKL)'!A:C,2,0)</f>
        <v>Phoenix Force</v>
      </c>
      <c r="E9" s="34" t="str">
        <f>VLOOKUP(B9,'Draft Order (KKL)'!A:C,3,0)</f>
        <v>Chris Culbreath</v>
      </c>
    </row>
    <row r="10" spans="1:5" x14ac:dyDescent="0.25">
      <c r="A10" s="34" t="str">
        <f t="shared" si="1"/>
        <v>1_Sleepy Hollow Stranglers</v>
      </c>
      <c r="B10" s="81">
        <v>1.0900000000000001</v>
      </c>
      <c r="C10" s="81">
        <v>1.0900000000000001</v>
      </c>
      <c r="D10" s="34" t="str">
        <f>VLOOKUP(B10,'Draft Order (KKL)'!A:C,2,0)</f>
        <v>Sleepy Hollow Stranglers</v>
      </c>
      <c r="E10" s="34" t="str">
        <f>VLOOKUP(B10,'Draft Order (KKL)'!A:C,3,0)</f>
        <v>Damien Long</v>
      </c>
    </row>
    <row r="11" spans="1:5" x14ac:dyDescent="0.25">
      <c r="A11" s="34" t="str">
        <f t="shared" si="1"/>
        <v>1_Karaoke Craig</v>
      </c>
      <c r="B11" s="81">
        <v>1.1000000000000001</v>
      </c>
      <c r="C11" s="81">
        <v>1.1000000000000001</v>
      </c>
      <c r="D11" s="34" t="str">
        <f>VLOOKUP(B11,'Draft Order (KKL)'!A:C,2,0)</f>
        <v>Karaoke Craig</v>
      </c>
      <c r="E11" s="34" t="str">
        <f>VLOOKUP(B11,'Draft Order (KKL)'!A:C,3,0)</f>
        <v>Ever Rivera</v>
      </c>
    </row>
    <row r="12" spans="1:5" x14ac:dyDescent="0.25">
      <c r="A12" s="34" t="str">
        <f t="shared" si="1"/>
        <v>1_Fightin Irish Mist</v>
      </c>
      <c r="B12" s="81">
        <v>1.1100000000000001</v>
      </c>
      <c r="C12" s="81">
        <v>1.1100000000000001</v>
      </c>
      <c r="D12" s="34" t="str">
        <f>VLOOKUP(B12,'Draft Order (KKL)'!A:C,2,0)</f>
        <v>Fightin Irish Mist</v>
      </c>
      <c r="E12" s="34" t="str">
        <f>VLOOKUP(B12,'Draft Order (KKL)'!A:C,3,0)</f>
        <v>Craig Mayo</v>
      </c>
    </row>
    <row r="13" spans="1:5" x14ac:dyDescent="0.25">
      <c r="A13" s="34" t="str">
        <f t="shared" si="1"/>
        <v>1_Midnight Marauders</v>
      </c>
      <c r="B13" s="81">
        <v>1.1200000000000001</v>
      </c>
      <c r="C13" s="81">
        <v>1.1200000000000001</v>
      </c>
      <c r="D13" s="34" t="str">
        <f>VLOOKUP(B13,'Draft Order (KKL)'!A:C,2,0)</f>
        <v>Midnight Marauders</v>
      </c>
      <c r="E13" s="34" t="str">
        <f>VLOOKUP(B13,'Draft Order (KKL)'!A:C,3,0)</f>
        <v>Rodney Sasher</v>
      </c>
    </row>
    <row r="14" spans="1:5" x14ac:dyDescent="0.25">
      <c r="A14" s="34" t="str">
        <f t="shared" si="1"/>
        <v>2_Midnight Marauders</v>
      </c>
      <c r="B14" s="81">
        <v>1.1200000000000001</v>
      </c>
      <c r="C14" s="81">
        <f>1+C2</f>
        <v>2.0099999999999998</v>
      </c>
      <c r="D14" s="34" t="str">
        <f>VLOOKUP(B14,'Draft Order (KKL)'!A:C,2,0)</f>
        <v>Midnight Marauders</v>
      </c>
      <c r="E14" s="34" t="str">
        <f>VLOOKUP(B14,'Draft Order (KKL)'!A:C,3,0)</f>
        <v>Rodney Sasher</v>
      </c>
    </row>
    <row r="15" spans="1:5" x14ac:dyDescent="0.25">
      <c r="A15" s="34" t="str">
        <f t="shared" si="1"/>
        <v>2_Fightin Irish Mist</v>
      </c>
      <c r="B15" s="81">
        <v>1.1100000000000001</v>
      </c>
      <c r="C15" s="81">
        <f t="shared" ref="C15:C78" si="2">1+C3</f>
        <v>2.02</v>
      </c>
      <c r="D15" s="34" t="str">
        <f>VLOOKUP(B15,'Draft Order (KKL)'!A:C,2,0)</f>
        <v>Fightin Irish Mist</v>
      </c>
      <c r="E15" s="34" t="str">
        <f>VLOOKUP(B15,'Draft Order (KKL)'!A:C,3,0)</f>
        <v>Craig Mayo</v>
      </c>
    </row>
    <row r="16" spans="1:5" x14ac:dyDescent="0.25">
      <c r="A16" s="34" t="str">
        <f t="shared" si="1"/>
        <v>2_Karaoke Craig</v>
      </c>
      <c r="B16" s="81">
        <v>1.1000000000000001</v>
      </c>
      <c r="C16" s="81">
        <f t="shared" si="2"/>
        <v>2.0300000000000002</v>
      </c>
      <c r="D16" s="34" t="str">
        <f>VLOOKUP(B16,'Draft Order (KKL)'!A:C,2,0)</f>
        <v>Karaoke Craig</v>
      </c>
      <c r="E16" s="34" t="str">
        <f>VLOOKUP(B16,'Draft Order (KKL)'!A:C,3,0)</f>
        <v>Ever Rivera</v>
      </c>
    </row>
    <row r="17" spans="1:5" x14ac:dyDescent="0.25">
      <c r="A17" s="34" t="str">
        <f t="shared" si="1"/>
        <v>2_Sleepy Hollow Stranglers</v>
      </c>
      <c r="B17" s="81">
        <v>1.0900000000000001</v>
      </c>
      <c r="C17" s="81">
        <f t="shared" si="2"/>
        <v>2.04</v>
      </c>
      <c r="D17" s="34" t="str">
        <f>VLOOKUP(B17,'Draft Order (KKL)'!A:C,2,0)</f>
        <v>Sleepy Hollow Stranglers</v>
      </c>
      <c r="E17" s="34" t="str">
        <f>VLOOKUP(B17,'Draft Order (KKL)'!A:C,3,0)</f>
        <v>Damien Long</v>
      </c>
    </row>
    <row r="18" spans="1:5" x14ac:dyDescent="0.25">
      <c r="A18" s="34" t="str">
        <f t="shared" si="1"/>
        <v>2_Phoenix Force</v>
      </c>
      <c r="B18" s="81">
        <v>1.08</v>
      </c>
      <c r="C18" s="81">
        <f t="shared" si="2"/>
        <v>2.0499999999999998</v>
      </c>
      <c r="D18" s="34" t="str">
        <f>VLOOKUP(B18,'Draft Order (KKL)'!A:C,2,0)</f>
        <v>Phoenix Force</v>
      </c>
      <c r="E18" s="34" t="str">
        <f>VLOOKUP(B18,'Draft Order (KKL)'!A:C,3,0)</f>
        <v>Chris Culbreath</v>
      </c>
    </row>
    <row r="19" spans="1:5" x14ac:dyDescent="0.25">
      <c r="A19" s="34" t="str">
        <f t="shared" si="1"/>
        <v>2_Hipster Doofus</v>
      </c>
      <c r="B19" s="81">
        <v>1.07</v>
      </c>
      <c r="C19" s="81">
        <f t="shared" si="2"/>
        <v>2.06</v>
      </c>
      <c r="D19" s="34" t="str">
        <f>VLOOKUP(B19,'Draft Order (KKL)'!A:C,2,0)</f>
        <v>Hipster Doofus</v>
      </c>
      <c r="E19" s="34" t="str">
        <f>VLOOKUP(B19,'Draft Order (KKL)'!A:C,3,0)</f>
        <v>Corey Thoesen</v>
      </c>
    </row>
    <row r="20" spans="1:5" x14ac:dyDescent="0.25">
      <c r="A20" s="34" t="str">
        <f t="shared" si="1"/>
        <v>2_Hail Marys</v>
      </c>
      <c r="B20" s="81">
        <v>1.06</v>
      </c>
      <c r="C20" s="81">
        <f t="shared" si="2"/>
        <v>2.0700000000000003</v>
      </c>
      <c r="D20" s="34" t="str">
        <f>VLOOKUP(B20,'Draft Order (KKL)'!A:C,2,0)</f>
        <v>Hail Marys</v>
      </c>
      <c r="E20" s="34" t="str">
        <f>VLOOKUP(B20,'Draft Order (KKL)'!A:C,3,0)</f>
        <v>Bill Davidson</v>
      </c>
    </row>
    <row r="21" spans="1:5" x14ac:dyDescent="0.25">
      <c r="A21" s="34" t="str">
        <f t="shared" si="1"/>
        <v>2_Over the Hill</v>
      </c>
      <c r="B21" s="81">
        <v>1.05</v>
      </c>
      <c r="C21" s="81">
        <f t="shared" si="2"/>
        <v>2.08</v>
      </c>
      <c r="D21" s="34" t="str">
        <f>VLOOKUP(B21,'Draft Order (KKL)'!A:C,2,0)</f>
        <v>Over the Hill</v>
      </c>
      <c r="E21" s="34" t="str">
        <f>VLOOKUP(B21,'Draft Order (KKL)'!A:C,3,0)</f>
        <v>Craig Wiesen</v>
      </c>
    </row>
    <row r="22" spans="1:5" x14ac:dyDescent="0.25">
      <c r="A22" s="34" t="str">
        <f t="shared" si="1"/>
        <v>2_Da Cowboys</v>
      </c>
      <c r="B22" s="81">
        <v>1.04</v>
      </c>
      <c r="C22" s="81">
        <f t="shared" si="2"/>
        <v>2.09</v>
      </c>
      <c r="D22" s="34" t="str">
        <f>VLOOKUP(B22,'Draft Order (KKL)'!A:C,2,0)</f>
        <v>Da Cowboys</v>
      </c>
      <c r="E22" s="34" t="str">
        <f>VLOOKUP(B22,'Draft Order (KKL)'!A:C,3,0)</f>
        <v>Allen Broussard</v>
      </c>
    </row>
    <row r="23" spans="1:5" x14ac:dyDescent="0.25">
      <c r="A23" s="34" t="str">
        <f t="shared" si="1"/>
        <v>2_Guiness Blacks</v>
      </c>
      <c r="B23" s="81">
        <v>1.03</v>
      </c>
      <c r="C23" s="81">
        <f t="shared" si="2"/>
        <v>2.1</v>
      </c>
      <c r="D23" s="34" t="str">
        <f>VLOOKUP(B23,'Draft Order (KKL)'!A:C,2,0)</f>
        <v>Guiness Blacks</v>
      </c>
      <c r="E23" s="34" t="str">
        <f>VLOOKUP(B23,'Draft Order (KKL)'!A:C,3,0)</f>
        <v>Rob Sherman</v>
      </c>
    </row>
    <row r="24" spans="1:5" x14ac:dyDescent="0.25">
      <c r="A24" s="34" t="str">
        <f t="shared" si="1"/>
        <v>2_Wa Wa Wee Wa</v>
      </c>
      <c r="B24" s="81">
        <v>1.02</v>
      </c>
      <c r="C24" s="81">
        <f t="shared" si="2"/>
        <v>2.1100000000000003</v>
      </c>
      <c r="D24" s="34" t="str">
        <f>VLOOKUP(B24,'Draft Order (KKL)'!A:C,2,0)</f>
        <v>Wa Wa Wee Wa</v>
      </c>
      <c r="E24" s="34" t="str">
        <f>VLOOKUP(B24,'Draft Order (KKL)'!A:C,3,0)</f>
        <v>Mike Stein</v>
      </c>
    </row>
    <row r="25" spans="1:5" x14ac:dyDescent="0.25">
      <c r="A25" s="34" t="str">
        <f t="shared" si="1"/>
        <v>2_BoRaDLeSHoW</v>
      </c>
      <c r="B25" s="81">
        <v>1.01</v>
      </c>
      <c r="C25" s="81">
        <f t="shared" si="2"/>
        <v>2.12</v>
      </c>
      <c r="D25" s="34" t="str">
        <f>VLOOKUP(B25,'Draft Order (KKL)'!A:C,2,0)</f>
        <v>BoRaDLeSHoW</v>
      </c>
      <c r="E25" s="34" t="str">
        <f>VLOOKUP(B25,'Draft Order (KKL)'!A:C,3,0)</f>
        <v>Brad Thoesen</v>
      </c>
    </row>
    <row r="26" spans="1:5" x14ac:dyDescent="0.25">
      <c r="A26" s="34" t="str">
        <f t="shared" si="1"/>
        <v>3_BoRaDLeSHoW</v>
      </c>
      <c r="B26" s="81">
        <v>1.01</v>
      </c>
      <c r="C26" s="81">
        <f t="shared" si="2"/>
        <v>3.01</v>
      </c>
      <c r="D26" s="34" t="str">
        <f>VLOOKUP(B26,'Draft Order (KKL)'!A:C,2,0)</f>
        <v>BoRaDLeSHoW</v>
      </c>
      <c r="E26" s="34" t="str">
        <f>VLOOKUP(B26,'Draft Order (KKL)'!A:C,3,0)</f>
        <v>Brad Thoesen</v>
      </c>
    </row>
    <row r="27" spans="1:5" x14ac:dyDescent="0.25">
      <c r="A27" s="34" t="str">
        <f t="shared" si="1"/>
        <v>3_Wa Wa Wee Wa</v>
      </c>
      <c r="B27" s="81">
        <v>1.02</v>
      </c>
      <c r="C27" s="81">
        <f t="shared" si="2"/>
        <v>3.02</v>
      </c>
      <c r="D27" s="34" t="str">
        <f>VLOOKUP(B27,'Draft Order (KKL)'!A:C,2,0)</f>
        <v>Wa Wa Wee Wa</v>
      </c>
      <c r="E27" s="34" t="str">
        <f>VLOOKUP(B27,'Draft Order (KKL)'!A:C,3,0)</f>
        <v>Mike Stein</v>
      </c>
    </row>
    <row r="28" spans="1:5" x14ac:dyDescent="0.25">
      <c r="A28" s="34" t="str">
        <f t="shared" si="1"/>
        <v>3_Guiness Blacks</v>
      </c>
      <c r="B28" s="81">
        <v>1.03</v>
      </c>
      <c r="C28" s="81">
        <f t="shared" si="2"/>
        <v>3.0300000000000002</v>
      </c>
      <c r="D28" s="34" t="str">
        <f>VLOOKUP(B28,'Draft Order (KKL)'!A:C,2,0)</f>
        <v>Guiness Blacks</v>
      </c>
      <c r="E28" s="34" t="str">
        <f>VLOOKUP(B28,'Draft Order (KKL)'!A:C,3,0)</f>
        <v>Rob Sherman</v>
      </c>
    </row>
    <row r="29" spans="1:5" x14ac:dyDescent="0.25">
      <c r="A29" s="34" t="str">
        <f t="shared" si="1"/>
        <v>3_Da Cowboys</v>
      </c>
      <c r="B29" s="81">
        <v>1.04</v>
      </c>
      <c r="C29" s="81">
        <f t="shared" si="2"/>
        <v>3.04</v>
      </c>
      <c r="D29" s="34" t="str">
        <f>VLOOKUP(B29,'Draft Order (KKL)'!A:C,2,0)</f>
        <v>Da Cowboys</v>
      </c>
      <c r="E29" s="34" t="str">
        <f>VLOOKUP(B29,'Draft Order (KKL)'!A:C,3,0)</f>
        <v>Allen Broussard</v>
      </c>
    </row>
    <row r="30" spans="1:5" x14ac:dyDescent="0.25">
      <c r="A30" s="34" t="str">
        <f t="shared" si="1"/>
        <v>3_Over the Hill</v>
      </c>
      <c r="B30" s="81">
        <v>1.05</v>
      </c>
      <c r="C30" s="81">
        <f t="shared" si="2"/>
        <v>3.05</v>
      </c>
      <c r="D30" s="34" t="str">
        <f>VLOOKUP(B30,'Draft Order (KKL)'!A:C,2,0)</f>
        <v>Over the Hill</v>
      </c>
      <c r="E30" s="34" t="str">
        <f>VLOOKUP(B30,'Draft Order (KKL)'!A:C,3,0)</f>
        <v>Craig Wiesen</v>
      </c>
    </row>
    <row r="31" spans="1:5" x14ac:dyDescent="0.25">
      <c r="A31" s="34" t="str">
        <f t="shared" si="1"/>
        <v>3_Hail Marys</v>
      </c>
      <c r="B31" s="81">
        <v>1.06</v>
      </c>
      <c r="C31" s="81">
        <f t="shared" si="2"/>
        <v>3.06</v>
      </c>
      <c r="D31" s="34" t="str">
        <f>VLOOKUP(B31,'Draft Order (KKL)'!A:C,2,0)</f>
        <v>Hail Marys</v>
      </c>
      <c r="E31" s="34" t="str">
        <f>VLOOKUP(B31,'Draft Order (KKL)'!A:C,3,0)</f>
        <v>Bill Davidson</v>
      </c>
    </row>
    <row r="32" spans="1:5" x14ac:dyDescent="0.25">
      <c r="A32" s="34" t="str">
        <f t="shared" si="1"/>
        <v>3_Hipster Doofus</v>
      </c>
      <c r="B32" s="81">
        <v>1.07</v>
      </c>
      <c r="C32" s="81">
        <f t="shared" si="2"/>
        <v>3.0700000000000003</v>
      </c>
      <c r="D32" s="34" t="str">
        <f>VLOOKUP(B32,'Draft Order (KKL)'!A:C,2,0)</f>
        <v>Hipster Doofus</v>
      </c>
      <c r="E32" s="34" t="str">
        <f>VLOOKUP(B32,'Draft Order (KKL)'!A:C,3,0)</f>
        <v>Corey Thoesen</v>
      </c>
    </row>
    <row r="33" spans="1:5" x14ac:dyDescent="0.25">
      <c r="A33" s="34" t="str">
        <f t="shared" si="1"/>
        <v>3_Phoenix Force</v>
      </c>
      <c r="B33" s="81">
        <v>1.08</v>
      </c>
      <c r="C33" s="81">
        <f t="shared" si="2"/>
        <v>3.08</v>
      </c>
      <c r="D33" s="34" t="str">
        <f>VLOOKUP(B33,'Draft Order (KKL)'!A:C,2,0)</f>
        <v>Phoenix Force</v>
      </c>
      <c r="E33" s="34" t="str">
        <f>VLOOKUP(B33,'Draft Order (KKL)'!A:C,3,0)</f>
        <v>Chris Culbreath</v>
      </c>
    </row>
    <row r="34" spans="1:5" x14ac:dyDescent="0.25">
      <c r="A34" s="34" t="str">
        <f t="shared" si="1"/>
        <v>3_Sleepy Hollow Stranglers</v>
      </c>
      <c r="B34" s="81">
        <v>1.0900000000000001</v>
      </c>
      <c r="C34" s="81">
        <f t="shared" si="2"/>
        <v>3.09</v>
      </c>
      <c r="D34" s="34" t="str">
        <f>VLOOKUP(B34,'Draft Order (KKL)'!A:C,2,0)</f>
        <v>Sleepy Hollow Stranglers</v>
      </c>
      <c r="E34" s="34" t="str">
        <f>VLOOKUP(B34,'Draft Order (KKL)'!A:C,3,0)</f>
        <v>Damien Long</v>
      </c>
    </row>
    <row r="35" spans="1:5" x14ac:dyDescent="0.25">
      <c r="A35" s="34" t="str">
        <f t="shared" si="1"/>
        <v>3_Karaoke Craig</v>
      </c>
      <c r="B35" s="81">
        <v>1.1000000000000001</v>
      </c>
      <c r="C35" s="81">
        <f t="shared" si="2"/>
        <v>3.1</v>
      </c>
      <c r="D35" s="34" t="str">
        <f>VLOOKUP(B35,'Draft Order (KKL)'!A:C,2,0)</f>
        <v>Karaoke Craig</v>
      </c>
      <c r="E35" s="34" t="str">
        <f>VLOOKUP(B35,'Draft Order (KKL)'!A:C,3,0)</f>
        <v>Ever Rivera</v>
      </c>
    </row>
    <row r="36" spans="1:5" x14ac:dyDescent="0.25">
      <c r="A36" s="34" t="str">
        <f t="shared" si="1"/>
        <v>3_Fightin Irish Mist</v>
      </c>
      <c r="B36" s="81">
        <v>1.1100000000000001</v>
      </c>
      <c r="C36" s="81">
        <f t="shared" si="2"/>
        <v>3.1100000000000003</v>
      </c>
      <c r="D36" s="34" t="str">
        <f>VLOOKUP(B36,'Draft Order (KKL)'!A:C,2,0)</f>
        <v>Fightin Irish Mist</v>
      </c>
      <c r="E36" s="34" t="str">
        <f>VLOOKUP(B36,'Draft Order (KKL)'!A:C,3,0)</f>
        <v>Craig Mayo</v>
      </c>
    </row>
    <row r="37" spans="1:5" x14ac:dyDescent="0.25">
      <c r="A37" s="34" t="str">
        <f t="shared" si="1"/>
        <v>3_Midnight Marauders</v>
      </c>
      <c r="B37" s="81">
        <v>1.1200000000000001</v>
      </c>
      <c r="C37" s="81">
        <f t="shared" si="2"/>
        <v>3.12</v>
      </c>
      <c r="D37" s="34" t="str">
        <f>VLOOKUP(B37,'Draft Order (KKL)'!A:C,2,0)</f>
        <v>Midnight Marauders</v>
      </c>
      <c r="E37" s="34" t="str">
        <f>VLOOKUP(B37,'Draft Order (KKL)'!A:C,3,0)</f>
        <v>Rodney Sasher</v>
      </c>
    </row>
    <row r="38" spans="1:5" x14ac:dyDescent="0.25">
      <c r="A38" s="34" t="str">
        <f t="shared" si="1"/>
        <v>4_Midnight Marauders</v>
      </c>
      <c r="B38" s="81">
        <v>1.1200000000000001</v>
      </c>
      <c r="C38" s="81">
        <f t="shared" si="2"/>
        <v>4.01</v>
      </c>
      <c r="D38" s="34" t="str">
        <f>VLOOKUP(B38,'Draft Order (KKL)'!A:C,2,0)</f>
        <v>Midnight Marauders</v>
      </c>
      <c r="E38" s="34" t="str">
        <f>VLOOKUP(B38,'Draft Order (KKL)'!A:C,3,0)</f>
        <v>Rodney Sasher</v>
      </c>
    </row>
    <row r="39" spans="1:5" x14ac:dyDescent="0.25">
      <c r="A39" s="34" t="str">
        <f t="shared" si="1"/>
        <v>4_Fightin Irish Mist</v>
      </c>
      <c r="B39" s="81">
        <v>1.1100000000000001</v>
      </c>
      <c r="C39" s="81">
        <f t="shared" si="2"/>
        <v>4.0199999999999996</v>
      </c>
      <c r="D39" s="34" t="str">
        <f>VLOOKUP(B39,'Draft Order (KKL)'!A:C,2,0)</f>
        <v>Fightin Irish Mist</v>
      </c>
      <c r="E39" s="34" t="str">
        <f>VLOOKUP(B39,'Draft Order (KKL)'!A:C,3,0)</f>
        <v>Craig Mayo</v>
      </c>
    </row>
    <row r="40" spans="1:5" x14ac:dyDescent="0.25">
      <c r="A40" s="34" t="str">
        <f t="shared" si="1"/>
        <v>4_Karaoke Craig</v>
      </c>
      <c r="B40" s="81">
        <v>1.1000000000000001</v>
      </c>
      <c r="C40" s="81">
        <f t="shared" si="2"/>
        <v>4.03</v>
      </c>
      <c r="D40" s="34" t="str">
        <f>VLOOKUP(B40,'Draft Order (KKL)'!A:C,2,0)</f>
        <v>Karaoke Craig</v>
      </c>
      <c r="E40" s="34" t="str">
        <f>VLOOKUP(B40,'Draft Order (KKL)'!A:C,3,0)</f>
        <v>Ever Rivera</v>
      </c>
    </row>
    <row r="41" spans="1:5" x14ac:dyDescent="0.25">
      <c r="A41" s="34" t="str">
        <f t="shared" si="1"/>
        <v>4_Sleepy Hollow Stranglers</v>
      </c>
      <c r="B41" s="81">
        <v>1.0900000000000001</v>
      </c>
      <c r="C41" s="81">
        <f t="shared" si="2"/>
        <v>4.04</v>
      </c>
      <c r="D41" s="34" t="str">
        <f>VLOOKUP(B41,'Draft Order (KKL)'!A:C,2,0)</f>
        <v>Sleepy Hollow Stranglers</v>
      </c>
      <c r="E41" s="34" t="str">
        <f>VLOOKUP(B41,'Draft Order (KKL)'!A:C,3,0)</f>
        <v>Damien Long</v>
      </c>
    </row>
    <row r="42" spans="1:5" x14ac:dyDescent="0.25">
      <c r="A42" s="34" t="str">
        <f t="shared" si="1"/>
        <v>4_Phoenix Force</v>
      </c>
      <c r="B42" s="81">
        <v>1.08</v>
      </c>
      <c r="C42" s="81">
        <f t="shared" si="2"/>
        <v>4.05</v>
      </c>
      <c r="D42" s="34" t="str">
        <f>VLOOKUP(B42,'Draft Order (KKL)'!A:C,2,0)</f>
        <v>Phoenix Force</v>
      </c>
      <c r="E42" s="34" t="str">
        <f>VLOOKUP(B42,'Draft Order (KKL)'!A:C,3,0)</f>
        <v>Chris Culbreath</v>
      </c>
    </row>
    <row r="43" spans="1:5" x14ac:dyDescent="0.25">
      <c r="A43" s="34" t="str">
        <f t="shared" si="1"/>
        <v>4_Hipster Doofus</v>
      </c>
      <c r="B43" s="81">
        <v>1.07</v>
      </c>
      <c r="C43" s="81">
        <f t="shared" si="2"/>
        <v>4.0600000000000005</v>
      </c>
      <c r="D43" s="34" t="str">
        <f>VLOOKUP(B43,'Draft Order (KKL)'!A:C,2,0)</f>
        <v>Hipster Doofus</v>
      </c>
      <c r="E43" s="34" t="str">
        <f>VLOOKUP(B43,'Draft Order (KKL)'!A:C,3,0)</f>
        <v>Corey Thoesen</v>
      </c>
    </row>
    <row r="44" spans="1:5" x14ac:dyDescent="0.25">
      <c r="A44" s="34" t="str">
        <f t="shared" si="1"/>
        <v>4_Hail Marys</v>
      </c>
      <c r="B44" s="81">
        <v>1.06</v>
      </c>
      <c r="C44" s="81">
        <f t="shared" si="2"/>
        <v>4.07</v>
      </c>
      <c r="D44" s="34" t="str">
        <f>VLOOKUP(B44,'Draft Order (KKL)'!A:C,2,0)</f>
        <v>Hail Marys</v>
      </c>
      <c r="E44" s="34" t="str">
        <f>VLOOKUP(B44,'Draft Order (KKL)'!A:C,3,0)</f>
        <v>Bill Davidson</v>
      </c>
    </row>
    <row r="45" spans="1:5" x14ac:dyDescent="0.25">
      <c r="A45" s="34" t="str">
        <f t="shared" si="1"/>
        <v>4_Over the Hill</v>
      </c>
      <c r="B45" s="81">
        <v>1.05</v>
      </c>
      <c r="C45" s="81">
        <f t="shared" si="2"/>
        <v>4.08</v>
      </c>
      <c r="D45" s="34" t="str">
        <f>VLOOKUP(B45,'Draft Order (KKL)'!A:C,2,0)</f>
        <v>Over the Hill</v>
      </c>
      <c r="E45" s="34" t="str">
        <f>VLOOKUP(B45,'Draft Order (KKL)'!A:C,3,0)</f>
        <v>Craig Wiesen</v>
      </c>
    </row>
    <row r="46" spans="1:5" x14ac:dyDescent="0.25">
      <c r="A46" s="34" t="str">
        <f t="shared" si="1"/>
        <v>4_Da Cowboys</v>
      </c>
      <c r="B46" s="81">
        <v>1.04</v>
      </c>
      <c r="C46" s="81">
        <f t="shared" si="2"/>
        <v>4.09</v>
      </c>
      <c r="D46" s="34" t="str">
        <f>VLOOKUP(B46,'Draft Order (KKL)'!A:C,2,0)</f>
        <v>Da Cowboys</v>
      </c>
      <c r="E46" s="34" t="str">
        <f>VLOOKUP(B46,'Draft Order (KKL)'!A:C,3,0)</f>
        <v>Allen Broussard</v>
      </c>
    </row>
    <row r="47" spans="1:5" x14ac:dyDescent="0.25">
      <c r="A47" s="34" t="str">
        <f t="shared" si="1"/>
        <v>4_Guiness Blacks</v>
      </c>
      <c r="B47" s="81">
        <v>1.03</v>
      </c>
      <c r="C47" s="81">
        <f t="shared" si="2"/>
        <v>4.0999999999999996</v>
      </c>
      <c r="D47" s="34" t="str">
        <f>VLOOKUP(B47,'Draft Order (KKL)'!A:C,2,0)</f>
        <v>Guiness Blacks</v>
      </c>
      <c r="E47" s="34" t="str">
        <f>VLOOKUP(B47,'Draft Order (KKL)'!A:C,3,0)</f>
        <v>Rob Sherman</v>
      </c>
    </row>
    <row r="48" spans="1:5" x14ac:dyDescent="0.25">
      <c r="A48" s="34" t="str">
        <f t="shared" si="1"/>
        <v>4_Wa Wa Wee Wa</v>
      </c>
      <c r="B48" s="81">
        <v>1.02</v>
      </c>
      <c r="C48" s="81">
        <f t="shared" si="2"/>
        <v>4.1100000000000003</v>
      </c>
      <c r="D48" s="34" t="str">
        <f>VLOOKUP(B48,'Draft Order (KKL)'!A:C,2,0)</f>
        <v>Wa Wa Wee Wa</v>
      </c>
      <c r="E48" s="34" t="str">
        <f>VLOOKUP(B48,'Draft Order (KKL)'!A:C,3,0)</f>
        <v>Mike Stein</v>
      </c>
    </row>
    <row r="49" spans="1:5" x14ac:dyDescent="0.25">
      <c r="A49" s="34" t="str">
        <f t="shared" si="1"/>
        <v>4_BoRaDLeSHoW</v>
      </c>
      <c r="B49" s="81">
        <v>1.01</v>
      </c>
      <c r="C49" s="81">
        <f t="shared" si="2"/>
        <v>4.12</v>
      </c>
      <c r="D49" s="34" t="str">
        <f>VLOOKUP(B49,'Draft Order (KKL)'!A:C,2,0)</f>
        <v>BoRaDLeSHoW</v>
      </c>
      <c r="E49" s="34" t="str">
        <f>VLOOKUP(B49,'Draft Order (KKL)'!A:C,3,0)</f>
        <v>Brad Thoesen</v>
      </c>
    </row>
    <row r="50" spans="1:5" x14ac:dyDescent="0.25">
      <c r="A50" s="34" t="str">
        <f t="shared" si="1"/>
        <v>5_BoRaDLeSHoW</v>
      </c>
      <c r="B50" s="81">
        <v>1.01</v>
      </c>
      <c r="C50" s="81">
        <f t="shared" si="2"/>
        <v>5.01</v>
      </c>
      <c r="D50" s="34" t="str">
        <f>VLOOKUP(B50,'Draft Order (KKL)'!A:C,2,0)</f>
        <v>BoRaDLeSHoW</v>
      </c>
      <c r="E50" s="34" t="str">
        <f>VLOOKUP(B50,'Draft Order (KKL)'!A:C,3,0)</f>
        <v>Brad Thoesen</v>
      </c>
    </row>
    <row r="51" spans="1:5" x14ac:dyDescent="0.25">
      <c r="A51" s="34" t="str">
        <f t="shared" si="1"/>
        <v>5_Wa Wa Wee Wa</v>
      </c>
      <c r="B51" s="81">
        <v>1.02</v>
      </c>
      <c r="C51" s="81">
        <f t="shared" si="2"/>
        <v>5.0199999999999996</v>
      </c>
      <c r="D51" s="34" t="str">
        <f>VLOOKUP(B51,'Draft Order (KKL)'!A:C,2,0)</f>
        <v>Wa Wa Wee Wa</v>
      </c>
      <c r="E51" s="34" t="str">
        <f>VLOOKUP(B51,'Draft Order (KKL)'!A:C,3,0)</f>
        <v>Mike Stein</v>
      </c>
    </row>
    <row r="52" spans="1:5" x14ac:dyDescent="0.25">
      <c r="A52" s="34" t="str">
        <f t="shared" si="1"/>
        <v>5_Guiness Blacks</v>
      </c>
      <c r="B52" s="81">
        <v>1.03</v>
      </c>
      <c r="C52" s="81">
        <f t="shared" si="2"/>
        <v>5.03</v>
      </c>
      <c r="D52" s="34" t="str">
        <f>VLOOKUP(B52,'Draft Order (KKL)'!A:C,2,0)</f>
        <v>Guiness Blacks</v>
      </c>
      <c r="E52" s="34" t="str">
        <f>VLOOKUP(B52,'Draft Order (KKL)'!A:C,3,0)</f>
        <v>Rob Sherman</v>
      </c>
    </row>
    <row r="53" spans="1:5" x14ac:dyDescent="0.25">
      <c r="A53" s="34" t="str">
        <f t="shared" si="1"/>
        <v>5_Da Cowboys</v>
      </c>
      <c r="B53" s="81">
        <v>1.04</v>
      </c>
      <c r="C53" s="81">
        <f t="shared" si="2"/>
        <v>5.04</v>
      </c>
      <c r="D53" s="34" t="str">
        <f>VLOOKUP(B53,'Draft Order (KKL)'!A:C,2,0)</f>
        <v>Da Cowboys</v>
      </c>
      <c r="E53" s="34" t="str">
        <f>VLOOKUP(B53,'Draft Order (KKL)'!A:C,3,0)</f>
        <v>Allen Broussard</v>
      </c>
    </row>
    <row r="54" spans="1:5" x14ac:dyDescent="0.25">
      <c r="A54" s="34" t="str">
        <f t="shared" si="1"/>
        <v>5_Over the Hill</v>
      </c>
      <c r="B54" s="81">
        <v>1.05</v>
      </c>
      <c r="C54" s="81">
        <f t="shared" si="2"/>
        <v>5.05</v>
      </c>
      <c r="D54" s="34" t="str">
        <f>VLOOKUP(B54,'Draft Order (KKL)'!A:C,2,0)</f>
        <v>Over the Hill</v>
      </c>
      <c r="E54" s="34" t="str">
        <f>VLOOKUP(B54,'Draft Order (KKL)'!A:C,3,0)</f>
        <v>Craig Wiesen</v>
      </c>
    </row>
    <row r="55" spans="1:5" x14ac:dyDescent="0.25">
      <c r="A55" s="34" t="str">
        <f t="shared" si="1"/>
        <v>5_Hail Marys</v>
      </c>
      <c r="B55" s="81">
        <v>1.06</v>
      </c>
      <c r="C55" s="81">
        <f t="shared" si="2"/>
        <v>5.0600000000000005</v>
      </c>
      <c r="D55" s="34" t="str">
        <f>VLOOKUP(B55,'Draft Order (KKL)'!A:C,2,0)</f>
        <v>Hail Marys</v>
      </c>
      <c r="E55" s="34" t="str">
        <f>VLOOKUP(B55,'Draft Order (KKL)'!A:C,3,0)</f>
        <v>Bill Davidson</v>
      </c>
    </row>
    <row r="56" spans="1:5" x14ac:dyDescent="0.25">
      <c r="A56" s="34" t="str">
        <f t="shared" si="1"/>
        <v>5_Hipster Doofus</v>
      </c>
      <c r="B56" s="81">
        <v>1.07</v>
      </c>
      <c r="C56" s="81">
        <f t="shared" si="2"/>
        <v>5.07</v>
      </c>
      <c r="D56" s="34" t="str">
        <f>VLOOKUP(B56,'Draft Order (KKL)'!A:C,2,0)</f>
        <v>Hipster Doofus</v>
      </c>
      <c r="E56" s="34" t="str">
        <f>VLOOKUP(B56,'Draft Order (KKL)'!A:C,3,0)</f>
        <v>Corey Thoesen</v>
      </c>
    </row>
    <row r="57" spans="1:5" x14ac:dyDescent="0.25">
      <c r="A57" s="34" t="str">
        <f t="shared" si="1"/>
        <v>5_Phoenix Force</v>
      </c>
      <c r="B57" s="81">
        <v>1.08</v>
      </c>
      <c r="C57" s="81">
        <f t="shared" si="2"/>
        <v>5.08</v>
      </c>
      <c r="D57" s="34" t="str">
        <f>VLOOKUP(B57,'Draft Order (KKL)'!A:C,2,0)</f>
        <v>Phoenix Force</v>
      </c>
      <c r="E57" s="34" t="str">
        <f>VLOOKUP(B57,'Draft Order (KKL)'!A:C,3,0)</f>
        <v>Chris Culbreath</v>
      </c>
    </row>
    <row r="58" spans="1:5" x14ac:dyDescent="0.25">
      <c r="A58" s="34" t="str">
        <f t="shared" si="1"/>
        <v>5_Sleepy Hollow Stranglers</v>
      </c>
      <c r="B58" s="81">
        <v>1.0900000000000001</v>
      </c>
      <c r="C58" s="81">
        <f t="shared" si="2"/>
        <v>5.09</v>
      </c>
      <c r="D58" s="34" t="str">
        <f>VLOOKUP(B58,'Draft Order (KKL)'!A:C,2,0)</f>
        <v>Sleepy Hollow Stranglers</v>
      </c>
      <c r="E58" s="34" t="str">
        <f>VLOOKUP(B58,'Draft Order (KKL)'!A:C,3,0)</f>
        <v>Damien Long</v>
      </c>
    </row>
    <row r="59" spans="1:5" x14ac:dyDescent="0.25">
      <c r="A59" s="34" t="str">
        <f t="shared" si="1"/>
        <v>5_Karaoke Craig</v>
      </c>
      <c r="B59" s="81">
        <v>1.1000000000000001</v>
      </c>
      <c r="C59" s="81">
        <f t="shared" si="2"/>
        <v>5.0999999999999996</v>
      </c>
      <c r="D59" s="34" t="str">
        <f>VLOOKUP(B59,'Draft Order (KKL)'!A:C,2,0)</f>
        <v>Karaoke Craig</v>
      </c>
      <c r="E59" s="34" t="str">
        <f>VLOOKUP(B59,'Draft Order (KKL)'!A:C,3,0)</f>
        <v>Ever Rivera</v>
      </c>
    </row>
    <row r="60" spans="1:5" x14ac:dyDescent="0.25">
      <c r="A60" s="34" t="str">
        <f t="shared" si="1"/>
        <v>5_Fightin Irish Mist</v>
      </c>
      <c r="B60" s="81">
        <v>1.1100000000000001</v>
      </c>
      <c r="C60" s="81">
        <f t="shared" si="2"/>
        <v>5.1100000000000003</v>
      </c>
      <c r="D60" s="34" t="str">
        <f>VLOOKUP(B60,'Draft Order (KKL)'!A:C,2,0)</f>
        <v>Fightin Irish Mist</v>
      </c>
      <c r="E60" s="34" t="str">
        <f>VLOOKUP(B60,'Draft Order (KKL)'!A:C,3,0)</f>
        <v>Craig Mayo</v>
      </c>
    </row>
    <row r="61" spans="1:5" x14ac:dyDescent="0.25">
      <c r="A61" s="34" t="str">
        <f t="shared" si="1"/>
        <v>5_Midnight Marauders</v>
      </c>
      <c r="B61" s="81">
        <v>1.1200000000000001</v>
      </c>
      <c r="C61" s="81">
        <f t="shared" si="2"/>
        <v>5.12</v>
      </c>
      <c r="D61" s="34" t="str">
        <f>VLOOKUP(B61,'Draft Order (KKL)'!A:C,2,0)</f>
        <v>Midnight Marauders</v>
      </c>
      <c r="E61" s="34" t="str">
        <f>VLOOKUP(B61,'Draft Order (KKL)'!A:C,3,0)</f>
        <v>Rodney Sasher</v>
      </c>
    </row>
    <row r="62" spans="1:5" x14ac:dyDescent="0.25">
      <c r="A62" s="34" t="str">
        <f t="shared" si="1"/>
        <v>6_Midnight Marauders</v>
      </c>
      <c r="B62" s="81">
        <v>1.1200000000000001</v>
      </c>
      <c r="C62" s="81">
        <f t="shared" si="2"/>
        <v>6.01</v>
      </c>
      <c r="D62" s="34" t="str">
        <f>VLOOKUP(B62,'Draft Order (KKL)'!A:C,2,0)</f>
        <v>Midnight Marauders</v>
      </c>
      <c r="E62" s="34" t="str">
        <f>VLOOKUP(B62,'Draft Order (KKL)'!A:C,3,0)</f>
        <v>Rodney Sasher</v>
      </c>
    </row>
    <row r="63" spans="1:5" x14ac:dyDescent="0.25">
      <c r="A63" s="34" t="str">
        <f t="shared" si="1"/>
        <v>6_Fightin Irish Mist</v>
      </c>
      <c r="B63" s="81">
        <v>1.1100000000000001</v>
      </c>
      <c r="C63" s="81">
        <f t="shared" si="2"/>
        <v>6.02</v>
      </c>
      <c r="D63" s="34" t="str">
        <f>VLOOKUP(B63,'Draft Order (KKL)'!A:C,2,0)</f>
        <v>Fightin Irish Mist</v>
      </c>
      <c r="E63" s="34" t="str">
        <f>VLOOKUP(B63,'Draft Order (KKL)'!A:C,3,0)</f>
        <v>Craig Mayo</v>
      </c>
    </row>
    <row r="64" spans="1:5" x14ac:dyDescent="0.25">
      <c r="A64" s="34" t="str">
        <f t="shared" si="1"/>
        <v>6_Karaoke Craig</v>
      </c>
      <c r="B64" s="81">
        <v>1.1000000000000001</v>
      </c>
      <c r="C64" s="81">
        <f t="shared" si="2"/>
        <v>6.03</v>
      </c>
      <c r="D64" s="34" t="str">
        <f>VLOOKUP(B64,'Draft Order (KKL)'!A:C,2,0)</f>
        <v>Karaoke Craig</v>
      </c>
      <c r="E64" s="34" t="str">
        <f>VLOOKUP(B64,'Draft Order (KKL)'!A:C,3,0)</f>
        <v>Ever Rivera</v>
      </c>
    </row>
    <row r="65" spans="1:5" x14ac:dyDescent="0.25">
      <c r="A65" s="34" t="str">
        <f t="shared" si="1"/>
        <v>6_Sleepy Hollow Stranglers</v>
      </c>
      <c r="B65" s="81">
        <v>1.0900000000000001</v>
      </c>
      <c r="C65" s="81">
        <f t="shared" si="2"/>
        <v>6.04</v>
      </c>
      <c r="D65" s="34" t="str">
        <f>VLOOKUP(B65,'Draft Order (KKL)'!A:C,2,0)</f>
        <v>Sleepy Hollow Stranglers</v>
      </c>
      <c r="E65" s="34" t="str">
        <f>VLOOKUP(B65,'Draft Order (KKL)'!A:C,3,0)</f>
        <v>Damien Long</v>
      </c>
    </row>
    <row r="66" spans="1:5" x14ac:dyDescent="0.25">
      <c r="A66" s="34" t="str">
        <f t="shared" si="1"/>
        <v>6_Phoenix Force</v>
      </c>
      <c r="B66" s="81">
        <v>1.08</v>
      </c>
      <c r="C66" s="81">
        <f t="shared" si="2"/>
        <v>6.05</v>
      </c>
      <c r="D66" s="34" t="str">
        <f>VLOOKUP(B66,'Draft Order (KKL)'!A:C,2,0)</f>
        <v>Phoenix Force</v>
      </c>
      <c r="E66" s="34" t="str">
        <f>VLOOKUP(B66,'Draft Order (KKL)'!A:C,3,0)</f>
        <v>Chris Culbreath</v>
      </c>
    </row>
    <row r="67" spans="1:5" x14ac:dyDescent="0.25">
      <c r="A67" s="34" t="str">
        <f t="shared" si="1"/>
        <v>6_Hipster Doofus</v>
      </c>
      <c r="B67" s="81">
        <v>1.07</v>
      </c>
      <c r="C67" s="81">
        <f t="shared" si="2"/>
        <v>6.0600000000000005</v>
      </c>
      <c r="D67" s="34" t="str">
        <f>VLOOKUP(B67,'Draft Order (KKL)'!A:C,2,0)</f>
        <v>Hipster Doofus</v>
      </c>
      <c r="E67" s="34" t="str">
        <f>VLOOKUP(B67,'Draft Order (KKL)'!A:C,3,0)</f>
        <v>Corey Thoesen</v>
      </c>
    </row>
    <row r="68" spans="1:5" x14ac:dyDescent="0.25">
      <c r="A68" s="34" t="str">
        <f t="shared" si="1"/>
        <v>6_Hail Marys</v>
      </c>
      <c r="B68" s="81">
        <v>1.06</v>
      </c>
      <c r="C68" s="81">
        <f t="shared" si="2"/>
        <v>6.07</v>
      </c>
      <c r="D68" s="34" t="str">
        <f>VLOOKUP(B68,'Draft Order (KKL)'!A:C,2,0)</f>
        <v>Hail Marys</v>
      </c>
      <c r="E68" s="34" t="str">
        <f>VLOOKUP(B68,'Draft Order (KKL)'!A:C,3,0)</f>
        <v>Bill Davidson</v>
      </c>
    </row>
    <row r="69" spans="1:5" x14ac:dyDescent="0.25">
      <c r="A69" s="34" t="str">
        <f t="shared" si="1"/>
        <v>6_Over the Hill</v>
      </c>
      <c r="B69" s="81">
        <v>1.05</v>
      </c>
      <c r="C69" s="81">
        <f t="shared" si="2"/>
        <v>6.08</v>
      </c>
      <c r="D69" s="34" t="str">
        <f>VLOOKUP(B69,'Draft Order (KKL)'!A:C,2,0)</f>
        <v>Over the Hill</v>
      </c>
      <c r="E69" s="34" t="str">
        <f>VLOOKUP(B69,'Draft Order (KKL)'!A:C,3,0)</f>
        <v>Craig Wiesen</v>
      </c>
    </row>
    <row r="70" spans="1:5" x14ac:dyDescent="0.25">
      <c r="A70" s="34" t="str">
        <f t="shared" si="1"/>
        <v>6_Da Cowboys</v>
      </c>
      <c r="B70" s="81">
        <v>1.04</v>
      </c>
      <c r="C70" s="81">
        <f t="shared" si="2"/>
        <v>6.09</v>
      </c>
      <c r="D70" s="34" t="str">
        <f>VLOOKUP(B70,'Draft Order (KKL)'!A:C,2,0)</f>
        <v>Da Cowboys</v>
      </c>
      <c r="E70" s="34" t="str">
        <f>VLOOKUP(B70,'Draft Order (KKL)'!A:C,3,0)</f>
        <v>Allen Broussard</v>
      </c>
    </row>
    <row r="71" spans="1:5" x14ac:dyDescent="0.25">
      <c r="A71" s="34" t="str">
        <f t="shared" si="1"/>
        <v>6_Guiness Blacks</v>
      </c>
      <c r="B71" s="81">
        <v>1.03</v>
      </c>
      <c r="C71" s="81">
        <f t="shared" si="2"/>
        <v>6.1</v>
      </c>
      <c r="D71" s="34" t="str">
        <f>VLOOKUP(B71,'Draft Order (KKL)'!A:C,2,0)</f>
        <v>Guiness Blacks</v>
      </c>
      <c r="E71" s="34" t="str">
        <f>VLOOKUP(B71,'Draft Order (KKL)'!A:C,3,0)</f>
        <v>Rob Sherman</v>
      </c>
    </row>
    <row r="72" spans="1:5" x14ac:dyDescent="0.25">
      <c r="A72" s="34" t="str">
        <f t="shared" ref="A72:A135" si="3">CONCATENATE(ROUNDDOWN(TRIM(C72),0),"_",D72)</f>
        <v>6_Wa Wa Wee Wa</v>
      </c>
      <c r="B72" s="81">
        <v>1.02</v>
      </c>
      <c r="C72" s="81">
        <f t="shared" si="2"/>
        <v>6.11</v>
      </c>
      <c r="D72" s="34" t="str">
        <f>VLOOKUP(B72,'Draft Order (KKL)'!A:C,2,0)</f>
        <v>Wa Wa Wee Wa</v>
      </c>
      <c r="E72" s="34" t="str">
        <f>VLOOKUP(B72,'Draft Order (KKL)'!A:C,3,0)</f>
        <v>Mike Stein</v>
      </c>
    </row>
    <row r="73" spans="1:5" x14ac:dyDescent="0.25">
      <c r="A73" s="34" t="str">
        <f t="shared" si="3"/>
        <v>6_BoRaDLeSHoW</v>
      </c>
      <c r="B73" s="81">
        <v>1.01</v>
      </c>
      <c r="C73" s="81">
        <f t="shared" si="2"/>
        <v>6.12</v>
      </c>
      <c r="D73" s="34" t="str">
        <f>VLOOKUP(B73,'Draft Order (KKL)'!A:C,2,0)</f>
        <v>BoRaDLeSHoW</v>
      </c>
      <c r="E73" s="34" t="str">
        <f>VLOOKUP(B73,'Draft Order (KKL)'!A:C,3,0)</f>
        <v>Brad Thoesen</v>
      </c>
    </row>
    <row r="74" spans="1:5" x14ac:dyDescent="0.25">
      <c r="A74" s="34" t="str">
        <f t="shared" si="3"/>
        <v>7_BoRaDLeSHoW</v>
      </c>
      <c r="B74" s="81">
        <v>1.01</v>
      </c>
      <c r="C74" s="81">
        <f t="shared" si="2"/>
        <v>7.01</v>
      </c>
      <c r="D74" s="34" t="str">
        <f>VLOOKUP(B74,'Draft Order (KKL)'!A:C,2,0)</f>
        <v>BoRaDLeSHoW</v>
      </c>
      <c r="E74" s="34" t="str">
        <f>VLOOKUP(B74,'Draft Order (KKL)'!A:C,3,0)</f>
        <v>Brad Thoesen</v>
      </c>
    </row>
    <row r="75" spans="1:5" x14ac:dyDescent="0.25">
      <c r="A75" s="34" t="str">
        <f t="shared" si="3"/>
        <v>7_Wa Wa Wee Wa</v>
      </c>
      <c r="B75" s="81">
        <v>1.02</v>
      </c>
      <c r="C75" s="81">
        <f t="shared" si="2"/>
        <v>7.02</v>
      </c>
      <c r="D75" s="34" t="str">
        <f>VLOOKUP(B75,'Draft Order (KKL)'!A:C,2,0)</f>
        <v>Wa Wa Wee Wa</v>
      </c>
      <c r="E75" s="34" t="str">
        <f>VLOOKUP(B75,'Draft Order (KKL)'!A:C,3,0)</f>
        <v>Mike Stein</v>
      </c>
    </row>
    <row r="76" spans="1:5" x14ac:dyDescent="0.25">
      <c r="A76" s="34" t="str">
        <f t="shared" si="3"/>
        <v>7_Guiness Blacks</v>
      </c>
      <c r="B76" s="81">
        <v>1.03</v>
      </c>
      <c r="C76" s="81">
        <f t="shared" si="2"/>
        <v>7.03</v>
      </c>
      <c r="D76" s="34" t="str">
        <f>VLOOKUP(B76,'Draft Order (KKL)'!A:C,2,0)</f>
        <v>Guiness Blacks</v>
      </c>
      <c r="E76" s="34" t="str">
        <f>VLOOKUP(B76,'Draft Order (KKL)'!A:C,3,0)</f>
        <v>Rob Sherman</v>
      </c>
    </row>
    <row r="77" spans="1:5" x14ac:dyDescent="0.25">
      <c r="A77" s="34" t="str">
        <f t="shared" si="3"/>
        <v>7_Da Cowboys</v>
      </c>
      <c r="B77" s="81">
        <v>1.04</v>
      </c>
      <c r="C77" s="81">
        <f t="shared" si="2"/>
        <v>7.04</v>
      </c>
      <c r="D77" s="34" t="str">
        <f>VLOOKUP(B77,'Draft Order (KKL)'!A:C,2,0)</f>
        <v>Da Cowboys</v>
      </c>
      <c r="E77" s="34" t="str">
        <f>VLOOKUP(B77,'Draft Order (KKL)'!A:C,3,0)</f>
        <v>Allen Broussard</v>
      </c>
    </row>
    <row r="78" spans="1:5" x14ac:dyDescent="0.25">
      <c r="A78" s="34" t="str">
        <f t="shared" si="3"/>
        <v>7_Over the Hill</v>
      </c>
      <c r="B78" s="81">
        <v>1.05</v>
      </c>
      <c r="C78" s="81">
        <f t="shared" si="2"/>
        <v>7.05</v>
      </c>
      <c r="D78" s="34" t="str">
        <f>VLOOKUP(B78,'Draft Order (KKL)'!A:C,2,0)</f>
        <v>Over the Hill</v>
      </c>
      <c r="E78" s="34" t="str">
        <f>VLOOKUP(B78,'Draft Order (KKL)'!A:C,3,0)</f>
        <v>Craig Wiesen</v>
      </c>
    </row>
    <row r="79" spans="1:5" x14ac:dyDescent="0.25">
      <c r="A79" s="34" t="str">
        <f t="shared" si="3"/>
        <v>7_Hail Marys</v>
      </c>
      <c r="B79" s="81">
        <v>1.06</v>
      </c>
      <c r="C79" s="81">
        <f t="shared" ref="C79:C142" si="4">1+C67</f>
        <v>7.0600000000000005</v>
      </c>
      <c r="D79" s="34" t="str">
        <f>VLOOKUP(B79,'Draft Order (KKL)'!A:C,2,0)</f>
        <v>Hail Marys</v>
      </c>
      <c r="E79" s="34" t="str">
        <f>VLOOKUP(B79,'Draft Order (KKL)'!A:C,3,0)</f>
        <v>Bill Davidson</v>
      </c>
    </row>
    <row r="80" spans="1:5" x14ac:dyDescent="0.25">
      <c r="A80" s="34" t="str">
        <f t="shared" si="3"/>
        <v>7_Hipster Doofus</v>
      </c>
      <c r="B80" s="81">
        <v>1.07</v>
      </c>
      <c r="C80" s="81">
        <f t="shared" si="4"/>
        <v>7.07</v>
      </c>
      <c r="D80" s="34" t="str">
        <f>VLOOKUP(B80,'Draft Order (KKL)'!A:C,2,0)</f>
        <v>Hipster Doofus</v>
      </c>
      <c r="E80" s="34" t="str">
        <f>VLOOKUP(B80,'Draft Order (KKL)'!A:C,3,0)</f>
        <v>Corey Thoesen</v>
      </c>
    </row>
    <row r="81" spans="1:5" x14ac:dyDescent="0.25">
      <c r="A81" s="34" t="str">
        <f t="shared" si="3"/>
        <v>7_Phoenix Force</v>
      </c>
      <c r="B81" s="81">
        <v>1.08</v>
      </c>
      <c r="C81" s="81">
        <f t="shared" si="4"/>
        <v>7.08</v>
      </c>
      <c r="D81" s="34" t="str">
        <f>VLOOKUP(B81,'Draft Order (KKL)'!A:C,2,0)</f>
        <v>Phoenix Force</v>
      </c>
      <c r="E81" s="34" t="str">
        <f>VLOOKUP(B81,'Draft Order (KKL)'!A:C,3,0)</f>
        <v>Chris Culbreath</v>
      </c>
    </row>
    <row r="82" spans="1:5" x14ac:dyDescent="0.25">
      <c r="A82" s="34" t="str">
        <f t="shared" si="3"/>
        <v>7_Sleepy Hollow Stranglers</v>
      </c>
      <c r="B82" s="81">
        <v>1.0900000000000001</v>
      </c>
      <c r="C82" s="81">
        <f t="shared" si="4"/>
        <v>7.09</v>
      </c>
      <c r="D82" s="34" t="str">
        <f>VLOOKUP(B82,'Draft Order (KKL)'!A:C,2,0)</f>
        <v>Sleepy Hollow Stranglers</v>
      </c>
      <c r="E82" s="34" t="str">
        <f>VLOOKUP(B82,'Draft Order (KKL)'!A:C,3,0)</f>
        <v>Damien Long</v>
      </c>
    </row>
    <row r="83" spans="1:5" x14ac:dyDescent="0.25">
      <c r="A83" s="34" t="str">
        <f t="shared" si="3"/>
        <v>7_Karaoke Craig</v>
      </c>
      <c r="B83" s="81">
        <v>1.1000000000000001</v>
      </c>
      <c r="C83" s="81">
        <f t="shared" si="4"/>
        <v>7.1</v>
      </c>
      <c r="D83" s="34" t="str">
        <f>VLOOKUP(B83,'Draft Order (KKL)'!A:C,2,0)</f>
        <v>Karaoke Craig</v>
      </c>
      <c r="E83" s="34" t="str">
        <f>VLOOKUP(B83,'Draft Order (KKL)'!A:C,3,0)</f>
        <v>Ever Rivera</v>
      </c>
    </row>
    <row r="84" spans="1:5" x14ac:dyDescent="0.25">
      <c r="A84" s="34" t="str">
        <f t="shared" si="3"/>
        <v>7_Fightin Irish Mist</v>
      </c>
      <c r="B84" s="81">
        <v>1.1100000000000001</v>
      </c>
      <c r="C84" s="81">
        <f t="shared" si="4"/>
        <v>7.11</v>
      </c>
      <c r="D84" s="34" t="str">
        <f>VLOOKUP(B84,'Draft Order (KKL)'!A:C,2,0)</f>
        <v>Fightin Irish Mist</v>
      </c>
      <c r="E84" s="34" t="str">
        <f>VLOOKUP(B84,'Draft Order (KKL)'!A:C,3,0)</f>
        <v>Craig Mayo</v>
      </c>
    </row>
    <row r="85" spans="1:5" x14ac:dyDescent="0.25">
      <c r="A85" s="34" t="str">
        <f t="shared" si="3"/>
        <v>7_Midnight Marauders</v>
      </c>
      <c r="B85" s="81">
        <v>1.1200000000000001</v>
      </c>
      <c r="C85" s="81">
        <f t="shared" si="4"/>
        <v>7.12</v>
      </c>
      <c r="D85" s="34" t="str">
        <f>VLOOKUP(B85,'Draft Order (KKL)'!A:C,2,0)</f>
        <v>Midnight Marauders</v>
      </c>
      <c r="E85" s="34" t="str">
        <f>VLOOKUP(B85,'Draft Order (KKL)'!A:C,3,0)</f>
        <v>Rodney Sasher</v>
      </c>
    </row>
    <row r="86" spans="1:5" x14ac:dyDescent="0.25">
      <c r="A86" s="34" t="str">
        <f t="shared" si="3"/>
        <v>8_Midnight Marauders</v>
      </c>
      <c r="B86" s="81">
        <v>1.1200000000000001</v>
      </c>
      <c r="C86" s="81">
        <f t="shared" si="4"/>
        <v>8.01</v>
      </c>
      <c r="D86" s="34" t="str">
        <f>VLOOKUP(B86,'Draft Order (KKL)'!A:C,2,0)</f>
        <v>Midnight Marauders</v>
      </c>
      <c r="E86" s="34" t="str">
        <f>VLOOKUP(B86,'Draft Order (KKL)'!A:C,3,0)</f>
        <v>Rodney Sasher</v>
      </c>
    </row>
    <row r="87" spans="1:5" x14ac:dyDescent="0.25">
      <c r="A87" s="34" t="str">
        <f t="shared" si="3"/>
        <v>8_Fightin Irish Mist</v>
      </c>
      <c r="B87" s="81">
        <v>1.1100000000000001</v>
      </c>
      <c r="C87" s="81">
        <f t="shared" si="4"/>
        <v>8.02</v>
      </c>
      <c r="D87" s="34" t="str">
        <f>VLOOKUP(B87,'Draft Order (KKL)'!A:C,2,0)</f>
        <v>Fightin Irish Mist</v>
      </c>
      <c r="E87" s="34" t="str">
        <f>VLOOKUP(B87,'Draft Order (KKL)'!A:C,3,0)</f>
        <v>Craig Mayo</v>
      </c>
    </row>
    <row r="88" spans="1:5" x14ac:dyDescent="0.25">
      <c r="A88" s="34" t="str">
        <f t="shared" si="3"/>
        <v>8_Karaoke Craig</v>
      </c>
      <c r="B88" s="81">
        <v>1.1000000000000001</v>
      </c>
      <c r="C88" s="81">
        <f t="shared" si="4"/>
        <v>8.0300000000000011</v>
      </c>
      <c r="D88" s="34" t="str">
        <f>VLOOKUP(B88,'Draft Order (KKL)'!A:C,2,0)</f>
        <v>Karaoke Craig</v>
      </c>
      <c r="E88" s="34" t="str">
        <f>VLOOKUP(B88,'Draft Order (KKL)'!A:C,3,0)</f>
        <v>Ever Rivera</v>
      </c>
    </row>
    <row r="89" spans="1:5" x14ac:dyDescent="0.25">
      <c r="A89" s="34" t="str">
        <f t="shared" si="3"/>
        <v>8_Sleepy Hollow Stranglers</v>
      </c>
      <c r="B89" s="81">
        <v>1.0900000000000001</v>
      </c>
      <c r="C89" s="81">
        <f t="shared" si="4"/>
        <v>8.0399999999999991</v>
      </c>
      <c r="D89" s="34" t="str">
        <f>VLOOKUP(B89,'Draft Order (KKL)'!A:C,2,0)</f>
        <v>Sleepy Hollow Stranglers</v>
      </c>
      <c r="E89" s="34" t="str">
        <f>VLOOKUP(B89,'Draft Order (KKL)'!A:C,3,0)</f>
        <v>Damien Long</v>
      </c>
    </row>
    <row r="90" spans="1:5" x14ac:dyDescent="0.25">
      <c r="A90" s="34" t="str">
        <f t="shared" si="3"/>
        <v>8_Phoenix Force</v>
      </c>
      <c r="B90" s="81">
        <v>1.08</v>
      </c>
      <c r="C90" s="81">
        <f t="shared" si="4"/>
        <v>8.0500000000000007</v>
      </c>
      <c r="D90" s="34" t="str">
        <f>VLOOKUP(B90,'Draft Order (KKL)'!A:C,2,0)</f>
        <v>Phoenix Force</v>
      </c>
      <c r="E90" s="34" t="str">
        <f>VLOOKUP(B90,'Draft Order (KKL)'!A:C,3,0)</f>
        <v>Chris Culbreath</v>
      </c>
    </row>
    <row r="91" spans="1:5" x14ac:dyDescent="0.25">
      <c r="A91" s="34" t="str">
        <f t="shared" si="3"/>
        <v>8_Hipster Doofus</v>
      </c>
      <c r="B91" s="81">
        <v>1.07</v>
      </c>
      <c r="C91" s="81">
        <f t="shared" si="4"/>
        <v>8.06</v>
      </c>
      <c r="D91" s="34" t="str">
        <f>VLOOKUP(B91,'Draft Order (KKL)'!A:C,2,0)</f>
        <v>Hipster Doofus</v>
      </c>
      <c r="E91" s="34" t="str">
        <f>VLOOKUP(B91,'Draft Order (KKL)'!A:C,3,0)</f>
        <v>Corey Thoesen</v>
      </c>
    </row>
    <row r="92" spans="1:5" x14ac:dyDescent="0.25">
      <c r="A92" s="34" t="str">
        <f t="shared" si="3"/>
        <v>8_Hail Marys</v>
      </c>
      <c r="B92" s="81">
        <v>1.06</v>
      </c>
      <c r="C92" s="81">
        <f t="shared" si="4"/>
        <v>8.07</v>
      </c>
      <c r="D92" s="34" t="str">
        <f>VLOOKUP(B92,'Draft Order (KKL)'!A:C,2,0)</f>
        <v>Hail Marys</v>
      </c>
      <c r="E92" s="34" t="str">
        <f>VLOOKUP(B92,'Draft Order (KKL)'!A:C,3,0)</f>
        <v>Bill Davidson</v>
      </c>
    </row>
    <row r="93" spans="1:5" x14ac:dyDescent="0.25">
      <c r="A93" s="34" t="str">
        <f t="shared" si="3"/>
        <v>8_Over the Hill</v>
      </c>
      <c r="B93" s="81">
        <v>1.05</v>
      </c>
      <c r="C93" s="81">
        <f t="shared" si="4"/>
        <v>8.08</v>
      </c>
      <c r="D93" s="34" t="str">
        <f>VLOOKUP(B93,'Draft Order (KKL)'!A:C,2,0)</f>
        <v>Over the Hill</v>
      </c>
      <c r="E93" s="34" t="str">
        <f>VLOOKUP(B93,'Draft Order (KKL)'!A:C,3,0)</f>
        <v>Craig Wiesen</v>
      </c>
    </row>
    <row r="94" spans="1:5" x14ac:dyDescent="0.25">
      <c r="A94" s="34" t="str">
        <f t="shared" si="3"/>
        <v>8_Da Cowboys</v>
      </c>
      <c r="B94" s="81">
        <v>1.04</v>
      </c>
      <c r="C94" s="81">
        <f t="shared" si="4"/>
        <v>8.09</v>
      </c>
      <c r="D94" s="34" t="str">
        <f>VLOOKUP(B94,'Draft Order (KKL)'!A:C,2,0)</f>
        <v>Da Cowboys</v>
      </c>
      <c r="E94" s="34" t="str">
        <f>VLOOKUP(B94,'Draft Order (KKL)'!A:C,3,0)</f>
        <v>Allen Broussard</v>
      </c>
    </row>
    <row r="95" spans="1:5" x14ac:dyDescent="0.25">
      <c r="A95" s="34" t="str">
        <f t="shared" si="3"/>
        <v>8_Guiness Blacks</v>
      </c>
      <c r="B95" s="81">
        <v>1.03</v>
      </c>
      <c r="C95" s="81">
        <f t="shared" si="4"/>
        <v>8.1</v>
      </c>
      <c r="D95" s="34" t="str">
        <f>VLOOKUP(B95,'Draft Order (KKL)'!A:C,2,0)</f>
        <v>Guiness Blacks</v>
      </c>
      <c r="E95" s="34" t="str">
        <f>VLOOKUP(B95,'Draft Order (KKL)'!A:C,3,0)</f>
        <v>Rob Sherman</v>
      </c>
    </row>
    <row r="96" spans="1:5" x14ac:dyDescent="0.25">
      <c r="A96" s="34" t="str">
        <f t="shared" si="3"/>
        <v>8_Wa Wa Wee Wa</v>
      </c>
      <c r="B96" s="81">
        <v>1.02</v>
      </c>
      <c r="C96" s="81">
        <f t="shared" si="4"/>
        <v>8.11</v>
      </c>
      <c r="D96" s="34" t="str">
        <f>VLOOKUP(B96,'Draft Order (KKL)'!A:C,2,0)</f>
        <v>Wa Wa Wee Wa</v>
      </c>
      <c r="E96" s="34" t="str">
        <f>VLOOKUP(B96,'Draft Order (KKL)'!A:C,3,0)</f>
        <v>Mike Stein</v>
      </c>
    </row>
    <row r="97" spans="1:5" x14ac:dyDescent="0.25">
      <c r="A97" s="34" t="str">
        <f t="shared" si="3"/>
        <v>8_BoRaDLeSHoW</v>
      </c>
      <c r="B97" s="81">
        <v>1.01</v>
      </c>
      <c r="C97" s="81">
        <f t="shared" si="4"/>
        <v>8.120000000000001</v>
      </c>
      <c r="D97" s="34" t="str">
        <f>VLOOKUP(B97,'Draft Order (KKL)'!A:C,2,0)</f>
        <v>BoRaDLeSHoW</v>
      </c>
      <c r="E97" s="34" t="str">
        <f>VLOOKUP(B97,'Draft Order (KKL)'!A:C,3,0)</f>
        <v>Brad Thoesen</v>
      </c>
    </row>
    <row r="98" spans="1:5" x14ac:dyDescent="0.25">
      <c r="A98" s="34" t="str">
        <f t="shared" si="3"/>
        <v>9_BoRaDLeSHoW</v>
      </c>
      <c r="B98" s="81">
        <v>1.01</v>
      </c>
      <c r="C98" s="81">
        <f t="shared" si="4"/>
        <v>9.01</v>
      </c>
      <c r="D98" s="34" t="str">
        <f>VLOOKUP(B98,'Draft Order (KKL)'!A:C,2,0)</f>
        <v>BoRaDLeSHoW</v>
      </c>
      <c r="E98" s="34" t="str">
        <f>VLOOKUP(B98,'Draft Order (KKL)'!A:C,3,0)</f>
        <v>Brad Thoesen</v>
      </c>
    </row>
    <row r="99" spans="1:5" x14ac:dyDescent="0.25">
      <c r="A99" s="34" t="str">
        <f t="shared" si="3"/>
        <v>9_Wa Wa Wee Wa</v>
      </c>
      <c r="B99" s="81">
        <v>1.02</v>
      </c>
      <c r="C99" s="81">
        <f t="shared" si="4"/>
        <v>9.02</v>
      </c>
      <c r="D99" s="34" t="str">
        <f>VLOOKUP(B99,'Draft Order (KKL)'!A:C,2,0)</f>
        <v>Wa Wa Wee Wa</v>
      </c>
      <c r="E99" s="34" t="str">
        <f>VLOOKUP(B99,'Draft Order (KKL)'!A:C,3,0)</f>
        <v>Mike Stein</v>
      </c>
    </row>
    <row r="100" spans="1:5" x14ac:dyDescent="0.25">
      <c r="A100" s="34" t="str">
        <f t="shared" si="3"/>
        <v>9_Guiness Blacks</v>
      </c>
      <c r="B100" s="81">
        <v>1.03</v>
      </c>
      <c r="C100" s="81">
        <f t="shared" si="4"/>
        <v>9.0300000000000011</v>
      </c>
      <c r="D100" s="34" t="str">
        <f>VLOOKUP(B100,'Draft Order (KKL)'!A:C,2,0)</f>
        <v>Guiness Blacks</v>
      </c>
      <c r="E100" s="34" t="str">
        <f>VLOOKUP(B100,'Draft Order (KKL)'!A:C,3,0)</f>
        <v>Rob Sherman</v>
      </c>
    </row>
    <row r="101" spans="1:5" x14ac:dyDescent="0.25">
      <c r="A101" s="34" t="str">
        <f t="shared" si="3"/>
        <v>9_Da Cowboys</v>
      </c>
      <c r="B101" s="81">
        <v>1.04</v>
      </c>
      <c r="C101" s="81">
        <f t="shared" si="4"/>
        <v>9.0399999999999991</v>
      </c>
      <c r="D101" s="34" t="str">
        <f>VLOOKUP(B101,'Draft Order (KKL)'!A:C,2,0)</f>
        <v>Da Cowboys</v>
      </c>
      <c r="E101" s="34" t="str">
        <f>VLOOKUP(B101,'Draft Order (KKL)'!A:C,3,0)</f>
        <v>Allen Broussard</v>
      </c>
    </row>
    <row r="102" spans="1:5" x14ac:dyDescent="0.25">
      <c r="A102" s="34" t="str">
        <f t="shared" si="3"/>
        <v>9_Over the Hill</v>
      </c>
      <c r="B102" s="81">
        <v>1.05</v>
      </c>
      <c r="C102" s="81">
        <f t="shared" si="4"/>
        <v>9.0500000000000007</v>
      </c>
      <c r="D102" s="34" t="str">
        <f>VLOOKUP(B102,'Draft Order (KKL)'!A:C,2,0)</f>
        <v>Over the Hill</v>
      </c>
      <c r="E102" s="34" t="str">
        <f>VLOOKUP(B102,'Draft Order (KKL)'!A:C,3,0)</f>
        <v>Craig Wiesen</v>
      </c>
    </row>
    <row r="103" spans="1:5" x14ac:dyDescent="0.25">
      <c r="A103" s="34" t="str">
        <f t="shared" si="3"/>
        <v>9_Hail Marys</v>
      </c>
      <c r="B103" s="81">
        <v>1.06</v>
      </c>
      <c r="C103" s="81">
        <f t="shared" si="4"/>
        <v>9.06</v>
      </c>
      <c r="D103" s="34" t="str">
        <f>VLOOKUP(B103,'Draft Order (KKL)'!A:C,2,0)</f>
        <v>Hail Marys</v>
      </c>
      <c r="E103" s="34" t="str">
        <f>VLOOKUP(B103,'Draft Order (KKL)'!A:C,3,0)</f>
        <v>Bill Davidson</v>
      </c>
    </row>
    <row r="104" spans="1:5" x14ac:dyDescent="0.25">
      <c r="A104" s="34" t="str">
        <f t="shared" si="3"/>
        <v>9_Hipster Doofus</v>
      </c>
      <c r="B104" s="81">
        <v>1.07</v>
      </c>
      <c r="C104" s="81">
        <f t="shared" si="4"/>
        <v>9.07</v>
      </c>
      <c r="D104" s="34" t="str">
        <f>VLOOKUP(B104,'Draft Order (KKL)'!A:C,2,0)</f>
        <v>Hipster Doofus</v>
      </c>
      <c r="E104" s="34" t="str">
        <f>VLOOKUP(B104,'Draft Order (KKL)'!A:C,3,0)</f>
        <v>Corey Thoesen</v>
      </c>
    </row>
    <row r="105" spans="1:5" x14ac:dyDescent="0.25">
      <c r="A105" s="34" t="str">
        <f t="shared" si="3"/>
        <v>9_Phoenix Force</v>
      </c>
      <c r="B105" s="81">
        <v>1.08</v>
      </c>
      <c r="C105" s="81">
        <f t="shared" si="4"/>
        <v>9.08</v>
      </c>
      <c r="D105" s="34" t="str">
        <f>VLOOKUP(B105,'Draft Order (KKL)'!A:C,2,0)</f>
        <v>Phoenix Force</v>
      </c>
      <c r="E105" s="34" t="str">
        <f>VLOOKUP(B105,'Draft Order (KKL)'!A:C,3,0)</f>
        <v>Chris Culbreath</v>
      </c>
    </row>
    <row r="106" spans="1:5" x14ac:dyDescent="0.25">
      <c r="A106" s="34" t="str">
        <f t="shared" si="3"/>
        <v>9_Sleepy Hollow Stranglers</v>
      </c>
      <c r="B106" s="81">
        <v>1.0900000000000001</v>
      </c>
      <c r="C106" s="81">
        <f t="shared" si="4"/>
        <v>9.09</v>
      </c>
      <c r="D106" s="34" t="str">
        <f>VLOOKUP(B106,'Draft Order (KKL)'!A:C,2,0)</f>
        <v>Sleepy Hollow Stranglers</v>
      </c>
      <c r="E106" s="34" t="str">
        <f>VLOOKUP(B106,'Draft Order (KKL)'!A:C,3,0)</f>
        <v>Damien Long</v>
      </c>
    </row>
    <row r="107" spans="1:5" x14ac:dyDescent="0.25">
      <c r="A107" s="34" t="str">
        <f t="shared" si="3"/>
        <v>9_Karaoke Craig</v>
      </c>
      <c r="B107" s="81">
        <v>1.1000000000000001</v>
      </c>
      <c r="C107" s="81">
        <f t="shared" si="4"/>
        <v>9.1</v>
      </c>
      <c r="D107" s="34" t="str">
        <f>VLOOKUP(B107,'Draft Order (KKL)'!A:C,2,0)</f>
        <v>Karaoke Craig</v>
      </c>
      <c r="E107" s="34" t="str">
        <f>VLOOKUP(B107,'Draft Order (KKL)'!A:C,3,0)</f>
        <v>Ever Rivera</v>
      </c>
    </row>
    <row r="108" spans="1:5" x14ac:dyDescent="0.25">
      <c r="A108" s="34" t="str">
        <f t="shared" si="3"/>
        <v>9_Fightin Irish Mist</v>
      </c>
      <c r="B108" s="81">
        <v>1.1100000000000001</v>
      </c>
      <c r="C108" s="81">
        <f t="shared" si="4"/>
        <v>9.11</v>
      </c>
      <c r="D108" s="34" t="str">
        <f>VLOOKUP(B108,'Draft Order (KKL)'!A:C,2,0)</f>
        <v>Fightin Irish Mist</v>
      </c>
      <c r="E108" s="34" t="str">
        <f>VLOOKUP(B108,'Draft Order (KKL)'!A:C,3,0)</f>
        <v>Craig Mayo</v>
      </c>
    </row>
    <row r="109" spans="1:5" x14ac:dyDescent="0.25">
      <c r="A109" s="34" t="str">
        <f t="shared" si="3"/>
        <v>9_Midnight Marauders</v>
      </c>
      <c r="B109" s="81">
        <v>1.1200000000000001</v>
      </c>
      <c r="C109" s="81">
        <f t="shared" si="4"/>
        <v>9.120000000000001</v>
      </c>
      <c r="D109" s="34" t="str">
        <f>VLOOKUP(B109,'Draft Order (KKL)'!A:C,2,0)</f>
        <v>Midnight Marauders</v>
      </c>
      <c r="E109" s="34" t="str">
        <f>VLOOKUP(B109,'Draft Order (KKL)'!A:C,3,0)</f>
        <v>Rodney Sasher</v>
      </c>
    </row>
    <row r="110" spans="1:5" x14ac:dyDescent="0.25">
      <c r="A110" s="34" t="str">
        <f t="shared" si="3"/>
        <v>10_Midnight Marauders</v>
      </c>
      <c r="B110" s="81">
        <v>1.1200000000000001</v>
      </c>
      <c r="C110" s="81">
        <f t="shared" si="4"/>
        <v>10.01</v>
      </c>
      <c r="D110" s="34" t="str">
        <f>VLOOKUP(B110,'Draft Order (KKL)'!A:C,2,0)</f>
        <v>Midnight Marauders</v>
      </c>
      <c r="E110" s="34" t="str">
        <f>VLOOKUP(B110,'Draft Order (KKL)'!A:C,3,0)</f>
        <v>Rodney Sasher</v>
      </c>
    </row>
    <row r="111" spans="1:5" x14ac:dyDescent="0.25">
      <c r="A111" s="34" t="str">
        <f t="shared" si="3"/>
        <v>10_Fightin Irish Mist</v>
      </c>
      <c r="B111" s="81">
        <v>1.1100000000000001</v>
      </c>
      <c r="C111" s="81">
        <f t="shared" si="4"/>
        <v>10.02</v>
      </c>
      <c r="D111" s="34" t="str">
        <f>VLOOKUP(B111,'Draft Order (KKL)'!A:C,2,0)</f>
        <v>Fightin Irish Mist</v>
      </c>
      <c r="E111" s="34" t="str">
        <f>VLOOKUP(B111,'Draft Order (KKL)'!A:C,3,0)</f>
        <v>Craig Mayo</v>
      </c>
    </row>
    <row r="112" spans="1:5" x14ac:dyDescent="0.25">
      <c r="A112" s="34" t="str">
        <f t="shared" si="3"/>
        <v>10_Karaoke Craig</v>
      </c>
      <c r="B112" s="81">
        <v>1.1000000000000001</v>
      </c>
      <c r="C112" s="81">
        <f t="shared" si="4"/>
        <v>10.030000000000001</v>
      </c>
      <c r="D112" s="34" t="str">
        <f>VLOOKUP(B112,'Draft Order (KKL)'!A:C,2,0)</f>
        <v>Karaoke Craig</v>
      </c>
      <c r="E112" s="34" t="str">
        <f>VLOOKUP(B112,'Draft Order (KKL)'!A:C,3,0)</f>
        <v>Ever Rivera</v>
      </c>
    </row>
    <row r="113" spans="1:5" x14ac:dyDescent="0.25">
      <c r="A113" s="34" t="str">
        <f t="shared" si="3"/>
        <v>10_Sleepy Hollow Stranglers</v>
      </c>
      <c r="B113" s="81">
        <v>1.0900000000000001</v>
      </c>
      <c r="C113" s="81">
        <f t="shared" si="4"/>
        <v>10.039999999999999</v>
      </c>
      <c r="D113" s="34" t="str">
        <f>VLOOKUP(B113,'Draft Order (KKL)'!A:C,2,0)</f>
        <v>Sleepy Hollow Stranglers</v>
      </c>
      <c r="E113" s="34" t="str">
        <f>VLOOKUP(B113,'Draft Order (KKL)'!A:C,3,0)</f>
        <v>Damien Long</v>
      </c>
    </row>
    <row r="114" spans="1:5" x14ac:dyDescent="0.25">
      <c r="A114" s="34" t="str">
        <f t="shared" si="3"/>
        <v>10_Phoenix Force</v>
      </c>
      <c r="B114" s="81">
        <v>1.08</v>
      </c>
      <c r="C114" s="81">
        <f t="shared" si="4"/>
        <v>10.050000000000001</v>
      </c>
      <c r="D114" s="34" t="str">
        <f>VLOOKUP(B114,'Draft Order (KKL)'!A:C,2,0)</f>
        <v>Phoenix Force</v>
      </c>
      <c r="E114" s="34" t="str">
        <f>VLOOKUP(B114,'Draft Order (KKL)'!A:C,3,0)</f>
        <v>Chris Culbreath</v>
      </c>
    </row>
    <row r="115" spans="1:5" x14ac:dyDescent="0.25">
      <c r="A115" s="34" t="str">
        <f t="shared" si="3"/>
        <v>10_Hipster Doofus</v>
      </c>
      <c r="B115" s="81">
        <v>1.07</v>
      </c>
      <c r="C115" s="81">
        <f t="shared" si="4"/>
        <v>10.06</v>
      </c>
      <c r="D115" s="34" t="str">
        <f>VLOOKUP(B115,'Draft Order (KKL)'!A:C,2,0)</f>
        <v>Hipster Doofus</v>
      </c>
      <c r="E115" s="34" t="str">
        <f>VLOOKUP(B115,'Draft Order (KKL)'!A:C,3,0)</f>
        <v>Corey Thoesen</v>
      </c>
    </row>
    <row r="116" spans="1:5" x14ac:dyDescent="0.25">
      <c r="A116" s="34" t="str">
        <f t="shared" si="3"/>
        <v>10_Hail Marys</v>
      </c>
      <c r="B116" s="81">
        <v>1.06</v>
      </c>
      <c r="C116" s="81">
        <f t="shared" si="4"/>
        <v>10.07</v>
      </c>
      <c r="D116" s="34" t="str">
        <f>VLOOKUP(B116,'Draft Order (KKL)'!A:C,2,0)</f>
        <v>Hail Marys</v>
      </c>
      <c r="E116" s="34" t="str">
        <f>VLOOKUP(B116,'Draft Order (KKL)'!A:C,3,0)</f>
        <v>Bill Davidson</v>
      </c>
    </row>
    <row r="117" spans="1:5" x14ac:dyDescent="0.25">
      <c r="A117" s="34" t="str">
        <f t="shared" si="3"/>
        <v>10_Over the Hill</v>
      </c>
      <c r="B117" s="81">
        <v>1.05</v>
      </c>
      <c r="C117" s="81">
        <f t="shared" si="4"/>
        <v>10.08</v>
      </c>
      <c r="D117" s="34" t="str">
        <f>VLOOKUP(B117,'Draft Order (KKL)'!A:C,2,0)</f>
        <v>Over the Hill</v>
      </c>
      <c r="E117" s="34" t="str">
        <f>VLOOKUP(B117,'Draft Order (KKL)'!A:C,3,0)</f>
        <v>Craig Wiesen</v>
      </c>
    </row>
    <row r="118" spans="1:5" x14ac:dyDescent="0.25">
      <c r="A118" s="34" t="str">
        <f t="shared" si="3"/>
        <v>10_Da Cowboys</v>
      </c>
      <c r="B118" s="81">
        <v>1.04</v>
      </c>
      <c r="C118" s="81">
        <f t="shared" si="4"/>
        <v>10.09</v>
      </c>
      <c r="D118" s="34" t="str">
        <f>VLOOKUP(B118,'Draft Order (KKL)'!A:C,2,0)</f>
        <v>Da Cowboys</v>
      </c>
      <c r="E118" s="34" t="str">
        <f>VLOOKUP(B118,'Draft Order (KKL)'!A:C,3,0)</f>
        <v>Allen Broussard</v>
      </c>
    </row>
    <row r="119" spans="1:5" x14ac:dyDescent="0.25">
      <c r="A119" s="34" t="str">
        <f t="shared" si="3"/>
        <v>10_Guiness Blacks</v>
      </c>
      <c r="B119" s="81">
        <v>1.03</v>
      </c>
      <c r="C119" s="81">
        <f t="shared" si="4"/>
        <v>10.1</v>
      </c>
      <c r="D119" s="34" t="str">
        <f>VLOOKUP(B119,'Draft Order (KKL)'!A:C,2,0)</f>
        <v>Guiness Blacks</v>
      </c>
      <c r="E119" s="34" t="str">
        <f>VLOOKUP(B119,'Draft Order (KKL)'!A:C,3,0)</f>
        <v>Rob Sherman</v>
      </c>
    </row>
    <row r="120" spans="1:5" x14ac:dyDescent="0.25">
      <c r="A120" s="34" t="str">
        <f t="shared" si="3"/>
        <v>10_Wa Wa Wee Wa</v>
      </c>
      <c r="B120" s="81">
        <v>1.02</v>
      </c>
      <c r="C120" s="81">
        <f t="shared" si="4"/>
        <v>10.11</v>
      </c>
      <c r="D120" s="34" t="str">
        <f>VLOOKUP(B120,'Draft Order (KKL)'!A:C,2,0)</f>
        <v>Wa Wa Wee Wa</v>
      </c>
      <c r="E120" s="34" t="str">
        <f>VLOOKUP(B120,'Draft Order (KKL)'!A:C,3,0)</f>
        <v>Mike Stein</v>
      </c>
    </row>
    <row r="121" spans="1:5" x14ac:dyDescent="0.25">
      <c r="A121" s="34" t="str">
        <f t="shared" si="3"/>
        <v>10_BoRaDLeSHoW</v>
      </c>
      <c r="B121" s="81">
        <v>1.01</v>
      </c>
      <c r="C121" s="81">
        <f t="shared" si="4"/>
        <v>10.120000000000001</v>
      </c>
      <c r="D121" s="34" t="str">
        <f>VLOOKUP(B121,'Draft Order (KKL)'!A:C,2,0)</f>
        <v>BoRaDLeSHoW</v>
      </c>
      <c r="E121" s="34" t="str">
        <f>VLOOKUP(B121,'Draft Order (KKL)'!A:C,3,0)</f>
        <v>Brad Thoesen</v>
      </c>
    </row>
    <row r="122" spans="1:5" x14ac:dyDescent="0.25">
      <c r="A122" s="34" t="str">
        <f t="shared" si="3"/>
        <v>11_BoRaDLeSHoW</v>
      </c>
      <c r="B122" s="81">
        <v>1.01</v>
      </c>
      <c r="C122" s="81">
        <f t="shared" si="4"/>
        <v>11.01</v>
      </c>
      <c r="D122" s="34" t="str">
        <f>VLOOKUP(B122,'Draft Order (KKL)'!A:C,2,0)</f>
        <v>BoRaDLeSHoW</v>
      </c>
      <c r="E122" s="34" t="str">
        <f>VLOOKUP(B122,'Draft Order (KKL)'!A:C,3,0)</f>
        <v>Brad Thoesen</v>
      </c>
    </row>
    <row r="123" spans="1:5" x14ac:dyDescent="0.25">
      <c r="A123" s="34" t="str">
        <f t="shared" si="3"/>
        <v>11_Wa Wa Wee Wa</v>
      </c>
      <c r="B123" s="81">
        <v>1.02</v>
      </c>
      <c r="C123" s="81">
        <f t="shared" si="4"/>
        <v>11.02</v>
      </c>
      <c r="D123" s="34" t="str">
        <f>VLOOKUP(B123,'Draft Order (KKL)'!A:C,2,0)</f>
        <v>Wa Wa Wee Wa</v>
      </c>
      <c r="E123" s="34" t="str">
        <f>VLOOKUP(B123,'Draft Order (KKL)'!A:C,3,0)</f>
        <v>Mike Stein</v>
      </c>
    </row>
    <row r="124" spans="1:5" x14ac:dyDescent="0.25">
      <c r="A124" s="34" t="str">
        <f t="shared" si="3"/>
        <v>11_Guiness Blacks</v>
      </c>
      <c r="B124" s="81">
        <v>1.03</v>
      </c>
      <c r="C124" s="81">
        <f t="shared" si="4"/>
        <v>11.030000000000001</v>
      </c>
      <c r="D124" s="34" t="str">
        <f>VLOOKUP(B124,'Draft Order (KKL)'!A:C,2,0)</f>
        <v>Guiness Blacks</v>
      </c>
      <c r="E124" s="34" t="str">
        <f>VLOOKUP(B124,'Draft Order (KKL)'!A:C,3,0)</f>
        <v>Rob Sherman</v>
      </c>
    </row>
    <row r="125" spans="1:5" x14ac:dyDescent="0.25">
      <c r="A125" s="34" t="str">
        <f t="shared" si="3"/>
        <v>11_Da Cowboys</v>
      </c>
      <c r="B125" s="81">
        <v>1.04</v>
      </c>
      <c r="C125" s="81">
        <f t="shared" si="4"/>
        <v>11.04</v>
      </c>
      <c r="D125" s="34" t="str">
        <f>VLOOKUP(B125,'Draft Order (KKL)'!A:C,2,0)</f>
        <v>Da Cowboys</v>
      </c>
      <c r="E125" s="34" t="str">
        <f>VLOOKUP(B125,'Draft Order (KKL)'!A:C,3,0)</f>
        <v>Allen Broussard</v>
      </c>
    </row>
    <row r="126" spans="1:5" x14ac:dyDescent="0.25">
      <c r="A126" s="34" t="str">
        <f t="shared" si="3"/>
        <v>11_Over the Hill</v>
      </c>
      <c r="B126" s="81">
        <v>1.05</v>
      </c>
      <c r="C126" s="81">
        <f t="shared" si="4"/>
        <v>11.05</v>
      </c>
      <c r="D126" s="34" t="str">
        <f>VLOOKUP(B126,'Draft Order (KKL)'!A:C,2,0)</f>
        <v>Over the Hill</v>
      </c>
      <c r="E126" s="34" t="str">
        <f>VLOOKUP(B126,'Draft Order (KKL)'!A:C,3,0)</f>
        <v>Craig Wiesen</v>
      </c>
    </row>
    <row r="127" spans="1:5" x14ac:dyDescent="0.25">
      <c r="A127" s="34" t="str">
        <f t="shared" si="3"/>
        <v>11_Hail Marys</v>
      </c>
      <c r="B127" s="81">
        <v>1.06</v>
      </c>
      <c r="C127" s="81">
        <f t="shared" si="4"/>
        <v>11.06</v>
      </c>
      <c r="D127" s="34" t="str">
        <f>VLOOKUP(B127,'Draft Order (KKL)'!A:C,2,0)</f>
        <v>Hail Marys</v>
      </c>
      <c r="E127" s="34" t="str">
        <f>VLOOKUP(B127,'Draft Order (KKL)'!A:C,3,0)</f>
        <v>Bill Davidson</v>
      </c>
    </row>
    <row r="128" spans="1:5" x14ac:dyDescent="0.25">
      <c r="A128" s="34" t="str">
        <f t="shared" si="3"/>
        <v>11_Hipster Doofus</v>
      </c>
      <c r="B128" s="81">
        <v>1.07</v>
      </c>
      <c r="C128" s="81">
        <f t="shared" si="4"/>
        <v>11.07</v>
      </c>
      <c r="D128" s="34" t="str">
        <f>VLOOKUP(B128,'Draft Order (KKL)'!A:C,2,0)</f>
        <v>Hipster Doofus</v>
      </c>
      <c r="E128" s="34" t="str">
        <f>VLOOKUP(B128,'Draft Order (KKL)'!A:C,3,0)</f>
        <v>Corey Thoesen</v>
      </c>
    </row>
    <row r="129" spans="1:5" x14ac:dyDescent="0.25">
      <c r="A129" s="34" t="str">
        <f t="shared" si="3"/>
        <v>11_Phoenix Force</v>
      </c>
      <c r="B129" s="81">
        <v>1.08</v>
      </c>
      <c r="C129" s="81">
        <f t="shared" si="4"/>
        <v>11.08</v>
      </c>
      <c r="D129" s="34" t="str">
        <f>VLOOKUP(B129,'Draft Order (KKL)'!A:C,2,0)</f>
        <v>Phoenix Force</v>
      </c>
      <c r="E129" s="34" t="str">
        <f>VLOOKUP(B129,'Draft Order (KKL)'!A:C,3,0)</f>
        <v>Chris Culbreath</v>
      </c>
    </row>
    <row r="130" spans="1:5" x14ac:dyDescent="0.25">
      <c r="A130" s="34" t="str">
        <f t="shared" si="3"/>
        <v>11_Sleepy Hollow Stranglers</v>
      </c>
      <c r="B130" s="81">
        <v>1.0900000000000001</v>
      </c>
      <c r="C130" s="81">
        <f t="shared" si="4"/>
        <v>11.09</v>
      </c>
      <c r="D130" s="34" t="str">
        <f>VLOOKUP(B130,'Draft Order (KKL)'!A:C,2,0)</f>
        <v>Sleepy Hollow Stranglers</v>
      </c>
      <c r="E130" s="34" t="str">
        <f>VLOOKUP(B130,'Draft Order (KKL)'!A:C,3,0)</f>
        <v>Damien Long</v>
      </c>
    </row>
    <row r="131" spans="1:5" x14ac:dyDescent="0.25">
      <c r="A131" s="34" t="str">
        <f t="shared" si="3"/>
        <v>11_Karaoke Craig</v>
      </c>
      <c r="B131" s="81">
        <v>1.1000000000000001</v>
      </c>
      <c r="C131" s="81">
        <f t="shared" si="4"/>
        <v>11.1</v>
      </c>
      <c r="D131" s="34" t="str">
        <f>VLOOKUP(B131,'Draft Order (KKL)'!A:C,2,0)</f>
        <v>Karaoke Craig</v>
      </c>
      <c r="E131" s="34" t="str">
        <f>VLOOKUP(B131,'Draft Order (KKL)'!A:C,3,0)</f>
        <v>Ever Rivera</v>
      </c>
    </row>
    <row r="132" spans="1:5" x14ac:dyDescent="0.25">
      <c r="A132" s="34" t="str">
        <f t="shared" si="3"/>
        <v>11_Fightin Irish Mist</v>
      </c>
      <c r="B132" s="81">
        <v>1.1100000000000001</v>
      </c>
      <c r="C132" s="81">
        <f t="shared" si="4"/>
        <v>11.11</v>
      </c>
      <c r="D132" s="34" t="str">
        <f>VLOOKUP(B132,'Draft Order (KKL)'!A:C,2,0)</f>
        <v>Fightin Irish Mist</v>
      </c>
      <c r="E132" s="34" t="str">
        <f>VLOOKUP(B132,'Draft Order (KKL)'!A:C,3,0)</f>
        <v>Craig Mayo</v>
      </c>
    </row>
    <row r="133" spans="1:5" x14ac:dyDescent="0.25">
      <c r="A133" s="34" t="str">
        <f t="shared" si="3"/>
        <v>11_Midnight Marauders</v>
      </c>
      <c r="B133" s="81">
        <v>1.1200000000000001</v>
      </c>
      <c r="C133" s="81">
        <f t="shared" si="4"/>
        <v>11.120000000000001</v>
      </c>
      <c r="D133" s="34" t="str">
        <f>VLOOKUP(B133,'Draft Order (KKL)'!A:C,2,0)</f>
        <v>Midnight Marauders</v>
      </c>
      <c r="E133" s="34" t="str">
        <f>VLOOKUP(B133,'Draft Order (KKL)'!A:C,3,0)</f>
        <v>Rodney Sasher</v>
      </c>
    </row>
    <row r="134" spans="1:5" x14ac:dyDescent="0.25">
      <c r="A134" s="34" t="str">
        <f t="shared" si="3"/>
        <v>12_Midnight Marauders</v>
      </c>
      <c r="B134" s="81">
        <v>1.1200000000000001</v>
      </c>
      <c r="C134" s="81">
        <f t="shared" si="4"/>
        <v>12.01</v>
      </c>
      <c r="D134" s="34" t="str">
        <f>VLOOKUP(B134,'Draft Order (KKL)'!A:C,2,0)</f>
        <v>Midnight Marauders</v>
      </c>
      <c r="E134" s="34" t="str">
        <f>VLOOKUP(B134,'Draft Order (KKL)'!A:C,3,0)</f>
        <v>Rodney Sasher</v>
      </c>
    </row>
    <row r="135" spans="1:5" x14ac:dyDescent="0.25">
      <c r="A135" s="34" t="str">
        <f t="shared" si="3"/>
        <v>12_Fightin Irish Mist</v>
      </c>
      <c r="B135" s="81">
        <v>1.1100000000000001</v>
      </c>
      <c r="C135" s="81">
        <f t="shared" si="4"/>
        <v>12.02</v>
      </c>
      <c r="D135" s="34" t="str">
        <f>VLOOKUP(B135,'Draft Order (KKL)'!A:C,2,0)</f>
        <v>Fightin Irish Mist</v>
      </c>
      <c r="E135" s="34" t="str">
        <f>VLOOKUP(B135,'Draft Order (KKL)'!A:C,3,0)</f>
        <v>Craig Mayo</v>
      </c>
    </row>
    <row r="136" spans="1:5" x14ac:dyDescent="0.25">
      <c r="A136" s="34" t="str">
        <f t="shared" ref="A136:A199" si="5">CONCATENATE(ROUNDDOWN(TRIM(C136),0),"_",D136)</f>
        <v>12_Karaoke Craig</v>
      </c>
      <c r="B136" s="81">
        <v>1.1000000000000001</v>
      </c>
      <c r="C136" s="81">
        <f t="shared" si="4"/>
        <v>12.030000000000001</v>
      </c>
      <c r="D136" s="34" t="str">
        <f>VLOOKUP(B136,'Draft Order (KKL)'!A:C,2,0)</f>
        <v>Karaoke Craig</v>
      </c>
      <c r="E136" s="34" t="str">
        <f>VLOOKUP(B136,'Draft Order (KKL)'!A:C,3,0)</f>
        <v>Ever Rivera</v>
      </c>
    </row>
    <row r="137" spans="1:5" x14ac:dyDescent="0.25">
      <c r="A137" s="34" t="str">
        <f t="shared" si="5"/>
        <v>12_Sleepy Hollow Stranglers</v>
      </c>
      <c r="B137" s="81">
        <v>1.0900000000000001</v>
      </c>
      <c r="C137" s="81">
        <f t="shared" si="4"/>
        <v>12.04</v>
      </c>
      <c r="D137" s="34" t="str">
        <f>VLOOKUP(B137,'Draft Order (KKL)'!A:C,2,0)</f>
        <v>Sleepy Hollow Stranglers</v>
      </c>
      <c r="E137" s="34" t="str">
        <f>VLOOKUP(B137,'Draft Order (KKL)'!A:C,3,0)</f>
        <v>Damien Long</v>
      </c>
    </row>
    <row r="138" spans="1:5" x14ac:dyDescent="0.25">
      <c r="A138" s="34" t="str">
        <f t="shared" si="5"/>
        <v>12_Phoenix Force</v>
      </c>
      <c r="B138" s="81">
        <v>1.08</v>
      </c>
      <c r="C138" s="81">
        <f t="shared" si="4"/>
        <v>12.05</v>
      </c>
      <c r="D138" s="34" t="str">
        <f>VLOOKUP(B138,'Draft Order (KKL)'!A:C,2,0)</f>
        <v>Phoenix Force</v>
      </c>
      <c r="E138" s="34" t="str">
        <f>VLOOKUP(B138,'Draft Order (KKL)'!A:C,3,0)</f>
        <v>Chris Culbreath</v>
      </c>
    </row>
    <row r="139" spans="1:5" x14ac:dyDescent="0.25">
      <c r="A139" s="34" t="str">
        <f t="shared" si="5"/>
        <v>12_Hipster Doofus</v>
      </c>
      <c r="B139" s="81">
        <v>1.07</v>
      </c>
      <c r="C139" s="81">
        <f t="shared" si="4"/>
        <v>12.06</v>
      </c>
      <c r="D139" s="34" t="str">
        <f>VLOOKUP(B139,'Draft Order (KKL)'!A:C,2,0)</f>
        <v>Hipster Doofus</v>
      </c>
      <c r="E139" s="34" t="str">
        <f>VLOOKUP(B139,'Draft Order (KKL)'!A:C,3,0)</f>
        <v>Corey Thoesen</v>
      </c>
    </row>
    <row r="140" spans="1:5" x14ac:dyDescent="0.25">
      <c r="A140" s="34" t="str">
        <f t="shared" si="5"/>
        <v>12_Hail Marys</v>
      </c>
      <c r="B140" s="81">
        <v>1.06</v>
      </c>
      <c r="C140" s="81">
        <f t="shared" si="4"/>
        <v>12.07</v>
      </c>
      <c r="D140" s="34" t="str">
        <f>VLOOKUP(B140,'Draft Order (KKL)'!A:C,2,0)</f>
        <v>Hail Marys</v>
      </c>
      <c r="E140" s="34" t="str">
        <f>VLOOKUP(B140,'Draft Order (KKL)'!A:C,3,0)</f>
        <v>Bill Davidson</v>
      </c>
    </row>
    <row r="141" spans="1:5" x14ac:dyDescent="0.25">
      <c r="A141" s="34" t="str">
        <f t="shared" si="5"/>
        <v>12_Over the Hill</v>
      </c>
      <c r="B141" s="81">
        <v>1.05</v>
      </c>
      <c r="C141" s="81">
        <f t="shared" si="4"/>
        <v>12.08</v>
      </c>
      <c r="D141" s="34" t="str">
        <f>VLOOKUP(B141,'Draft Order (KKL)'!A:C,2,0)</f>
        <v>Over the Hill</v>
      </c>
      <c r="E141" s="34" t="str">
        <f>VLOOKUP(B141,'Draft Order (KKL)'!A:C,3,0)</f>
        <v>Craig Wiesen</v>
      </c>
    </row>
    <row r="142" spans="1:5" x14ac:dyDescent="0.25">
      <c r="A142" s="34" t="str">
        <f t="shared" si="5"/>
        <v>12_Da Cowboys</v>
      </c>
      <c r="B142" s="81">
        <v>1.04</v>
      </c>
      <c r="C142" s="81">
        <f t="shared" si="4"/>
        <v>12.09</v>
      </c>
      <c r="D142" s="34" t="str">
        <f>VLOOKUP(B142,'Draft Order (KKL)'!A:C,2,0)</f>
        <v>Da Cowboys</v>
      </c>
      <c r="E142" s="34" t="str">
        <f>VLOOKUP(B142,'Draft Order (KKL)'!A:C,3,0)</f>
        <v>Allen Broussard</v>
      </c>
    </row>
    <row r="143" spans="1:5" x14ac:dyDescent="0.25">
      <c r="A143" s="34" t="str">
        <f t="shared" si="5"/>
        <v>12_Guiness Blacks</v>
      </c>
      <c r="B143" s="81">
        <v>1.03</v>
      </c>
      <c r="C143" s="81">
        <f t="shared" ref="C143:C206" si="6">1+C131</f>
        <v>12.1</v>
      </c>
      <c r="D143" s="34" t="str">
        <f>VLOOKUP(B143,'Draft Order (KKL)'!A:C,2,0)</f>
        <v>Guiness Blacks</v>
      </c>
      <c r="E143" s="34" t="str">
        <f>VLOOKUP(B143,'Draft Order (KKL)'!A:C,3,0)</f>
        <v>Rob Sherman</v>
      </c>
    </row>
    <row r="144" spans="1:5" x14ac:dyDescent="0.25">
      <c r="A144" s="34" t="str">
        <f t="shared" si="5"/>
        <v>12_Wa Wa Wee Wa</v>
      </c>
      <c r="B144" s="81">
        <v>1.02</v>
      </c>
      <c r="C144" s="81">
        <f t="shared" si="6"/>
        <v>12.11</v>
      </c>
      <c r="D144" s="34" t="str">
        <f>VLOOKUP(B144,'Draft Order (KKL)'!A:C,2,0)</f>
        <v>Wa Wa Wee Wa</v>
      </c>
      <c r="E144" s="34" t="str">
        <f>VLOOKUP(B144,'Draft Order (KKL)'!A:C,3,0)</f>
        <v>Mike Stein</v>
      </c>
    </row>
    <row r="145" spans="1:5" x14ac:dyDescent="0.25">
      <c r="A145" s="34" t="str">
        <f t="shared" si="5"/>
        <v>12_BoRaDLeSHoW</v>
      </c>
      <c r="B145" s="81">
        <v>1.01</v>
      </c>
      <c r="C145" s="81">
        <f t="shared" si="6"/>
        <v>12.120000000000001</v>
      </c>
      <c r="D145" s="34" t="str">
        <f>VLOOKUP(B145,'Draft Order (KKL)'!A:C,2,0)</f>
        <v>BoRaDLeSHoW</v>
      </c>
      <c r="E145" s="34" t="str">
        <f>VLOOKUP(B145,'Draft Order (KKL)'!A:C,3,0)</f>
        <v>Brad Thoesen</v>
      </c>
    </row>
    <row r="146" spans="1:5" x14ac:dyDescent="0.25">
      <c r="A146" s="34" t="str">
        <f t="shared" si="5"/>
        <v>13_BoRaDLeSHoW</v>
      </c>
      <c r="B146" s="81">
        <v>1.01</v>
      </c>
      <c r="C146" s="81">
        <f t="shared" si="6"/>
        <v>13.01</v>
      </c>
      <c r="D146" s="34" t="str">
        <f>VLOOKUP(B146,'Draft Order (KKL)'!A:C,2,0)</f>
        <v>BoRaDLeSHoW</v>
      </c>
      <c r="E146" s="34" t="str">
        <f>VLOOKUP(B146,'Draft Order (KKL)'!A:C,3,0)</f>
        <v>Brad Thoesen</v>
      </c>
    </row>
    <row r="147" spans="1:5" x14ac:dyDescent="0.25">
      <c r="A147" s="34" t="str">
        <f t="shared" si="5"/>
        <v>13_Wa Wa Wee Wa</v>
      </c>
      <c r="B147" s="81">
        <v>1.02</v>
      </c>
      <c r="C147" s="81">
        <f t="shared" si="6"/>
        <v>13.02</v>
      </c>
      <c r="D147" s="34" t="str">
        <f>VLOOKUP(B147,'Draft Order (KKL)'!A:C,2,0)</f>
        <v>Wa Wa Wee Wa</v>
      </c>
      <c r="E147" s="34" t="str">
        <f>VLOOKUP(B147,'Draft Order (KKL)'!A:C,3,0)</f>
        <v>Mike Stein</v>
      </c>
    </row>
    <row r="148" spans="1:5" x14ac:dyDescent="0.25">
      <c r="A148" s="34" t="str">
        <f t="shared" si="5"/>
        <v>13_Guiness Blacks</v>
      </c>
      <c r="B148" s="81">
        <v>1.03</v>
      </c>
      <c r="C148" s="81">
        <f t="shared" si="6"/>
        <v>13.030000000000001</v>
      </c>
      <c r="D148" s="34" t="str">
        <f>VLOOKUP(B148,'Draft Order (KKL)'!A:C,2,0)</f>
        <v>Guiness Blacks</v>
      </c>
      <c r="E148" s="34" t="str">
        <f>VLOOKUP(B148,'Draft Order (KKL)'!A:C,3,0)</f>
        <v>Rob Sherman</v>
      </c>
    </row>
    <row r="149" spans="1:5" x14ac:dyDescent="0.25">
      <c r="A149" s="34" t="str">
        <f t="shared" si="5"/>
        <v>13_Da Cowboys</v>
      </c>
      <c r="B149" s="81">
        <v>1.04</v>
      </c>
      <c r="C149" s="81">
        <f t="shared" si="6"/>
        <v>13.04</v>
      </c>
      <c r="D149" s="34" t="str">
        <f>VLOOKUP(B149,'Draft Order (KKL)'!A:C,2,0)</f>
        <v>Da Cowboys</v>
      </c>
      <c r="E149" s="34" t="str">
        <f>VLOOKUP(B149,'Draft Order (KKL)'!A:C,3,0)</f>
        <v>Allen Broussard</v>
      </c>
    </row>
    <row r="150" spans="1:5" x14ac:dyDescent="0.25">
      <c r="A150" s="34" t="str">
        <f t="shared" si="5"/>
        <v>13_Over the Hill</v>
      </c>
      <c r="B150" s="81">
        <v>1.05</v>
      </c>
      <c r="C150" s="81">
        <f t="shared" si="6"/>
        <v>13.05</v>
      </c>
      <c r="D150" s="34" t="str">
        <f>VLOOKUP(B150,'Draft Order (KKL)'!A:C,2,0)</f>
        <v>Over the Hill</v>
      </c>
      <c r="E150" s="34" t="str">
        <f>VLOOKUP(B150,'Draft Order (KKL)'!A:C,3,0)</f>
        <v>Craig Wiesen</v>
      </c>
    </row>
    <row r="151" spans="1:5" x14ac:dyDescent="0.25">
      <c r="A151" s="34" t="str">
        <f t="shared" si="5"/>
        <v>13_Hail Marys</v>
      </c>
      <c r="B151" s="81">
        <v>1.06</v>
      </c>
      <c r="C151" s="81">
        <f t="shared" si="6"/>
        <v>13.06</v>
      </c>
      <c r="D151" s="34" t="str">
        <f>VLOOKUP(B151,'Draft Order (KKL)'!A:C,2,0)</f>
        <v>Hail Marys</v>
      </c>
      <c r="E151" s="34" t="str">
        <f>VLOOKUP(B151,'Draft Order (KKL)'!A:C,3,0)</f>
        <v>Bill Davidson</v>
      </c>
    </row>
    <row r="152" spans="1:5" x14ac:dyDescent="0.25">
      <c r="A152" s="34" t="str">
        <f t="shared" si="5"/>
        <v>13_Hipster Doofus</v>
      </c>
      <c r="B152" s="81">
        <v>1.07</v>
      </c>
      <c r="C152" s="81">
        <f t="shared" si="6"/>
        <v>13.07</v>
      </c>
      <c r="D152" s="34" t="str">
        <f>VLOOKUP(B152,'Draft Order (KKL)'!A:C,2,0)</f>
        <v>Hipster Doofus</v>
      </c>
      <c r="E152" s="34" t="str">
        <f>VLOOKUP(B152,'Draft Order (KKL)'!A:C,3,0)</f>
        <v>Corey Thoesen</v>
      </c>
    </row>
    <row r="153" spans="1:5" x14ac:dyDescent="0.25">
      <c r="A153" s="34" t="str">
        <f t="shared" si="5"/>
        <v>13_Phoenix Force</v>
      </c>
      <c r="B153" s="81">
        <v>1.08</v>
      </c>
      <c r="C153" s="81">
        <f t="shared" si="6"/>
        <v>13.08</v>
      </c>
      <c r="D153" s="34" t="str">
        <f>VLOOKUP(B153,'Draft Order (KKL)'!A:C,2,0)</f>
        <v>Phoenix Force</v>
      </c>
      <c r="E153" s="34" t="str">
        <f>VLOOKUP(B153,'Draft Order (KKL)'!A:C,3,0)</f>
        <v>Chris Culbreath</v>
      </c>
    </row>
    <row r="154" spans="1:5" x14ac:dyDescent="0.25">
      <c r="A154" s="34" t="str">
        <f t="shared" si="5"/>
        <v>13_Sleepy Hollow Stranglers</v>
      </c>
      <c r="B154" s="81">
        <v>1.0900000000000001</v>
      </c>
      <c r="C154" s="81">
        <f t="shared" si="6"/>
        <v>13.09</v>
      </c>
      <c r="D154" s="34" t="str">
        <f>VLOOKUP(B154,'Draft Order (KKL)'!A:C,2,0)</f>
        <v>Sleepy Hollow Stranglers</v>
      </c>
      <c r="E154" s="34" t="str">
        <f>VLOOKUP(B154,'Draft Order (KKL)'!A:C,3,0)</f>
        <v>Damien Long</v>
      </c>
    </row>
    <row r="155" spans="1:5" x14ac:dyDescent="0.25">
      <c r="A155" s="34" t="str">
        <f t="shared" si="5"/>
        <v>13_Karaoke Craig</v>
      </c>
      <c r="B155" s="81">
        <v>1.1000000000000001</v>
      </c>
      <c r="C155" s="81">
        <f t="shared" si="6"/>
        <v>13.1</v>
      </c>
      <c r="D155" s="34" t="str">
        <f>VLOOKUP(B155,'Draft Order (KKL)'!A:C,2,0)</f>
        <v>Karaoke Craig</v>
      </c>
      <c r="E155" s="34" t="str">
        <f>VLOOKUP(B155,'Draft Order (KKL)'!A:C,3,0)</f>
        <v>Ever Rivera</v>
      </c>
    </row>
    <row r="156" spans="1:5" x14ac:dyDescent="0.25">
      <c r="A156" s="34" t="str">
        <f t="shared" si="5"/>
        <v>13_Fightin Irish Mist</v>
      </c>
      <c r="B156" s="81">
        <v>1.1100000000000001</v>
      </c>
      <c r="C156" s="81">
        <f t="shared" si="6"/>
        <v>13.11</v>
      </c>
      <c r="D156" s="34" t="str">
        <f>VLOOKUP(B156,'Draft Order (KKL)'!A:C,2,0)</f>
        <v>Fightin Irish Mist</v>
      </c>
      <c r="E156" s="34" t="str">
        <f>VLOOKUP(B156,'Draft Order (KKL)'!A:C,3,0)</f>
        <v>Craig Mayo</v>
      </c>
    </row>
    <row r="157" spans="1:5" x14ac:dyDescent="0.25">
      <c r="A157" s="34" t="str">
        <f t="shared" si="5"/>
        <v>13_Midnight Marauders</v>
      </c>
      <c r="B157" s="81">
        <v>1.1200000000000001</v>
      </c>
      <c r="C157" s="81">
        <f t="shared" si="6"/>
        <v>13.120000000000001</v>
      </c>
      <c r="D157" s="34" t="str">
        <f>VLOOKUP(B157,'Draft Order (KKL)'!A:C,2,0)</f>
        <v>Midnight Marauders</v>
      </c>
      <c r="E157" s="34" t="str">
        <f>VLOOKUP(B157,'Draft Order (KKL)'!A:C,3,0)</f>
        <v>Rodney Sasher</v>
      </c>
    </row>
    <row r="158" spans="1:5" x14ac:dyDescent="0.25">
      <c r="A158" s="34" t="str">
        <f t="shared" si="5"/>
        <v>14_Midnight Marauders</v>
      </c>
      <c r="B158" s="81">
        <v>1.1200000000000001</v>
      </c>
      <c r="C158" s="81">
        <f t="shared" si="6"/>
        <v>14.01</v>
      </c>
      <c r="D158" s="34" t="str">
        <f>VLOOKUP(B158,'Draft Order (KKL)'!A:C,2,0)</f>
        <v>Midnight Marauders</v>
      </c>
      <c r="E158" s="34" t="str">
        <f>VLOOKUP(B158,'Draft Order (KKL)'!A:C,3,0)</f>
        <v>Rodney Sasher</v>
      </c>
    </row>
    <row r="159" spans="1:5" x14ac:dyDescent="0.25">
      <c r="A159" s="34" t="str">
        <f t="shared" si="5"/>
        <v>14_Fightin Irish Mist</v>
      </c>
      <c r="B159" s="81">
        <v>1.1100000000000001</v>
      </c>
      <c r="C159" s="81">
        <f t="shared" si="6"/>
        <v>14.02</v>
      </c>
      <c r="D159" s="34" t="str">
        <f>VLOOKUP(B159,'Draft Order (KKL)'!A:C,2,0)</f>
        <v>Fightin Irish Mist</v>
      </c>
      <c r="E159" s="34" t="str">
        <f>VLOOKUP(B159,'Draft Order (KKL)'!A:C,3,0)</f>
        <v>Craig Mayo</v>
      </c>
    </row>
    <row r="160" spans="1:5" x14ac:dyDescent="0.25">
      <c r="A160" s="34" t="str">
        <f t="shared" si="5"/>
        <v>14_Karaoke Craig</v>
      </c>
      <c r="B160" s="81">
        <v>1.1000000000000001</v>
      </c>
      <c r="C160" s="81">
        <f t="shared" si="6"/>
        <v>14.030000000000001</v>
      </c>
      <c r="D160" s="34" t="str">
        <f>VLOOKUP(B160,'Draft Order (KKL)'!A:C,2,0)</f>
        <v>Karaoke Craig</v>
      </c>
      <c r="E160" s="34" t="str">
        <f>VLOOKUP(B160,'Draft Order (KKL)'!A:C,3,0)</f>
        <v>Ever Rivera</v>
      </c>
    </row>
    <row r="161" spans="1:5" x14ac:dyDescent="0.25">
      <c r="A161" s="34" t="str">
        <f t="shared" si="5"/>
        <v>14_Sleepy Hollow Stranglers</v>
      </c>
      <c r="B161" s="81">
        <v>1.0900000000000001</v>
      </c>
      <c r="C161" s="81">
        <f t="shared" si="6"/>
        <v>14.04</v>
      </c>
      <c r="D161" s="34" t="str">
        <f>VLOOKUP(B161,'Draft Order (KKL)'!A:C,2,0)</f>
        <v>Sleepy Hollow Stranglers</v>
      </c>
      <c r="E161" s="34" t="str">
        <f>VLOOKUP(B161,'Draft Order (KKL)'!A:C,3,0)</f>
        <v>Damien Long</v>
      </c>
    </row>
    <row r="162" spans="1:5" x14ac:dyDescent="0.25">
      <c r="A162" s="34" t="str">
        <f t="shared" si="5"/>
        <v>14_Phoenix Force</v>
      </c>
      <c r="B162" s="81">
        <v>1.08</v>
      </c>
      <c r="C162" s="81">
        <f t="shared" si="6"/>
        <v>14.05</v>
      </c>
      <c r="D162" s="34" t="str">
        <f>VLOOKUP(B162,'Draft Order (KKL)'!A:C,2,0)</f>
        <v>Phoenix Force</v>
      </c>
      <c r="E162" s="34" t="str">
        <f>VLOOKUP(B162,'Draft Order (KKL)'!A:C,3,0)</f>
        <v>Chris Culbreath</v>
      </c>
    </row>
    <row r="163" spans="1:5" x14ac:dyDescent="0.25">
      <c r="A163" s="34" t="str">
        <f t="shared" si="5"/>
        <v>14_Hipster Doofus</v>
      </c>
      <c r="B163" s="81">
        <v>1.07</v>
      </c>
      <c r="C163" s="81">
        <f t="shared" si="6"/>
        <v>14.06</v>
      </c>
      <c r="D163" s="34" t="str">
        <f>VLOOKUP(B163,'Draft Order (KKL)'!A:C,2,0)</f>
        <v>Hipster Doofus</v>
      </c>
      <c r="E163" s="34" t="str">
        <f>VLOOKUP(B163,'Draft Order (KKL)'!A:C,3,0)</f>
        <v>Corey Thoesen</v>
      </c>
    </row>
    <row r="164" spans="1:5" x14ac:dyDescent="0.25">
      <c r="A164" s="34" t="str">
        <f t="shared" si="5"/>
        <v>14_Hail Marys</v>
      </c>
      <c r="B164" s="81">
        <v>1.06</v>
      </c>
      <c r="C164" s="81">
        <f t="shared" si="6"/>
        <v>14.07</v>
      </c>
      <c r="D164" s="34" t="str">
        <f>VLOOKUP(B164,'Draft Order (KKL)'!A:C,2,0)</f>
        <v>Hail Marys</v>
      </c>
      <c r="E164" s="34" t="str">
        <f>VLOOKUP(B164,'Draft Order (KKL)'!A:C,3,0)</f>
        <v>Bill Davidson</v>
      </c>
    </row>
    <row r="165" spans="1:5" x14ac:dyDescent="0.25">
      <c r="A165" s="34" t="str">
        <f t="shared" si="5"/>
        <v>14_Over the Hill</v>
      </c>
      <c r="B165" s="81">
        <v>1.05</v>
      </c>
      <c r="C165" s="81">
        <f t="shared" si="6"/>
        <v>14.08</v>
      </c>
      <c r="D165" s="34" t="str">
        <f>VLOOKUP(B165,'Draft Order (KKL)'!A:C,2,0)</f>
        <v>Over the Hill</v>
      </c>
      <c r="E165" s="34" t="str">
        <f>VLOOKUP(B165,'Draft Order (KKL)'!A:C,3,0)</f>
        <v>Craig Wiesen</v>
      </c>
    </row>
    <row r="166" spans="1:5" x14ac:dyDescent="0.25">
      <c r="A166" s="34" t="str">
        <f t="shared" si="5"/>
        <v>14_Da Cowboys</v>
      </c>
      <c r="B166" s="81">
        <v>1.04</v>
      </c>
      <c r="C166" s="81">
        <f t="shared" si="6"/>
        <v>14.09</v>
      </c>
      <c r="D166" s="34" t="str">
        <f>VLOOKUP(B166,'Draft Order (KKL)'!A:C,2,0)</f>
        <v>Da Cowboys</v>
      </c>
      <c r="E166" s="34" t="str">
        <f>VLOOKUP(B166,'Draft Order (KKL)'!A:C,3,0)</f>
        <v>Allen Broussard</v>
      </c>
    </row>
    <row r="167" spans="1:5" x14ac:dyDescent="0.25">
      <c r="A167" s="34" t="str">
        <f t="shared" si="5"/>
        <v>14_Guiness Blacks</v>
      </c>
      <c r="B167" s="81">
        <v>1.03</v>
      </c>
      <c r="C167" s="81">
        <f t="shared" si="6"/>
        <v>14.1</v>
      </c>
      <c r="D167" s="34" t="str">
        <f>VLOOKUP(B167,'Draft Order (KKL)'!A:C,2,0)</f>
        <v>Guiness Blacks</v>
      </c>
      <c r="E167" s="34" t="str">
        <f>VLOOKUP(B167,'Draft Order (KKL)'!A:C,3,0)</f>
        <v>Rob Sherman</v>
      </c>
    </row>
    <row r="168" spans="1:5" x14ac:dyDescent="0.25">
      <c r="A168" s="34" t="str">
        <f t="shared" si="5"/>
        <v>14_Wa Wa Wee Wa</v>
      </c>
      <c r="B168" s="81">
        <v>1.02</v>
      </c>
      <c r="C168" s="81">
        <f t="shared" si="6"/>
        <v>14.11</v>
      </c>
      <c r="D168" s="34" t="str">
        <f>VLOOKUP(B168,'Draft Order (KKL)'!A:C,2,0)</f>
        <v>Wa Wa Wee Wa</v>
      </c>
      <c r="E168" s="34" t="str">
        <f>VLOOKUP(B168,'Draft Order (KKL)'!A:C,3,0)</f>
        <v>Mike Stein</v>
      </c>
    </row>
    <row r="169" spans="1:5" x14ac:dyDescent="0.25">
      <c r="A169" s="34" t="str">
        <f t="shared" si="5"/>
        <v>14_BoRaDLeSHoW</v>
      </c>
      <c r="B169" s="81">
        <v>1.01</v>
      </c>
      <c r="C169" s="81">
        <f t="shared" si="6"/>
        <v>14.120000000000001</v>
      </c>
      <c r="D169" s="34" t="str">
        <f>VLOOKUP(B169,'Draft Order (KKL)'!A:C,2,0)</f>
        <v>BoRaDLeSHoW</v>
      </c>
      <c r="E169" s="34" t="str">
        <f>VLOOKUP(B169,'Draft Order (KKL)'!A:C,3,0)</f>
        <v>Brad Thoesen</v>
      </c>
    </row>
    <row r="170" spans="1:5" x14ac:dyDescent="0.25">
      <c r="A170" s="34" t="str">
        <f t="shared" si="5"/>
        <v>15_BoRaDLeSHoW</v>
      </c>
      <c r="B170" s="81">
        <v>1.01</v>
      </c>
      <c r="C170" s="81">
        <f t="shared" si="6"/>
        <v>15.01</v>
      </c>
      <c r="D170" s="34" t="str">
        <f>VLOOKUP(B170,'Draft Order (KKL)'!A:C,2,0)</f>
        <v>BoRaDLeSHoW</v>
      </c>
      <c r="E170" s="34" t="str">
        <f>VLOOKUP(B170,'Draft Order (KKL)'!A:C,3,0)</f>
        <v>Brad Thoesen</v>
      </c>
    </row>
    <row r="171" spans="1:5" x14ac:dyDescent="0.25">
      <c r="A171" s="34" t="str">
        <f t="shared" si="5"/>
        <v>15_Wa Wa Wee Wa</v>
      </c>
      <c r="B171" s="81">
        <v>1.02</v>
      </c>
      <c r="C171" s="81">
        <f t="shared" si="6"/>
        <v>15.02</v>
      </c>
      <c r="D171" s="34" t="str">
        <f>VLOOKUP(B171,'Draft Order (KKL)'!A:C,2,0)</f>
        <v>Wa Wa Wee Wa</v>
      </c>
      <c r="E171" s="34" t="str">
        <f>VLOOKUP(B171,'Draft Order (KKL)'!A:C,3,0)</f>
        <v>Mike Stein</v>
      </c>
    </row>
    <row r="172" spans="1:5" x14ac:dyDescent="0.25">
      <c r="A172" s="34" t="str">
        <f t="shared" si="5"/>
        <v>15_Guiness Blacks</v>
      </c>
      <c r="B172" s="81">
        <v>1.03</v>
      </c>
      <c r="C172" s="81">
        <f t="shared" si="6"/>
        <v>15.030000000000001</v>
      </c>
      <c r="D172" s="34" t="str">
        <f>VLOOKUP(B172,'Draft Order (KKL)'!A:C,2,0)</f>
        <v>Guiness Blacks</v>
      </c>
      <c r="E172" s="34" t="str">
        <f>VLOOKUP(B172,'Draft Order (KKL)'!A:C,3,0)</f>
        <v>Rob Sherman</v>
      </c>
    </row>
    <row r="173" spans="1:5" x14ac:dyDescent="0.25">
      <c r="A173" s="34" t="str">
        <f t="shared" si="5"/>
        <v>15_Da Cowboys</v>
      </c>
      <c r="B173" s="81">
        <v>1.04</v>
      </c>
      <c r="C173" s="81">
        <f t="shared" si="6"/>
        <v>15.04</v>
      </c>
      <c r="D173" s="34" t="str">
        <f>VLOOKUP(B173,'Draft Order (KKL)'!A:C,2,0)</f>
        <v>Da Cowboys</v>
      </c>
      <c r="E173" s="34" t="str">
        <f>VLOOKUP(B173,'Draft Order (KKL)'!A:C,3,0)</f>
        <v>Allen Broussard</v>
      </c>
    </row>
    <row r="174" spans="1:5" x14ac:dyDescent="0.25">
      <c r="A174" s="34" t="str">
        <f t="shared" si="5"/>
        <v>15_Over the Hill</v>
      </c>
      <c r="B174" s="81">
        <v>1.05</v>
      </c>
      <c r="C174" s="81">
        <f t="shared" si="6"/>
        <v>15.05</v>
      </c>
      <c r="D174" s="34" t="str">
        <f>VLOOKUP(B174,'Draft Order (KKL)'!A:C,2,0)</f>
        <v>Over the Hill</v>
      </c>
      <c r="E174" s="34" t="str">
        <f>VLOOKUP(B174,'Draft Order (KKL)'!A:C,3,0)</f>
        <v>Craig Wiesen</v>
      </c>
    </row>
    <row r="175" spans="1:5" x14ac:dyDescent="0.25">
      <c r="A175" s="34" t="str">
        <f t="shared" si="5"/>
        <v>15_Hail Marys</v>
      </c>
      <c r="B175" s="81">
        <v>1.06</v>
      </c>
      <c r="C175" s="81">
        <f t="shared" si="6"/>
        <v>15.06</v>
      </c>
      <c r="D175" s="34" t="str">
        <f>VLOOKUP(B175,'Draft Order (KKL)'!A:C,2,0)</f>
        <v>Hail Marys</v>
      </c>
      <c r="E175" s="34" t="str">
        <f>VLOOKUP(B175,'Draft Order (KKL)'!A:C,3,0)</f>
        <v>Bill Davidson</v>
      </c>
    </row>
    <row r="176" spans="1:5" x14ac:dyDescent="0.25">
      <c r="A176" s="34" t="str">
        <f t="shared" si="5"/>
        <v>15_Hipster Doofus</v>
      </c>
      <c r="B176" s="81">
        <v>1.07</v>
      </c>
      <c r="C176" s="81">
        <f t="shared" si="6"/>
        <v>15.07</v>
      </c>
      <c r="D176" s="34" t="str">
        <f>VLOOKUP(B176,'Draft Order (KKL)'!A:C,2,0)</f>
        <v>Hipster Doofus</v>
      </c>
      <c r="E176" s="34" t="str">
        <f>VLOOKUP(B176,'Draft Order (KKL)'!A:C,3,0)</f>
        <v>Corey Thoesen</v>
      </c>
    </row>
    <row r="177" spans="1:5" x14ac:dyDescent="0.25">
      <c r="A177" s="34" t="str">
        <f t="shared" si="5"/>
        <v>15_Phoenix Force</v>
      </c>
      <c r="B177" s="81">
        <v>1.08</v>
      </c>
      <c r="C177" s="81">
        <f t="shared" si="6"/>
        <v>15.08</v>
      </c>
      <c r="D177" s="34" t="str">
        <f>VLOOKUP(B177,'Draft Order (KKL)'!A:C,2,0)</f>
        <v>Phoenix Force</v>
      </c>
      <c r="E177" s="34" t="str">
        <f>VLOOKUP(B177,'Draft Order (KKL)'!A:C,3,0)</f>
        <v>Chris Culbreath</v>
      </c>
    </row>
    <row r="178" spans="1:5" x14ac:dyDescent="0.25">
      <c r="A178" s="34" t="str">
        <f t="shared" si="5"/>
        <v>15_Sleepy Hollow Stranglers</v>
      </c>
      <c r="B178" s="81">
        <v>1.0900000000000001</v>
      </c>
      <c r="C178" s="81">
        <f t="shared" si="6"/>
        <v>15.09</v>
      </c>
      <c r="D178" s="34" t="str">
        <f>VLOOKUP(B178,'Draft Order (KKL)'!A:C,2,0)</f>
        <v>Sleepy Hollow Stranglers</v>
      </c>
      <c r="E178" s="34" t="str">
        <f>VLOOKUP(B178,'Draft Order (KKL)'!A:C,3,0)</f>
        <v>Damien Long</v>
      </c>
    </row>
    <row r="179" spans="1:5" x14ac:dyDescent="0.25">
      <c r="A179" s="34" t="str">
        <f t="shared" si="5"/>
        <v>15_Karaoke Craig</v>
      </c>
      <c r="B179" s="81">
        <v>1.1000000000000001</v>
      </c>
      <c r="C179" s="81">
        <f t="shared" si="6"/>
        <v>15.1</v>
      </c>
      <c r="D179" s="34" t="str">
        <f>VLOOKUP(B179,'Draft Order (KKL)'!A:C,2,0)</f>
        <v>Karaoke Craig</v>
      </c>
      <c r="E179" s="34" t="str">
        <f>VLOOKUP(B179,'Draft Order (KKL)'!A:C,3,0)</f>
        <v>Ever Rivera</v>
      </c>
    </row>
    <row r="180" spans="1:5" x14ac:dyDescent="0.25">
      <c r="A180" s="34" t="str">
        <f t="shared" si="5"/>
        <v>15_Fightin Irish Mist</v>
      </c>
      <c r="B180" s="81">
        <v>1.1100000000000001</v>
      </c>
      <c r="C180" s="81">
        <f t="shared" si="6"/>
        <v>15.11</v>
      </c>
      <c r="D180" s="34" t="str">
        <f>VLOOKUP(B180,'Draft Order (KKL)'!A:C,2,0)</f>
        <v>Fightin Irish Mist</v>
      </c>
      <c r="E180" s="34" t="str">
        <f>VLOOKUP(B180,'Draft Order (KKL)'!A:C,3,0)</f>
        <v>Craig Mayo</v>
      </c>
    </row>
    <row r="181" spans="1:5" x14ac:dyDescent="0.25">
      <c r="A181" s="34" t="str">
        <f t="shared" si="5"/>
        <v>15_Midnight Marauders</v>
      </c>
      <c r="B181" s="81">
        <v>1.1200000000000001</v>
      </c>
      <c r="C181" s="81">
        <f t="shared" si="6"/>
        <v>15.120000000000001</v>
      </c>
      <c r="D181" s="34" t="str">
        <f>VLOOKUP(B181,'Draft Order (KKL)'!A:C,2,0)</f>
        <v>Midnight Marauders</v>
      </c>
      <c r="E181" s="34" t="str">
        <f>VLOOKUP(B181,'Draft Order (KKL)'!A:C,3,0)</f>
        <v>Rodney Sasher</v>
      </c>
    </row>
    <row r="182" spans="1:5" x14ac:dyDescent="0.25">
      <c r="A182" s="34" t="str">
        <f t="shared" si="5"/>
        <v>16_Midnight Marauders</v>
      </c>
      <c r="B182" s="81">
        <v>1.1200000000000001</v>
      </c>
      <c r="C182" s="81">
        <f t="shared" si="6"/>
        <v>16.009999999999998</v>
      </c>
      <c r="D182" s="34" t="str">
        <f>VLOOKUP(B182,'Draft Order (KKL)'!A:C,2,0)</f>
        <v>Midnight Marauders</v>
      </c>
      <c r="E182" s="34" t="str">
        <f>VLOOKUP(B182,'Draft Order (KKL)'!A:C,3,0)</f>
        <v>Rodney Sasher</v>
      </c>
    </row>
    <row r="183" spans="1:5" x14ac:dyDescent="0.25">
      <c r="A183" s="34" t="str">
        <f t="shared" si="5"/>
        <v>16_Fightin Irish Mist</v>
      </c>
      <c r="B183" s="81">
        <v>1.1100000000000001</v>
      </c>
      <c r="C183" s="81">
        <f t="shared" si="6"/>
        <v>16.02</v>
      </c>
      <c r="D183" s="34" t="str">
        <f>VLOOKUP(B183,'Draft Order (KKL)'!A:C,2,0)</f>
        <v>Fightin Irish Mist</v>
      </c>
      <c r="E183" s="34" t="str">
        <f>VLOOKUP(B183,'Draft Order (KKL)'!A:C,3,0)</f>
        <v>Craig Mayo</v>
      </c>
    </row>
    <row r="184" spans="1:5" x14ac:dyDescent="0.25">
      <c r="A184" s="34" t="str">
        <f t="shared" si="5"/>
        <v>16_Karaoke Craig</v>
      </c>
      <c r="B184" s="81">
        <v>1.1000000000000001</v>
      </c>
      <c r="C184" s="81">
        <f t="shared" si="6"/>
        <v>16.03</v>
      </c>
      <c r="D184" s="34" t="str">
        <f>VLOOKUP(B184,'Draft Order (KKL)'!A:C,2,0)</f>
        <v>Karaoke Craig</v>
      </c>
      <c r="E184" s="34" t="str">
        <f>VLOOKUP(B184,'Draft Order (KKL)'!A:C,3,0)</f>
        <v>Ever Rivera</v>
      </c>
    </row>
    <row r="185" spans="1:5" x14ac:dyDescent="0.25">
      <c r="A185" s="34" t="str">
        <f t="shared" si="5"/>
        <v>16_Sleepy Hollow Stranglers</v>
      </c>
      <c r="B185" s="81">
        <v>1.0900000000000001</v>
      </c>
      <c r="C185" s="81">
        <f t="shared" si="6"/>
        <v>16.04</v>
      </c>
      <c r="D185" s="34" t="str">
        <f>VLOOKUP(B185,'Draft Order (KKL)'!A:C,2,0)</f>
        <v>Sleepy Hollow Stranglers</v>
      </c>
      <c r="E185" s="34" t="str">
        <f>VLOOKUP(B185,'Draft Order (KKL)'!A:C,3,0)</f>
        <v>Damien Long</v>
      </c>
    </row>
    <row r="186" spans="1:5" x14ac:dyDescent="0.25">
      <c r="A186" s="34" t="str">
        <f t="shared" si="5"/>
        <v>16_Phoenix Force</v>
      </c>
      <c r="B186" s="81">
        <v>1.08</v>
      </c>
      <c r="C186" s="81">
        <f t="shared" si="6"/>
        <v>16.05</v>
      </c>
      <c r="D186" s="34" t="str">
        <f>VLOOKUP(B186,'Draft Order (KKL)'!A:C,2,0)</f>
        <v>Phoenix Force</v>
      </c>
      <c r="E186" s="34" t="str">
        <f>VLOOKUP(B186,'Draft Order (KKL)'!A:C,3,0)</f>
        <v>Chris Culbreath</v>
      </c>
    </row>
    <row r="187" spans="1:5" x14ac:dyDescent="0.25">
      <c r="A187" s="34" t="str">
        <f t="shared" si="5"/>
        <v>16_Hipster Doofus</v>
      </c>
      <c r="B187" s="81">
        <v>1.07</v>
      </c>
      <c r="C187" s="81">
        <f t="shared" si="6"/>
        <v>16.060000000000002</v>
      </c>
      <c r="D187" s="34" t="str">
        <f>VLOOKUP(B187,'Draft Order (KKL)'!A:C,2,0)</f>
        <v>Hipster Doofus</v>
      </c>
      <c r="E187" s="34" t="str">
        <f>VLOOKUP(B187,'Draft Order (KKL)'!A:C,3,0)</f>
        <v>Corey Thoesen</v>
      </c>
    </row>
    <row r="188" spans="1:5" x14ac:dyDescent="0.25">
      <c r="A188" s="34" t="str">
        <f t="shared" si="5"/>
        <v>16_Hail Marys</v>
      </c>
      <c r="B188" s="81">
        <v>1.06</v>
      </c>
      <c r="C188" s="81">
        <f t="shared" si="6"/>
        <v>16.07</v>
      </c>
      <c r="D188" s="34" t="str">
        <f>VLOOKUP(B188,'Draft Order (KKL)'!A:C,2,0)</f>
        <v>Hail Marys</v>
      </c>
      <c r="E188" s="34" t="str">
        <f>VLOOKUP(B188,'Draft Order (KKL)'!A:C,3,0)</f>
        <v>Bill Davidson</v>
      </c>
    </row>
    <row r="189" spans="1:5" x14ac:dyDescent="0.25">
      <c r="A189" s="34" t="str">
        <f t="shared" si="5"/>
        <v>16_Over the Hill</v>
      </c>
      <c r="B189" s="81">
        <v>1.05</v>
      </c>
      <c r="C189" s="81">
        <f t="shared" si="6"/>
        <v>16.079999999999998</v>
      </c>
      <c r="D189" s="34" t="str">
        <f>VLOOKUP(B189,'Draft Order (KKL)'!A:C,2,0)</f>
        <v>Over the Hill</v>
      </c>
      <c r="E189" s="34" t="str">
        <f>VLOOKUP(B189,'Draft Order (KKL)'!A:C,3,0)</f>
        <v>Craig Wiesen</v>
      </c>
    </row>
    <row r="190" spans="1:5" x14ac:dyDescent="0.25">
      <c r="A190" s="34" t="str">
        <f t="shared" si="5"/>
        <v>16_Da Cowboys</v>
      </c>
      <c r="B190" s="81">
        <v>1.04</v>
      </c>
      <c r="C190" s="81">
        <f t="shared" si="6"/>
        <v>16.09</v>
      </c>
      <c r="D190" s="34" t="str">
        <f>VLOOKUP(B190,'Draft Order (KKL)'!A:C,2,0)</f>
        <v>Da Cowboys</v>
      </c>
      <c r="E190" s="34" t="str">
        <f>VLOOKUP(B190,'Draft Order (KKL)'!A:C,3,0)</f>
        <v>Allen Broussard</v>
      </c>
    </row>
    <row r="191" spans="1:5" x14ac:dyDescent="0.25">
      <c r="A191" s="34" t="str">
        <f t="shared" si="5"/>
        <v>16_Guiness Blacks</v>
      </c>
      <c r="B191" s="81">
        <v>1.03</v>
      </c>
      <c r="C191" s="81">
        <f t="shared" si="6"/>
        <v>16.100000000000001</v>
      </c>
      <c r="D191" s="34" t="str">
        <f>VLOOKUP(B191,'Draft Order (KKL)'!A:C,2,0)</f>
        <v>Guiness Blacks</v>
      </c>
      <c r="E191" s="34" t="str">
        <f>VLOOKUP(B191,'Draft Order (KKL)'!A:C,3,0)</f>
        <v>Rob Sherman</v>
      </c>
    </row>
    <row r="192" spans="1:5" x14ac:dyDescent="0.25">
      <c r="A192" s="34" t="str">
        <f t="shared" si="5"/>
        <v>16_Wa Wa Wee Wa</v>
      </c>
      <c r="B192" s="81">
        <v>1.02</v>
      </c>
      <c r="C192" s="81">
        <f t="shared" si="6"/>
        <v>16.11</v>
      </c>
      <c r="D192" s="34" t="str">
        <f>VLOOKUP(B192,'Draft Order (KKL)'!A:C,2,0)</f>
        <v>Wa Wa Wee Wa</v>
      </c>
      <c r="E192" s="34" t="str">
        <f>VLOOKUP(B192,'Draft Order (KKL)'!A:C,3,0)</f>
        <v>Mike Stein</v>
      </c>
    </row>
    <row r="193" spans="1:5" x14ac:dyDescent="0.25">
      <c r="A193" s="34" t="str">
        <f t="shared" si="5"/>
        <v>16_BoRaDLeSHoW</v>
      </c>
      <c r="B193" s="81">
        <v>1.01</v>
      </c>
      <c r="C193" s="81">
        <f t="shared" si="6"/>
        <v>16.12</v>
      </c>
      <c r="D193" s="34" t="str">
        <f>VLOOKUP(B193,'Draft Order (KKL)'!A:C,2,0)</f>
        <v>BoRaDLeSHoW</v>
      </c>
      <c r="E193" s="34" t="str">
        <f>VLOOKUP(B193,'Draft Order (KKL)'!A:C,3,0)</f>
        <v>Brad Thoesen</v>
      </c>
    </row>
    <row r="194" spans="1:5" x14ac:dyDescent="0.25">
      <c r="A194" s="34" t="str">
        <f t="shared" si="5"/>
        <v>17_BoRaDLeSHoW</v>
      </c>
      <c r="B194" s="81">
        <v>1.01</v>
      </c>
      <c r="C194" s="81">
        <f t="shared" si="6"/>
        <v>17.009999999999998</v>
      </c>
      <c r="D194" s="34" t="str">
        <f>VLOOKUP(B194,'Draft Order (KKL)'!A:C,2,0)</f>
        <v>BoRaDLeSHoW</v>
      </c>
      <c r="E194" s="34" t="str">
        <f>VLOOKUP(B194,'Draft Order (KKL)'!A:C,3,0)</f>
        <v>Brad Thoesen</v>
      </c>
    </row>
    <row r="195" spans="1:5" x14ac:dyDescent="0.25">
      <c r="A195" s="34" t="str">
        <f t="shared" si="5"/>
        <v>17_Wa Wa Wee Wa</v>
      </c>
      <c r="B195" s="81">
        <v>1.02</v>
      </c>
      <c r="C195" s="81">
        <f t="shared" si="6"/>
        <v>17.02</v>
      </c>
      <c r="D195" s="34" t="str">
        <f>VLOOKUP(B195,'Draft Order (KKL)'!A:C,2,0)</f>
        <v>Wa Wa Wee Wa</v>
      </c>
      <c r="E195" s="34" t="str">
        <f>VLOOKUP(B195,'Draft Order (KKL)'!A:C,3,0)</f>
        <v>Mike Stein</v>
      </c>
    </row>
    <row r="196" spans="1:5" x14ac:dyDescent="0.25">
      <c r="A196" s="34" t="str">
        <f t="shared" si="5"/>
        <v>17_Guiness Blacks</v>
      </c>
      <c r="B196" s="81">
        <v>1.03</v>
      </c>
      <c r="C196" s="81">
        <f t="shared" si="6"/>
        <v>17.03</v>
      </c>
      <c r="D196" s="34" t="str">
        <f>VLOOKUP(B196,'Draft Order (KKL)'!A:C,2,0)</f>
        <v>Guiness Blacks</v>
      </c>
      <c r="E196" s="34" t="str">
        <f>VLOOKUP(B196,'Draft Order (KKL)'!A:C,3,0)</f>
        <v>Rob Sherman</v>
      </c>
    </row>
    <row r="197" spans="1:5" x14ac:dyDescent="0.25">
      <c r="A197" s="34" t="str">
        <f t="shared" si="5"/>
        <v>17_Da Cowboys</v>
      </c>
      <c r="B197" s="81">
        <v>1.04</v>
      </c>
      <c r="C197" s="81">
        <f t="shared" si="6"/>
        <v>17.04</v>
      </c>
      <c r="D197" s="34" t="str">
        <f>VLOOKUP(B197,'Draft Order (KKL)'!A:C,2,0)</f>
        <v>Da Cowboys</v>
      </c>
      <c r="E197" s="34" t="str">
        <f>VLOOKUP(B197,'Draft Order (KKL)'!A:C,3,0)</f>
        <v>Allen Broussard</v>
      </c>
    </row>
    <row r="198" spans="1:5" x14ac:dyDescent="0.25">
      <c r="A198" s="34" t="str">
        <f t="shared" si="5"/>
        <v>17_Over the Hill</v>
      </c>
      <c r="B198" s="81">
        <v>1.05</v>
      </c>
      <c r="C198" s="81">
        <f t="shared" si="6"/>
        <v>17.05</v>
      </c>
      <c r="D198" s="34" t="str">
        <f>VLOOKUP(B198,'Draft Order (KKL)'!A:C,2,0)</f>
        <v>Over the Hill</v>
      </c>
      <c r="E198" s="34" t="str">
        <f>VLOOKUP(B198,'Draft Order (KKL)'!A:C,3,0)</f>
        <v>Craig Wiesen</v>
      </c>
    </row>
    <row r="199" spans="1:5" x14ac:dyDescent="0.25">
      <c r="A199" s="34" t="str">
        <f t="shared" si="5"/>
        <v>17_Hail Marys</v>
      </c>
      <c r="B199" s="81">
        <v>1.06</v>
      </c>
      <c r="C199" s="81">
        <f t="shared" si="6"/>
        <v>17.060000000000002</v>
      </c>
      <c r="D199" s="34" t="str">
        <f>VLOOKUP(B199,'Draft Order (KKL)'!A:C,2,0)</f>
        <v>Hail Marys</v>
      </c>
      <c r="E199" s="34" t="str">
        <f>VLOOKUP(B199,'Draft Order (KKL)'!A:C,3,0)</f>
        <v>Bill Davidson</v>
      </c>
    </row>
    <row r="200" spans="1:5" x14ac:dyDescent="0.25">
      <c r="A200" s="34" t="str">
        <f t="shared" ref="A200:A217" si="7">CONCATENATE(ROUNDDOWN(TRIM(C200),0),"_",D200)</f>
        <v>17_Hipster Doofus</v>
      </c>
      <c r="B200" s="81">
        <v>1.07</v>
      </c>
      <c r="C200" s="81">
        <f t="shared" si="6"/>
        <v>17.07</v>
      </c>
      <c r="D200" s="34" t="str">
        <f>VLOOKUP(B200,'Draft Order (KKL)'!A:C,2,0)</f>
        <v>Hipster Doofus</v>
      </c>
      <c r="E200" s="34" t="str">
        <f>VLOOKUP(B200,'Draft Order (KKL)'!A:C,3,0)</f>
        <v>Corey Thoesen</v>
      </c>
    </row>
    <row r="201" spans="1:5" x14ac:dyDescent="0.25">
      <c r="A201" s="34" t="str">
        <f t="shared" si="7"/>
        <v>17_Phoenix Force</v>
      </c>
      <c r="B201" s="81">
        <v>1.08</v>
      </c>
      <c r="C201" s="81">
        <f t="shared" si="6"/>
        <v>17.079999999999998</v>
      </c>
      <c r="D201" s="34" t="str">
        <f>VLOOKUP(B201,'Draft Order (KKL)'!A:C,2,0)</f>
        <v>Phoenix Force</v>
      </c>
      <c r="E201" s="34" t="str">
        <f>VLOOKUP(B201,'Draft Order (KKL)'!A:C,3,0)</f>
        <v>Chris Culbreath</v>
      </c>
    </row>
    <row r="202" spans="1:5" x14ac:dyDescent="0.25">
      <c r="A202" s="34" t="str">
        <f t="shared" si="7"/>
        <v>17_Sleepy Hollow Stranglers</v>
      </c>
      <c r="B202" s="81">
        <v>1.0900000000000001</v>
      </c>
      <c r="C202" s="81">
        <f t="shared" si="6"/>
        <v>17.09</v>
      </c>
      <c r="D202" s="34" t="str">
        <f>VLOOKUP(B202,'Draft Order (KKL)'!A:C,2,0)</f>
        <v>Sleepy Hollow Stranglers</v>
      </c>
      <c r="E202" s="34" t="str">
        <f>VLOOKUP(B202,'Draft Order (KKL)'!A:C,3,0)</f>
        <v>Damien Long</v>
      </c>
    </row>
    <row r="203" spans="1:5" x14ac:dyDescent="0.25">
      <c r="A203" s="34" t="str">
        <f t="shared" si="7"/>
        <v>17_Karaoke Craig</v>
      </c>
      <c r="B203" s="81">
        <v>1.1000000000000001</v>
      </c>
      <c r="C203" s="81">
        <f t="shared" si="6"/>
        <v>17.100000000000001</v>
      </c>
      <c r="D203" s="34" t="str">
        <f>VLOOKUP(B203,'Draft Order (KKL)'!A:C,2,0)</f>
        <v>Karaoke Craig</v>
      </c>
      <c r="E203" s="34" t="str">
        <f>VLOOKUP(B203,'Draft Order (KKL)'!A:C,3,0)</f>
        <v>Ever Rivera</v>
      </c>
    </row>
    <row r="204" spans="1:5" x14ac:dyDescent="0.25">
      <c r="A204" s="34" t="str">
        <f t="shared" si="7"/>
        <v>17_Fightin Irish Mist</v>
      </c>
      <c r="B204" s="81">
        <v>1.1100000000000001</v>
      </c>
      <c r="C204" s="81">
        <f t="shared" si="6"/>
        <v>17.11</v>
      </c>
      <c r="D204" s="34" t="str">
        <f>VLOOKUP(B204,'Draft Order (KKL)'!A:C,2,0)</f>
        <v>Fightin Irish Mist</v>
      </c>
      <c r="E204" s="34" t="str">
        <f>VLOOKUP(B204,'Draft Order (KKL)'!A:C,3,0)</f>
        <v>Craig Mayo</v>
      </c>
    </row>
    <row r="205" spans="1:5" x14ac:dyDescent="0.25">
      <c r="A205" s="34" t="str">
        <f t="shared" si="7"/>
        <v>17_Midnight Marauders</v>
      </c>
      <c r="B205" s="81">
        <v>1.1200000000000001</v>
      </c>
      <c r="C205" s="81">
        <f t="shared" si="6"/>
        <v>17.12</v>
      </c>
      <c r="D205" s="34" t="str">
        <f>VLOOKUP(B205,'Draft Order (KKL)'!A:C,2,0)</f>
        <v>Midnight Marauders</v>
      </c>
      <c r="E205" s="34" t="str">
        <f>VLOOKUP(B205,'Draft Order (KKL)'!A:C,3,0)</f>
        <v>Rodney Sasher</v>
      </c>
    </row>
    <row r="206" spans="1:5" x14ac:dyDescent="0.25">
      <c r="A206" s="34" t="str">
        <f t="shared" si="7"/>
        <v>18_Midnight Marauders</v>
      </c>
      <c r="B206" s="81">
        <v>1.1200000000000001</v>
      </c>
      <c r="C206" s="81">
        <f t="shared" si="6"/>
        <v>18.009999999999998</v>
      </c>
      <c r="D206" s="34" t="str">
        <f>VLOOKUP(B206,'Draft Order (KKL)'!A:C,2,0)</f>
        <v>Midnight Marauders</v>
      </c>
      <c r="E206" s="34" t="str">
        <f>VLOOKUP(B206,'Draft Order (KKL)'!A:C,3,0)</f>
        <v>Rodney Sasher</v>
      </c>
    </row>
    <row r="207" spans="1:5" x14ac:dyDescent="0.25">
      <c r="A207" s="34" t="str">
        <f t="shared" si="7"/>
        <v>18_Fightin Irish Mist</v>
      </c>
      <c r="B207" s="81">
        <v>1.1100000000000001</v>
      </c>
      <c r="C207" s="81">
        <f t="shared" ref="C207:C217" si="8">1+C195</f>
        <v>18.02</v>
      </c>
      <c r="D207" s="34" t="str">
        <f>VLOOKUP(B207,'Draft Order (KKL)'!A:C,2,0)</f>
        <v>Fightin Irish Mist</v>
      </c>
      <c r="E207" s="34" t="str">
        <f>VLOOKUP(B207,'Draft Order (KKL)'!A:C,3,0)</f>
        <v>Craig Mayo</v>
      </c>
    </row>
    <row r="208" spans="1:5" x14ac:dyDescent="0.25">
      <c r="A208" s="34" t="str">
        <f t="shared" si="7"/>
        <v>18_Karaoke Craig</v>
      </c>
      <c r="B208" s="81">
        <v>1.1000000000000001</v>
      </c>
      <c r="C208" s="81">
        <f t="shared" si="8"/>
        <v>18.03</v>
      </c>
      <c r="D208" s="34" t="str">
        <f>VLOOKUP(B208,'Draft Order (KKL)'!A:C,2,0)</f>
        <v>Karaoke Craig</v>
      </c>
      <c r="E208" s="34" t="str">
        <f>VLOOKUP(B208,'Draft Order (KKL)'!A:C,3,0)</f>
        <v>Ever Rivera</v>
      </c>
    </row>
    <row r="209" spans="1:5" x14ac:dyDescent="0.25">
      <c r="A209" s="34" t="str">
        <f t="shared" si="7"/>
        <v>18_Sleepy Hollow Stranglers</v>
      </c>
      <c r="B209" s="81">
        <v>1.0900000000000001</v>
      </c>
      <c r="C209" s="81">
        <f t="shared" si="8"/>
        <v>18.04</v>
      </c>
      <c r="D209" s="34" t="str">
        <f>VLOOKUP(B209,'Draft Order (KKL)'!A:C,2,0)</f>
        <v>Sleepy Hollow Stranglers</v>
      </c>
      <c r="E209" s="34" t="str">
        <f>VLOOKUP(B209,'Draft Order (KKL)'!A:C,3,0)</f>
        <v>Damien Long</v>
      </c>
    </row>
    <row r="210" spans="1:5" x14ac:dyDescent="0.25">
      <c r="A210" s="34" t="str">
        <f t="shared" si="7"/>
        <v>18_Phoenix Force</v>
      </c>
      <c r="B210" s="81">
        <v>1.08</v>
      </c>
      <c r="C210" s="81">
        <f t="shared" si="8"/>
        <v>18.05</v>
      </c>
      <c r="D210" s="34" t="str">
        <f>VLOOKUP(B210,'Draft Order (KKL)'!A:C,2,0)</f>
        <v>Phoenix Force</v>
      </c>
      <c r="E210" s="34" t="str">
        <f>VLOOKUP(B210,'Draft Order (KKL)'!A:C,3,0)</f>
        <v>Chris Culbreath</v>
      </c>
    </row>
    <row r="211" spans="1:5" x14ac:dyDescent="0.25">
      <c r="A211" s="34" t="str">
        <f t="shared" si="7"/>
        <v>18_Hipster Doofus</v>
      </c>
      <c r="B211" s="81">
        <v>1.07</v>
      </c>
      <c r="C211" s="81">
        <f t="shared" si="8"/>
        <v>18.060000000000002</v>
      </c>
      <c r="D211" s="34" t="str">
        <f>VLOOKUP(B211,'Draft Order (KKL)'!A:C,2,0)</f>
        <v>Hipster Doofus</v>
      </c>
      <c r="E211" s="34" t="str">
        <f>VLOOKUP(B211,'Draft Order (KKL)'!A:C,3,0)</f>
        <v>Corey Thoesen</v>
      </c>
    </row>
    <row r="212" spans="1:5" x14ac:dyDescent="0.25">
      <c r="A212" s="34" t="str">
        <f t="shared" si="7"/>
        <v>18_Hail Marys</v>
      </c>
      <c r="B212" s="81">
        <v>1.06</v>
      </c>
      <c r="C212" s="81">
        <f t="shared" si="8"/>
        <v>18.07</v>
      </c>
      <c r="D212" s="34" t="str">
        <f>VLOOKUP(B212,'Draft Order (KKL)'!A:C,2,0)</f>
        <v>Hail Marys</v>
      </c>
      <c r="E212" s="34" t="str">
        <f>VLOOKUP(B212,'Draft Order (KKL)'!A:C,3,0)</f>
        <v>Bill Davidson</v>
      </c>
    </row>
    <row r="213" spans="1:5" x14ac:dyDescent="0.25">
      <c r="A213" s="34" t="str">
        <f t="shared" si="7"/>
        <v>18_Over the Hill</v>
      </c>
      <c r="B213" s="81">
        <v>1.05</v>
      </c>
      <c r="C213" s="81">
        <f t="shared" si="8"/>
        <v>18.079999999999998</v>
      </c>
      <c r="D213" s="34" t="str">
        <f>VLOOKUP(B213,'Draft Order (KKL)'!A:C,2,0)</f>
        <v>Over the Hill</v>
      </c>
      <c r="E213" s="34" t="str">
        <f>VLOOKUP(B213,'Draft Order (KKL)'!A:C,3,0)</f>
        <v>Craig Wiesen</v>
      </c>
    </row>
    <row r="214" spans="1:5" x14ac:dyDescent="0.25">
      <c r="A214" s="34" t="str">
        <f t="shared" si="7"/>
        <v>18_Da Cowboys</v>
      </c>
      <c r="B214" s="81">
        <v>1.04</v>
      </c>
      <c r="C214" s="81">
        <f t="shared" si="8"/>
        <v>18.09</v>
      </c>
      <c r="D214" s="34" t="str">
        <f>VLOOKUP(B214,'Draft Order (KKL)'!A:C,2,0)</f>
        <v>Da Cowboys</v>
      </c>
      <c r="E214" s="34" t="str">
        <f>VLOOKUP(B214,'Draft Order (KKL)'!A:C,3,0)</f>
        <v>Allen Broussard</v>
      </c>
    </row>
    <row r="215" spans="1:5" x14ac:dyDescent="0.25">
      <c r="A215" s="34" t="str">
        <f t="shared" si="7"/>
        <v>18_Guiness Blacks</v>
      </c>
      <c r="B215" s="81">
        <v>1.03</v>
      </c>
      <c r="C215" s="81">
        <f t="shared" si="8"/>
        <v>18.100000000000001</v>
      </c>
      <c r="D215" s="34" t="str">
        <f>VLOOKUP(B215,'Draft Order (KKL)'!A:C,2,0)</f>
        <v>Guiness Blacks</v>
      </c>
      <c r="E215" s="34" t="str">
        <f>VLOOKUP(B215,'Draft Order (KKL)'!A:C,3,0)</f>
        <v>Rob Sherman</v>
      </c>
    </row>
    <row r="216" spans="1:5" x14ac:dyDescent="0.25">
      <c r="A216" s="34" t="str">
        <f t="shared" si="7"/>
        <v>18_Wa Wa Wee Wa</v>
      </c>
      <c r="B216" s="81">
        <v>1.02</v>
      </c>
      <c r="C216" s="81">
        <f t="shared" si="8"/>
        <v>18.11</v>
      </c>
      <c r="D216" s="34" t="str">
        <f>VLOOKUP(B216,'Draft Order (KKL)'!A:C,2,0)</f>
        <v>Wa Wa Wee Wa</v>
      </c>
      <c r="E216" s="34" t="str">
        <f>VLOOKUP(B216,'Draft Order (KKL)'!A:C,3,0)</f>
        <v>Mike Stein</v>
      </c>
    </row>
    <row r="217" spans="1:5" x14ac:dyDescent="0.25">
      <c r="A217" s="34" t="str">
        <f t="shared" si="7"/>
        <v>18_BoRaDLeSHoW</v>
      </c>
      <c r="B217" s="81">
        <v>1.01</v>
      </c>
      <c r="C217" s="81">
        <f t="shared" si="8"/>
        <v>18.12</v>
      </c>
      <c r="D217" s="34" t="str">
        <f>VLOOKUP(B217,'Draft Order (KKL)'!A:C,2,0)</f>
        <v>BoRaDLeSHoW</v>
      </c>
      <c r="E217" s="34" t="str">
        <f>VLOOKUP(B217,'Draft Order (KKL)'!A:C,3,0)</f>
        <v>Brad Thoesen</v>
      </c>
    </row>
  </sheetData>
  <autoFilter ref="C1:E1" xr:uid="{270E8A96-5669-4B46-A566-1DE967306933}"/>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1D585-1B59-4EC6-8B3D-4F2041513C2E}">
  <sheetPr codeName="Sheet1"/>
  <dimension ref="A1:H20"/>
  <sheetViews>
    <sheetView workbookViewId="0">
      <selection activeCell="A2" sqref="A2:A18"/>
    </sheetView>
  </sheetViews>
  <sheetFormatPr defaultRowHeight="15" x14ac:dyDescent="0.25"/>
  <cols>
    <col min="1" max="1" width="28.85546875" bestFit="1" customWidth="1"/>
    <col min="2" max="2" width="11.28515625" style="1" bestFit="1" customWidth="1"/>
    <col min="3" max="3" width="8.85546875" style="2" bestFit="1" customWidth="1"/>
    <col min="4" max="4" width="10.42578125" style="2" bestFit="1" customWidth="1"/>
    <col min="5" max="5" width="12" style="2" bestFit="1" customWidth="1"/>
    <col min="6" max="6" width="15" style="5" bestFit="1" customWidth="1"/>
    <col min="7" max="7" width="25.140625" style="2" bestFit="1" customWidth="1"/>
    <col min="8" max="8" width="23" style="2" bestFit="1" customWidth="1"/>
  </cols>
  <sheetData>
    <row r="1" spans="1:8" x14ac:dyDescent="0.25">
      <c r="A1" t="s">
        <v>0</v>
      </c>
      <c r="B1" s="1" t="s">
        <v>1</v>
      </c>
      <c r="C1" s="2" t="s">
        <v>2</v>
      </c>
      <c r="D1" s="2" t="s">
        <v>3</v>
      </c>
      <c r="E1" s="2" t="s">
        <v>4</v>
      </c>
      <c r="F1" s="5" t="s">
        <v>5</v>
      </c>
      <c r="G1" s="2" t="s">
        <v>6</v>
      </c>
      <c r="H1" s="2" t="s">
        <v>20</v>
      </c>
    </row>
    <row r="2" spans="1:8" x14ac:dyDescent="0.25">
      <c r="A2" t="s">
        <v>242</v>
      </c>
      <c r="B2" s="1">
        <v>40.700000000000003</v>
      </c>
      <c r="C2" s="2">
        <v>13</v>
      </c>
      <c r="F2" s="5">
        <v>4.0599999999999996</v>
      </c>
      <c r="G2" s="2">
        <v>3</v>
      </c>
      <c r="H2" s="2">
        <v>2</v>
      </c>
    </row>
    <row r="3" spans="1:8" x14ac:dyDescent="0.25">
      <c r="A3" t="s">
        <v>13</v>
      </c>
      <c r="B3" s="1">
        <v>212.6</v>
      </c>
      <c r="C3" s="2">
        <v>9</v>
      </c>
      <c r="F3" s="5">
        <v>5.07</v>
      </c>
      <c r="G3" s="2">
        <v>3</v>
      </c>
      <c r="H3" s="2">
        <v>3</v>
      </c>
    </row>
    <row r="4" spans="1:8" x14ac:dyDescent="0.25">
      <c r="A4" t="s">
        <v>179</v>
      </c>
      <c r="B4" s="1">
        <v>40.200000000000003</v>
      </c>
      <c r="C4" s="2">
        <v>7</v>
      </c>
      <c r="D4" s="2">
        <v>3</v>
      </c>
      <c r="E4" s="2" t="s">
        <v>14</v>
      </c>
      <c r="F4" s="5">
        <v>7.07</v>
      </c>
      <c r="G4" s="2">
        <v>2</v>
      </c>
      <c r="H4" s="2">
        <v>5</v>
      </c>
    </row>
    <row r="5" spans="1:8" x14ac:dyDescent="0.25">
      <c r="A5" t="s">
        <v>180</v>
      </c>
      <c r="B5" s="1">
        <v>197.6</v>
      </c>
      <c r="C5" s="2">
        <v>10</v>
      </c>
      <c r="F5" s="5">
        <v>9.07</v>
      </c>
      <c r="G5" s="2">
        <v>3</v>
      </c>
      <c r="H5" s="2">
        <v>7</v>
      </c>
    </row>
    <row r="6" spans="1:8" x14ac:dyDescent="0.25">
      <c r="A6" t="s">
        <v>181</v>
      </c>
      <c r="B6" s="1">
        <v>101.8</v>
      </c>
      <c r="C6" s="2">
        <v>6</v>
      </c>
      <c r="D6" s="2">
        <v>3</v>
      </c>
      <c r="E6" s="2" t="s">
        <v>16</v>
      </c>
      <c r="F6" s="5">
        <v>11.07</v>
      </c>
      <c r="G6" s="2">
        <v>2</v>
      </c>
      <c r="H6" s="2">
        <v>9</v>
      </c>
    </row>
    <row r="7" spans="1:8" x14ac:dyDescent="0.25">
      <c r="A7" t="s">
        <v>9</v>
      </c>
      <c r="B7" s="1">
        <v>91.8</v>
      </c>
      <c r="C7" s="2">
        <v>13</v>
      </c>
      <c r="D7" s="2">
        <v>3</v>
      </c>
      <c r="E7" s="2" t="s">
        <v>10</v>
      </c>
      <c r="F7" s="5">
        <v>12.12</v>
      </c>
      <c r="G7" s="2">
        <v>2</v>
      </c>
      <c r="H7" s="2">
        <v>10</v>
      </c>
    </row>
    <row r="8" spans="1:8" x14ac:dyDescent="0.25">
      <c r="A8" t="s">
        <v>8</v>
      </c>
      <c r="B8" s="1">
        <v>161.4</v>
      </c>
      <c r="C8" s="2">
        <v>11</v>
      </c>
      <c r="F8" s="5">
        <v>13.11</v>
      </c>
      <c r="G8" s="2">
        <v>3</v>
      </c>
      <c r="H8" s="2">
        <v>11</v>
      </c>
    </row>
    <row r="9" spans="1:8" x14ac:dyDescent="0.25">
      <c r="A9" t="s">
        <v>182</v>
      </c>
      <c r="B9" s="1">
        <v>45</v>
      </c>
      <c r="C9" s="2">
        <v>9</v>
      </c>
      <c r="G9" s="2">
        <v>3</v>
      </c>
      <c r="H9" s="2">
        <v>12</v>
      </c>
    </row>
    <row r="10" spans="1:8" x14ac:dyDescent="0.25">
      <c r="A10" t="s">
        <v>65</v>
      </c>
      <c r="B10" s="1">
        <v>109.7</v>
      </c>
      <c r="C10" s="2">
        <v>5</v>
      </c>
      <c r="G10" s="2">
        <v>3</v>
      </c>
      <c r="H10" s="2">
        <v>12</v>
      </c>
    </row>
    <row r="11" spans="1:8" x14ac:dyDescent="0.25">
      <c r="A11" t="s">
        <v>17</v>
      </c>
      <c r="B11" s="1">
        <v>124.9</v>
      </c>
      <c r="C11" s="2">
        <v>14</v>
      </c>
      <c r="G11" s="2">
        <v>3</v>
      </c>
      <c r="H11" s="2">
        <v>12</v>
      </c>
    </row>
    <row r="12" spans="1:8" x14ac:dyDescent="0.25">
      <c r="A12" t="s">
        <v>18</v>
      </c>
      <c r="B12" s="1">
        <v>127</v>
      </c>
      <c r="C12" s="2">
        <v>7</v>
      </c>
      <c r="G12" s="2">
        <v>3</v>
      </c>
      <c r="H12" s="2">
        <v>12</v>
      </c>
    </row>
    <row r="13" spans="1:8" x14ac:dyDescent="0.25">
      <c r="A13" t="s">
        <v>7</v>
      </c>
      <c r="B13" s="1">
        <v>247.6</v>
      </c>
      <c r="C13" s="2">
        <v>13</v>
      </c>
      <c r="G13" s="2">
        <v>3</v>
      </c>
      <c r="H13" s="2">
        <v>12</v>
      </c>
    </row>
    <row r="14" spans="1:8" x14ac:dyDescent="0.25">
      <c r="A14" t="s">
        <v>11</v>
      </c>
      <c r="B14" s="1">
        <v>43.7</v>
      </c>
      <c r="C14" s="2">
        <v>10</v>
      </c>
      <c r="G14" s="2">
        <v>3</v>
      </c>
      <c r="H14" s="2">
        <v>12</v>
      </c>
    </row>
    <row r="15" spans="1:8" x14ac:dyDescent="0.25">
      <c r="A15" t="s">
        <v>32</v>
      </c>
      <c r="B15" s="1">
        <v>155.19999999999999</v>
      </c>
      <c r="C15" s="2">
        <v>14</v>
      </c>
      <c r="D15" s="2">
        <v>3</v>
      </c>
      <c r="E15" s="2" t="s">
        <v>15</v>
      </c>
      <c r="F15" s="5">
        <v>14.06</v>
      </c>
      <c r="G15" s="2">
        <v>2</v>
      </c>
      <c r="H15" s="2">
        <v>12</v>
      </c>
    </row>
    <row r="16" spans="1:8" x14ac:dyDescent="0.25">
      <c r="A16" t="s">
        <v>78</v>
      </c>
      <c r="B16" s="1">
        <v>220.2</v>
      </c>
      <c r="C16" s="2">
        <v>5</v>
      </c>
      <c r="F16" s="5">
        <v>15.08</v>
      </c>
      <c r="G16" s="2">
        <v>3</v>
      </c>
      <c r="H16" s="2">
        <v>13</v>
      </c>
    </row>
    <row r="17" spans="1:8" x14ac:dyDescent="0.25">
      <c r="A17" t="s">
        <v>243</v>
      </c>
      <c r="B17" s="1">
        <v>218.8</v>
      </c>
      <c r="C17" s="2">
        <v>10</v>
      </c>
      <c r="F17" s="5">
        <v>16.059999999999999</v>
      </c>
      <c r="G17" s="2">
        <v>3</v>
      </c>
      <c r="H17" s="2">
        <v>14</v>
      </c>
    </row>
    <row r="18" spans="1:8" x14ac:dyDescent="0.25">
      <c r="A18" t="s">
        <v>19</v>
      </c>
      <c r="B18" s="1">
        <v>206</v>
      </c>
      <c r="C18" s="2">
        <v>13</v>
      </c>
      <c r="F18" s="5">
        <v>17.079999999999998</v>
      </c>
      <c r="G18" s="2">
        <v>3</v>
      </c>
      <c r="H18" s="2">
        <v>15</v>
      </c>
    </row>
    <row r="20" spans="1:8" x14ac:dyDescent="0.25">
      <c r="A20" s="3" t="str">
        <f>HYPERLINK("#'Table of Contents'!B2","Back to Table of Contents")</f>
        <v>Back to Table of Contents</v>
      </c>
    </row>
  </sheetData>
  <conditionalFormatting sqref="A1:A18">
    <cfRule type="expression" dxfId="47" priority="1">
      <formula>G1=3</formula>
    </cfRule>
    <cfRule type="expression" dxfId="46" priority="2">
      <formula>G1=2</formula>
    </cfRule>
    <cfRule type="expression" dxfId="45" priority="3">
      <formula>G1=1</formula>
    </cfRule>
    <cfRule type="expression" dxfId="44" priority="4">
      <formula>G1="NA"</formula>
    </cfRule>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47774-C29F-4FC3-B171-337E28C87854}">
  <sheetPr codeName="Sheet2"/>
  <dimension ref="A1:H21"/>
  <sheetViews>
    <sheetView workbookViewId="0">
      <selection activeCell="A21" sqref="A21"/>
    </sheetView>
  </sheetViews>
  <sheetFormatPr defaultRowHeight="15" x14ac:dyDescent="0.25"/>
  <cols>
    <col min="1" max="1" width="26.5703125" bestFit="1" customWidth="1"/>
    <col min="2" max="2" width="11.28515625" style="1" bestFit="1" customWidth="1"/>
    <col min="3" max="3" width="8.85546875" style="2" bestFit="1" customWidth="1"/>
    <col min="4" max="4" width="10.42578125" style="2" bestFit="1" customWidth="1"/>
    <col min="5" max="5" width="12" style="2" bestFit="1" customWidth="1"/>
    <col min="6" max="6" width="15" style="5" bestFit="1" customWidth="1"/>
    <col min="7" max="7" width="25.140625" style="2" bestFit="1" customWidth="1"/>
    <col min="8" max="8" width="23" style="2" bestFit="1" customWidth="1"/>
  </cols>
  <sheetData>
    <row r="1" spans="1:8" x14ac:dyDescent="0.25">
      <c r="A1" t="s">
        <v>0</v>
      </c>
      <c r="B1" s="1" t="s">
        <v>1</v>
      </c>
      <c r="C1" s="2" t="s">
        <v>2</v>
      </c>
      <c r="D1" s="2" t="s">
        <v>3</v>
      </c>
      <c r="E1" s="2" t="s">
        <v>4</v>
      </c>
      <c r="F1" s="5" t="s">
        <v>5</v>
      </c>
      <c r="G1" s="2" t="s">
        <v>6</v>
      </c>
      <c r="H1" s="2" t="s">
        <v>20</v>
      </c>
    </row>
    <row r="2" spans="1:8" x14ac:dyDescent="0.25">
      <c r="A2" t="s">
        <v>88</v>
      </c>
      <c r="B2" s="1">
        <v>128.80000000000001</v>
      </c>
      <c r="C2" s="2">
        <v>11</v>
      </c>
      <c r="F2" s="5">
        <v>4.1100000000000003</v>
      </c>
      <c r="G2" s="2">
        <v>3</v>
      </c>
      <c r="H2" s="2">
        <v>2</v>
      </c>
    </row>
    <row r="3" spans="1:8" x14ac:dyDescent="0.25">
      <c r="A3" t="s">
        <v>22</v>
      </c>
      <c r="B3" s="1">
        <v>238.05</v>
      </c>
      <c r="C3" s="2">
        <v>6</v>
      </c>
      <c r="D3" s="2">
        <v>3</v>
      </c>
      <c r="E3" s="2" t="s">
        <v>28</v>
      </c>
      <c r="F3" s="5">
        <v>4.03</v>
      </c>
      <c r="G3" s="2">
        <v>2</v>
      </c>
      <c r="H3" s="2">
        <v>2</v>
      </c>
    </row>
    <row r="4" spans="1:8" x14ac:dyDescent="0.25">
      <c r="A4" t="s">
        <v>143</v>
      </c>
      <c r="B4" s="1">
        <v>262.60000000000002</v>
      </c>
      <c r="C4" s="2">
        <v>5</v>
      </c>
      <c r="D4" s="2">
        <v>3</v>
      </c>
      <c r="E4" s="2" t="s">
        <v>100</v>
      </c>
      <c r="F4" s="5">
        <v>6.08</v>
      </c>
      <c r="G4" s="2">
        <v>2</v>
      </c>
      <c r="H4" s="2">
        <v>4</v>
      </c>
    </row>
    <row r="5" spans="1:8" x14ac:dyDescent="0.25">
      <c r="A5" t="s">
        <v>24</v>
      </c>
      <c r="B5" s="1">
        <v>95</v>
      </c>
      <c r="C5" s="2">
        <v>10</v>
      </c>
      <c r="F5" s="5">
        <v>7.1</v>
      </c>
      <c r="G5" s="2">
        <v>3</v>
      </c>
      <c r="H5" s="2">
        <v>5</v>
      </c>
    </row>
    <row r="6" spans="1:8" x14ac:dyDescent="0.25">
      <c r="A6" t="s">
        <v>144</v>
      </c>
      <c r="B6" s="1">
        <v>170</v>
      </c>
      <c r="C6" s="2">
        <v>9</v>
      </c>
      <c r="F6" s="5">
        <v>8.08</v>
      </c>
      <c r="G6" s="2">
        <v>3</v>
      </c>
      <c r="H6" s="2">
        <v>6</v>
      </c>
    </row>
    <row r="7" spans="1:8" x14ac:dyDescent="0.25">
      <c r="A7" t="s">
        <v>173</v>
      </c>
      <c r="B7" s="1">
        <v>160</v>
      </c>
      <c r="C7" s="2">
        <v>7</v>
      </c>
      <c r="F7" s="5">
        <v>8.01</v>
      </c>
      <c r="G7" s="2">
        <v>3</v>
      </c>
      <c r="H7" s="2">
        <v>6</v>
      </c>
    </row>
    <row r="8" spans="1:8" x14ac:dyDescent="0.25">
      <c r="A8" t="s">
        <v>91</v>
      </c>
      <c r="B8" s="1">
        <v>236.8</v>
      </c>
      <c r="C8" s="2">
        <v>7</v>
      </c>
      <c r="F8" s="5">
        <v>9.02</v>
      </c>
      <c r="G8" s="2">
        <v>3</v>
      </c>
      <c r="H8" s="2">
        <v>7</v>
      </c>
    </row>
    <row r="9" spans="1:8" x14ac:dyDescent="0.25">
      <c r="A9" t="s">
        <v>25</v>
      </c>
      <c r="B9" s="1">
        <v>129.5</v>
      </c>
      <c r="C9" s="2">
        <v>13</v>
      </c>
      <c r="D9" s="2">
        <v>3</v>
      </c>
      <c r="E9" s="2" t="s">
        <v>33</v>
      </c>
      <c r="F9" s="5">
        <v>10.029999999999999</v>
      </c>
      <c r="G9" s="2">
        <v>2</v>
      </c>
      <c r="H9" s="2">
        <v>8</v>
      </c>
    </row>
    <row r="10" spans="1:8" x14ac:dyDescent="0.25">
      <c r="A10" t="s">
        <v>223</v>
      </c>
      <c r="B10" s="1">
        <v>156.19999999999999</v>
      </c>
      <c r="C10" s="2">
        <v>6</v>
      </c>
      <c r="D10" s="2">
        <v>3</v>
      </c>
      <c r="E10" s="2" t="s">
        <v>10</v>
      </c>
      <c r="F10" s="5">
        <v>12.03</v>
      </c>
      <c r="G10" s="2">
        <v>2</v>
      </c>
      <c r="H10" s="2">
        <v>10</v>
      </c>
    </row>
    <row r="11" spans="1:8" x14ac:dyDescent="0.25">
      <c r="A11" t="s">
        <v>174</v>
      </c>
      <c r="B11" s="1">
        <v>107.8</v>
      </c>
      <c r="C11" s="2">
        <v>7</v>
      </c>
      <c r="D11" s="2">
        <v>3</v>
      </c>
      <c r="E11" s="2" t="s">
        <v>10</v>
      </c>
      <c r="F11" s="5">
        <v>12.08</v>
      </c>
      <c r="G11" s="2">
        <v>2</v>
      </c>
      <c r="H11" s="2">
        <v>10</v>
      </c>
    </row>
    <row r="12" spans="1:8" x14ac:dyDescent="0.25">
      <c r="A12" t="s">
        <v>175</v>
      </c>
      <c r="B12" s="1">
        <v>241.9</v>
      </c>
      <c r="C12" s="2">
        <v>7</v>
      </c>
      <c r="D12" s="2">
        <v>3</v>
      </c>
      <c r="E12" s="2" t="s">
        <v>63</v>
      </c>
      <c r="F12" s="5">
        <v>13.04</v>
      </c>
      <c r="G12" s="2">
        <v>2</v>
      </c>
      <c r="H12" s="2">
        <v>11</v>
      </c>
    </row>
    <row r="13" spans="1:8" x14ac:dyDescent="0.25">
      <c r="A13" t="s">
        <v>146</v>
      </c>
      <c r="B13" s="1">
        <v>174.4</v>
      </c>
      <c r="C13" s="2">
        <v>6</v>
      </c>
      <c r="F13" s="5">
        <v>13.05</v>
      </c>
      <c r="G13" s="2">
        <v>3</v>
      </c>
      <c r="H13" s="2">
        <v>11</v>
      </c>
    </row>
    <row r="14" spans="1:8" x14ac:dyDescent="0.25">
      <c r="A14" t="s">
        <v>147</v>
      </c>
      <c r="B14" s="1">
        <v>111.5</v>
      </c>
      <c r="C14" s="2">
        <v>5</v>
      </c>
      <c r="G14" s="2">
        <v>3</v>
      </c>
      <c r="H14" s="2">
        <v>12</v>
      </c>
    </row>
    <row r="15" spans="1:8" x14ac:dyDescent="0.25">
      <c r="A15" t="s">
        <v>27</v>
      </c>
      <c r="B15" s="1">
        <v>151</v>
      </c>
      <c r="C15" s="2">
        <v>5</v>
      </c>
      <c r="G15" s="2">
        <v>3</v>
      </c>
      <c r="H15" s="2">
        <v>12</v>
      </c>
    </row>
    <row r="16" spans="1:8" x14ac:dyDescent="0.25">
      <c r="A16" t="s">
        <v>176</v>
      </c>
      <c r="B16" s="1">
        <v>176.6</v>
      </c>
      <c r="C16" s="2">
        <v>11</v>
      </c>
      <c r="F16" s="5">
        <v>16.100000000000001</v>
      </c>
      <c r="G16" s="2">
        <v>3</v>
      </c>
      <c r="H16" s="2">
        <v>14</v>
      </c>
    </row>
    <row r="17" spans="1:8" x14ac:dyDescent="0.25">
      <c r="A17" t="s">
        <v>177</v>
      </c>
      <c r="B17" s="1">
        <v>303</v>
      </c>
      <c r="C17" s="2">
        <v>5</v>
      </c>
      <c r="D17" s="2">
        <v>1</v>
      </c>
      <c r="E17" s="2" t="s">
        <v>29</v>
      </c>
      <c r="F17" s="5">
        <v>8.0299999999999994</v>
      </c>
      <c r="G17" s="2" t="s">
        <v>21</v>
      </c>
      <c r="H17" s="2" t="s">
        <v>21</v>
      </c>
    </row>
    <row r="18" spans="1:8" x14ac:dyDescent="0.25">
      <c r="A18" t="s">
        <v>224</v>
      </c>
      <c r="B18" s="1">
        <v>117.6</v>
      </c>
      <c r="C18" s="2">
        <v>6</v>
      </c>
      <c r="D18" s="2">
        <v>1</v>
      </c>
      <c r="E18" s="2" t="s">
        <v>28</v>
      </c>
      <c r="F18" s="5">
        <v>4.07</v>
      </c>
      <c r="G18" s="2" t="s">
        <v>21</v>
      </c>
      <c r="H18" s="2" t="s">
        <v>21</v>
      </c>
    </row>
    <row r="19" spans="1:8" x14ac:dyDescent="0.25">
      <c r="A19" t="s">
        <v>178</v>
      </c>
      <c r="B19" s="1">
        <v>103.7</v>
      </c>
      <c r="C19" s="2">
        <v>13</v>
      </c>
      <c r="F19" s="5">
        <v>3.1</v>
      </c>
      <c r="G19" s="2" t="s">
        <v>21</v>
      </c>
      <c r="H19" s="2" t="s">
        <v>21</v>
      </c>
    </row>
    <row r="21" spans="1:8" x14ac:dyDescent="0.25">
      <c r="A21" s="3" t="str">
        <f>HYPERLINK("#'Table of Contents'!B2","Back to Table of Contents")</f>
        <v>Back to Table of Contents</v>
      </c>
    </row>
  </sheetData>
  <conditionalFormatting sqref="A1:A19">
    <cfRule type="expression" dxfId="43" priority="1">
      <formula>G1=3</formula>
    </cfRule>
    <cfRule type="expression" dxfId="42" priority="2">
      <formula>G1=2</formula>
    </cfRule>
    <cfRule type="expression" dxfId="41" priority="3">
      <formula>G1=1</formula>
    </cfRule>
    <cfRule type="expression" dxfId="40" priority="4">
      <formula>G1="NA"</formula>
    </cfRule>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162BA-3D9C-4DA8-80AB-E6FE88A83C58}">
  <sheetPr codeName="Sheet3"/>
  <dimension ref="A1:H21"/>
  <sheetViews>
    <sheetView workbookViewId="0">
      <selection activeCell="H30" sqref="H30"/>
    </sheetView>
  </sheetViews>
  <sheetFormatPr defaultRowHeight="15" x14ac:dyDescent="0.25"/>
  <cols>
    <col min="1" max="1" width="27.140625" bestFit="1" customWidth="1"/>
    <col min="2" max="2" width="11.28515625" style="1" bestFit="1" customWidth="1"/>
    <col min="3" max="3" width="8.85546875" style="2" bestFit="1" customWidth="1"/>
    <col min="4" max="4" width="10.42578125" style="2" bestFit="1" customWidth="1"/>
    <col min="5" max="5" width="12" style="2" bestFit="1" customWidth="1"/>
    <col min="6" max="6" width="15" style="5" bestFit="1" customWidth="1"/>
    <col min="7" max="7" width="25.140625" style="2" bestFit="1" customWidth="1"/>
    <col min="8" max="8" width="23" style="2" bestFit="1" customWidth="1"/>
  </cols>
  <sheetData>
    <row r="1" spans="1:8" x14ac:dyDescent="0.25">
      <c r="A1" t="s">
        <v>0</v>
      </c>
      <c r="B1" s="1" t="s">
        <v>1</v>
      </c>
      <c r="C1" s="2" t="s">
        <v>2</v>
      </c>
      <c r="D1" s="2" t="s">
        <v>3</v>
      </c>
      <c r="E1" s="2" t="s">
        <v>4</v>
      </c>
      <c r="F1" s="5" t="s">
        <v>5</v>
      </c>
      <c r="G1" s="2" t="s">
        <v>6</v>
      </c>
      <c r="H1" s="2" t="s">
        <v>20</v>
      </c>
    </row>
    <row r="2" spans="1:8" x14ac:dyDescent="0.25">
      <c r="A2" t="s">
        <v>225</v>
      </c>
      <c r="B2" s="1">
        <v>205.3</v>
      </c>
      <c r="C2" s="2">
        <v>10</v>
      </c>
      <c r="F2" s="5">
        <v>6.07</v>
      </c>
      <c r="G2" s="2">
        <v>3</v>
      </c>
      <c r="H2" s="2">
        <v>4</v>
      </c>
    </row>
    <row r="3" spans="1:8" x14ac:dyDescent="0.25">
      <c r="A3" t="s">
        <v>226</v>
      </c>
      <c r="B3" s="1">
        <v>107.45</v>
      </c>
      <c r="C3" s="2">
        <v>9</v>
      </c>
      <c r="F3" s="5">
        <v>9.06</v>
      </c>
      <c r="G3" s="2">
        <v>3</v>
      </c>
      <c r="H3" s="2">
        <v>7</v>
      </c>
    </row>
    <row r="4" spans="1:8" x14ac:dyDescent="0.25">
      <c r="A4" t="s">
        <v>227</v>
      </c>
      <c r="B4" s="1">
        <v>40.299999999999997</v>
      </c>
      <c r="C4" s="2">
        <v>11</v>
      </c>
      <c r="F4" s="5">
        <v>10.07</v>
      </c>
      <c r="G4" s="2">
        <v>3</v>
      </c>
      <c r="H4" s="2">
        <v>8</v>
      </c>
    </row>
    <row r="5" spans="1:8" x14ac:dyDescent="0.25">
      <c r="A5" t="s">
        <v>34</v>
      </c>
      <c r="B5" s="1">
        <v>359.55</v>
      </c>
      <c r="C5" s="2">
        <v>9</v>
      </c>
      <c r="D5" s="2">
        <v>3</v>
      </c>
      <c r="E5" s="2" t="s">
        <v>10</v>
      </c>
      <c r="F5" s="5">
        <v>11.06</v>
      </c>
      <c r="G5" s="2">
        <v>2</v>
      </c>
      <c r="H5" s="2">
        <v>9</v>
      </c>
    </row>
    <row r="6" spans="1:8" x14ac:dyDescent="0.25">
      <c r="A6" t="s">
        <v>36</v>
      </c>
      <c r="B6" s="1">
        <v>128</v>
      </c>
      <c r="C6" s="2">
        <v>9</v>
      </c>
      <c r="F6" s="5">
        <v>14.07</v>
      </c>
      <c r="G6" s="2">
        <v>3</v>
      </c>
      <c r="H6" s="2">
        <v>12</v>
      </c>
    </row>
    <row r="7" spans="1:8" x14ac:dyDescent="0.25">
      <c r="A7" t="s">
        <v>228</v>
      </c>
      <c r="B7" s="1">
        <v>105.7</v>
      </c>
      <c r="C7" s="2">
        <v>5</v>
      </c>
      <c r="G7" s="2">
        <v>3</v>
      </c>
      <c r="H7" s="2">
        <v>12</v>
      </c>
    </row>
    <row r="8" spans="1:8" x14ac:dyDescent="0.25">
      <c r="A8" t="s">
        <v>169</v>
      </c>
      <c r="B8" s="1">
        <v>72.400000000000006</v>
      </c>
      <c r="C8" s="2">
        <v>6</v>
      </c>
      <c r="G8" s="2">
        <v>3</v>
      </c>
      <c r="H8" s="2">
        <v>12</v>
      </c>
    </row>
    <row r="9" spans="1:8" x14ac:dyDescent="0.25">
      <c r="A9" t="s">
        <v>229</v>
      </c>
      <c r="B9" s="1">
        <v>177</v>
      </c>
      <c r="C9" s="2">
        <v>13</v>
      </c>
      <c r="G9" s="2">
        <v>3</v>
      </c>
      <c r="H9" s="2">
        <v>12</v>
      </c>
    </row>
    <row r="10" spans="1:8" x14ac:dyDescent="0.25">
      <c r="A10" t="s">
        <v>138</v>
      </c>
      <c r="B10" s="1">
        <v>163</v>
      </c>
      <c r="C10" s="2">
        <v>11</v>
      </c>
      <c r="G10" s="2">
        <v>3</v>
      </c>
      <c r="H10" s="2">
        <v>12</v>
      </c>
    </row>
    <row r="11" spans="1:8" x14ac:dyDescent="0.25">
      <c r="A11" t="s">
        <v>38</v>
      </c>
      <c r="B11" s="1">
        <v>174.3</v>
      </c>
      <c r="C11" s="2">
        <v>7</v>
      </c>
      <c r="G11" s="2">
        <v>3</v>
      </c>
      <c r="H11" s="2">
        <v>12</v>
      </c>
    </row>
    <row r="12" spans="1:8" x14ac:dyDescent="0.25">
      <c r="A12" t="s">
        <v>170</v>
      </c>
      <c r="B12" s="1">
        <v>176</v>
      </c>
      <c r="C12" s="2">
        <v>7</v>
      </c>
      <c r="G12" s="2">
        <v>3</v>
      </c>
      <c r="H12" s="2">
        <v>12</v>
      </c>
    </row>
    <row r="13" spans="1:8" x14ac:dyDescent="0.25">
      <c r="A13" t="s">
        <v>171</v>
      </c>
      <c r="B13" s="1">
        <v>51.5</v>
      </c>
      <c r="C13" s="2">
        <v>7</v>
      </c>
      <c r="F13" s="5">
        <v>15.06</v>
      </c>
      <c r="G13" s="2">
        <v>3</v>
      </c>
      <c r="H13" s="2">
        <v>13</v>
      </c>
    </row>
    <row r="14" spans="1:8" x14ac:dyDescent="0.25">
      <c r="A14" t="s">
        <v>39</v>
      </c>
      <c r="B14" s="1">
        <v>351</v>
      </c>
      <c r="C14" s="2">
        <v>7</v>
      </c>
      <c r="F14" s="5">
        <v>17.07</v>
      </c>
      <c r="G14" s="2">
        <v>3</v>
      </c>
      <c r="H14" s="2">
        <v>15</v>
      </c>
    </row>
    <row r="15" spans="1:8" x14ac:dyDescent="0.25">
      <c r="A15" t="s">
        <v>172</v>
      </c>
      <c r="B15" s="1">
        <v>5.2</v>
      </c>
      <c r="C15" s="2">
        <v>5</v>
      </c>
      <c r="F15" s="5">
        <v>17.059999999999999</v>
      </c>
      <c r="G15" s="2">
        <v>3</v>
      </c>
      <c r="H15" s="2">
        <v>15</v>
      </c>
    </row>
    <row r="16" spans="1:8" x14ac:dyDescent="0.25">
      <c r="A16" t="s">
        <v>82</v>
      </c>
      <c r="B16" s="1">
        <v>130</v>
      </c>
      <c r="C16" s="2">
        <v>13</v>
      </c>
      <c r="F16" s="5">
        <v>17.03</v>
      </c>
      <c r="G16" s="2">
        <v>3</v>
      </c>
      <c r="H16" s="2">
        <v>15</v>
      </c>
    </row>
    <row r="17" spans="1:8" x14ac:dyDescent="0.25">
      <c r="A17" t="s">
        <v>230</v>
      </c>
      <c r="B17" s="1">
        <v>147.6</v>
      </c>
      <c r="C17" s="2">
        <v>7</v>
      </c>
      <c r="D17" s="2">
        <v>1</v>
      </c>
      <c r="E17" s="2" t="s">
        <v>14</v>
      </c>
      <c r="F17" s="5">
        <v>7.06</v>
      </c>
      <c r="G17" s="2" t="s">
        <v>21</v>
      </c>
      <c r="H17" s="2" t="s">
        <v>21</v>
      </c>
    </row>
    <row r="18" spans="1:8" x14ac:dyDescent="0.25">
      <c r="A18" t="s">
        <v>40</v>
      </c>
      <c r="B18" s="1">
        <v>263.3</v>
      </c>
      <c r="C18" s="2">
        <v>9</v>
      </c>
      <c r="D18" s="2">
        <v>2</v>
      </c>
      <c r="E18" s="2" t="s">
        <v>41</v>
      </c>
      <c r="F18" s="5">
        <v>3.06</v>
      </c>
      <c r="G18" s="2" t="s">
        <v>21</v>
      </c>
      <c r="H18" s="2" t="s">
        <v>21</v>
      </c>
    </row>
    <row r="19" spans="1:8" x14ac:dyDescent="0.25">
      <c r="A19" t="s">
        <v>231</v>
      </c>
      <c r="B19" s="1">
        <v>197.5</v>
      </c>
      <c r="C19" s="2">
        <v>5</v>
      </c>
      <c r="F19" s="5">
        <v>2.0699999999999998</v>
      </c>
      <c r="G19" s="2" t="s">
        <v>21</v>
      </c>
      <c r="H19" s="2" t="s">
        <v>21</v>
      </c>
    </row>
    <row r="21" spans="1:8" x14ac:dyDescent="0.25">
      <c r="A21" s="3" t="str">
        <f>HYPERLINK("#'Table of Contents'!B2","Back to Table of Contents")</f>
        <v>Back to Table of Contents</v>
      </c>
    </row>
  </sheetData>
  <conditionalFormatting sqref="A1:A19">
    <cfRule type="expression" dxfId="39" priority="1">
      <formula>G1=3</formula>
    </cfRule>
    <cfRule type="expression" dxfId="38" priority="2">
      <formula>G1=2</formula>
    </cfRule>
    <cfRule type="expression" dxfId="37" priority="3">
      <formula>G1=1</formula>
    </cfRule>
    <cfRule type="expression" dxfId="36" priority="4">
      <formula>G1="NA"</formula>
    </cfRule>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f a 4 a d d f - c 3 a 5 - 4 9 2 e - 8 1 5 2 - 4 1 a 9 3 5 d 6 a 0 9 b "   x m l n s = " h t t p : / / s c h e m a s . m i c r o s o f t . c o m / D a t a M a s h u p " > A A A A A F 8 H A A B Q S w M E F A A C A A g A 9 X g m W D J D V 6 m k A A A A 9 g A A A B I A H A B D b 2 5 m a W c v U G F j a 2 F n Z S 5 4 b W w g o h g A K K A U A A A A A A A A A A A A A A A A A A A A A A A A A A A A h Y 9 B D o I w F E S v Q r q n L S U m h n z K w q 0 k J k T j t o G K j f A x t F j u 5 s I j e Q U x i r p z O W / e Y u Z + v U E 2 t k 1 w 0 b 0 1 H a Y k o p w E G s u u M l i n Z H C H c E k y C R t V n l S t g 0 l G m 4 y 2 S s n R u X P C m P e e + p h 2 f c 0 E 5 x H b 5 + u i P O p W k Y 9 s / s u h Q e s U l p p I 2 L 3 G S E E j E d M F F 5 Q D m y H k B r + C m P Y + 2 x 8 I q 6 F x Q 6 + l x n B b A J s j s P c H + Q B Q S w M E F A A C A A g A 9 X g m 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V 4 J l h l s G 7 O W Q Q A A J F l A A A T A B w A R m 9 y b X V s Y X M v U 2 V j d G l v b j E u b S C i G A A o o B Q A A A A A A A A A A A A A A A A A A A A A A A A A A A D t m + t r 2 z o U w L 8 H + j 8 c P B g p e G m c p k 1 7 d 8 t o m 7 v b y 9 Y H T X b L 7 t g H N V F j U U f K t e R l I f R / n / x I r c T u M j D M B p 9 Q S N D j v C y d 8 0 O q J R 0 p J j g M 4 m / n 7 U 5 j p y F d 4 t M x n I l b 0 v 9 I B x f i D k 7 A o 2 q n A f o z E I E / o r r l j t 6 3 b s i E N s M f 5 4 I r y p V s W q 5 S M / n H 3 t 5 8 P u / 2 W t P F A + G K y I V H y S S g r Z G Y 7 n X a n f 0 9 M Q s V y n c f T 7 o H n c P e 6 + u T d s / a 3 b V j J X 2 i i L O v l c T a l s 7 + 0 5 e w 7 W v S / 8 r 6 N B s T p a 0 c U j K 1 9 M A h u f d o a + g T L h + E P z 0 X X j D l w 8 W M y m Y s z F 4 u r R u P L K h v 2 a B 0 B y j 6 X T 3 Z s L Q + D / t w o 2 S m / W x B s 2 M p 8 b M j P 1 A 6 y x F 8 O v o / Y D q W a x 1 P u 8 9 O n L u E T 0 I n d O c W J z Y 8 r r Q 3 u j 1 y C Z S A q 2 B 6 r 2 V t c 2 4 t E r / u H I + k b 7 p n t K 4 5 a L T / o o v J D M P J W z o V 3 8 L d s a B 6 B 9 B H + M v 3 h V b x 7 G A 8 4 F b M 5 R 1 T b t z b / H l w V u Y b a u J 5 w D g k H s N K g J 7 2 H / W F q X D m k R G N Z v x L v C C K 5 0 t m a l V m E N u m a y v n k 7 G m x q v A 8 7 Z o 3 G 5 x p N u I M N d C 1 / S P x 3 r 0 F Z 1 D 9 N Q g X i G p W t 0 f N z W 3 2 2 q D l R F k A y U j F 9 g D f I n a v 2 r J D i i X c j 3 4 1 A L q S Q q N t e 7 Q x H j E f t K 9 6 n s D T p 7 l 8 b q C W x H w 8 Q u W 5 3 u Z G L w 2 P z E 4 M m l z Q m h d Z H W e / a v o r L v g d N I h 8 c p r R X r 6 Y s 6 b 6 R y 7 v Q t / Q n d D c G P L j D f Q y Y u H X o e E c c Y n s f H b Q r L h v p U n w n i M m 1 N e C k o 2 e t k N H X d k N n L S 3 P y Z U / Y y u 9 j W U o b w x 9 T P 1 x F 1 p U o 2 r b G N T G j s 2 y T b P a e 3 N J + Z G + y F 8 G U X m m H s Q P h h k Q n z V 2 p m 2 N j M c y T M 1 D n P 7 T o c 1 j q V I 8 r H W r P e 5 D s N x v N U m M D x y u o T L X l + L x a R 7 t + P H M c p c R w X B I 7 j S l d o 5 A 3 k D e Q N 5 A 3 k D e S N G v P G e z Z x l c 4 g / / h M u n D J p C q H O / R O S Y 8 6 O k W P O j q V L t a I H o g e i B 6 I H o g e i B 4 1 R o + / A 8 Y 5 l R J O 9 Z o 9 0 z n m s a Q z j 1 6 K H r 2 C 5 N G r d K l G 8 E D w Q P B A 8 E D w Q P C o M X h c E O b B J f H L u m N x H O O s w y l 6 1 u F U u k g j c i B y I H I g c i B y I H L U G T n Y T C o t p y / E Q 1 A S d h g 3 L E U v W P B + B Z k D m Q O Z A 5 k D m Q O Z o 6 L M 8 Y H 4 R D x S O P c J m 5 S D H E c p c h w V R I 6 j S h d p R A 5 E D k Q O R A 5 E D k S O G i P H J R v z 8 B 9 K w 9 s V E m g Z J R 1 1 G O / N F n 1 t F t + a R e 5 A 7 k D u Q O 5 A 7 k D u q C h 3 X H / T Q v S z g w s W 5 5 v f j x w H K X I c F E S O g 0 o X a U Q O R A 5 E D k Q O R A 5 E j h o j x 4 0 r K G f f 4 b 3 Q J b 8 c 5 D h M k e O w I H I c V r p I I 3 I g c i B y I H I g c i B y 1 B g 5 B p 6 W s 4 A L 4 X l i D g O l a 8 X E K + 2 O x W k b b 7 G 0 i 7 7 F 0 q 5 0 y U Y A Q Q B B A E E A Q Q B B A K k x g N w R C P + o z l m k H O j o p s z R L Y g c 3 U r X a C Q O J A 4 k D i Q O J A 4 k j n o R x w 9 Q S w E C L Q A U A A I A C A D 1 e C Z Y M k N X q a Q A A A D 2 A A A A E g A A A A A A A A A A A A A A A A A A A A A A Q 2 9 u Z m l n L 1 B h Y 2 t h Z 2 U u e G 1 s U E s B A i 0 A F A A C A A g A 9 X g m W A / K 6 a u k A A A A 6 Q A A A B M A A A A A A A A A A A A A A A A A 8 A A A A F t D b 2 5 0 Z W 5 0 X 1 R 5 c G V z X S 5 4 b W x Q S w E C L Q A U A A I A C A D 1 e C Z Y Z b B u z l k E A A C R Z Q A A E w A A A A A A A A A A A A A A A A D h A Q A A R m 9 y b X V s Y X M v U 2 V j d G l v b j E u b V B L B Q Y A A A A A A w A D A M I A A A C H 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P 6 Q A A A A A A A O 3 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C b 1 J h R E x l U 0 h v V 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C b 1 J h R E x l U 0 h v V 1 8 x I i A v P j x F b n R y e S B U e X B l P S J G a W x s Z W R D b 2 1 w b G V 0 Z V J l c 3 V s d F R v V 2 9 y a 3 N o Z W V 0 I i B W Y W x 1 Z T 0 i b D E i I C 8 + P E V u d H J 5 I F R 5 c G U 9 I k Z p b G x D b 2 x 1 b W 5 O Y W 1 l c y I g V m F s d W U 9 I n N b J n F 1 b 3 Q 7 U G x h e W V y J n F 1 b 3 Q 7 L C Z x d W 9 0 O 1 l U R C B Q d H M m c X V v d D s s J n F 1 b 3 Q 7 Q n l l J n F 1 b 3 Q 7 L C Z x d W 9 0 O 1 l l Y X J z J n F 1 b 3 Q 7 L C Z x d W 9 0 O 0 t l Z X B l c i Z x d W 9 0 O y w m c X V v d D t B Y 3 F 1 a X J l Z C Z x d W 9 0 O y w m c X V v d D t O Z X c g U m V t Y W l u a W 5 n I F l l Y X J z J n F 1 b 3 Q 7 L C Z x d W 9 0 O 0 5 l d y B L Z W V w Z X I g U m 9 1 b m Q m c X V v d D t d I i A v P j x F b n R y e S B U e X B l P S J G a W x s R X J y b 3 J D b 3 V u d C I g V m F s d W U 9 I m w w I i A v P j x F b n R y e S B U e X B l P S J G a W x s R X J y b 3 J D b 2 R l I i B W Y W x 1 Z T 0 i c 1 V u a 2 5 v d 2 4 i I C 8 + P E V u d H J 5 I F R 5 c G U 9 I k Z p b G x D b 2 x 1 b W 5 U e X B l c y I g V m F s d W U 9 I n N C Z 1 V G Q l F Z R k F B Q T 0 i I C 8 + P E V u d H J 5 I F R 5 c G U 9 I k Z p b G x M Y X N 0 V X B k Y X R l Z C I g V m F s d W U 9 I m Q y M D I 0 L T A x L T A 2 V D I w O j A 3 O j Q y L j U 2 M z M y N T B a I i A v P j x F b n R y e S B U e X B l P S J G a W x s Q 2 9 1 b n Q i I F Z h b H V l P S J s M T c i I C 8 + P E V u d H J 5 I F R 5 c G U 9 I k x v Y W R l Z F R v Q W 5 h b H l z a X N T Z X J 2 a W N l c y I g V m F s d W U 9 I m w w I i A v P j x F b n R y e S B U e X B l P S J R d W V y e U l E I i B W Y W x 1 Z T 0 i c 2 I x M m U w Y z l m L T Z i Z j I t N G V j Z S 1 h Z W Z j L T d k M W V m Y T k 2 O T I 1 N C I g L z 4 8 R W 5 0 c n k g V H l w Z T 0 i R m l s b F N 0 Y X R 1 c y I g V m F s d W U 9 I n N D b 2 1 w b G V 0 Z S I g L z 4 8 R W 5 0 c n k g V H l w Z T 0 i Q W R k Z W R U b 0 R h d G F N b 2 R l b C I g V m F s d W U 9 I m w w I i A v P j x F b n R y e S B U e X B l P S J S Z W x h d G l v b n N o a X B J b m Z v Q 2 9 u d G F p b m V y I i B W Y W x 1 Z T 0 i c 3 s m c X V v d D t j b 2 x 1 b W 5 D b 3 V u d C Z x d W 9 0 O z o 4 L C Z x d W 9 0 O 2 t l e U N v b H V t b k 5 h b W V z J n F 1 b 3 Q 7 O l t d L C Z x d W 9 0 O 3 F 1 Z X J 5 U m V s Y X R p b 2 5 z a G l w c y Z x d W 9 0 O z p b X S w m c X V v d D t j b 2 x 1 b W 5 J Z G V u d G l 0 a W V z J n F 1 b 3 Q 7 O l s m c X V v d D t T Z W N 0 a W 9 u M S 9 C b 1 J h R E x l U 0 h v V y 9 B d X R v U m V t b 3 Z l Z E N v b H V t b n M x L n t Q b G F 5 Z X I s M H 0 m c X V v d D s s J n F 1 b 3 Q 7 U 2 V j d G l v b j E v Q m 9 S Y U R M Z V N I b 1 c v Q X V 0 b 1 J l b W 9 2 Z W R D b 2 x 1 b W 5 z M S 5 7 W V R E I F B 0 c y w x f S Z x d W 9 0 O y w m c X V v d D t T Z W N 0 a W 9 u M S 9 C b 1 J h R E x l U 0 h v V y 9 B d X R v U m V t b 3 Z l Z E N v b H V t b n M x L n t C e W U s M n 0 m c X V v d D s s J n F 1 b 3 Q 7 U 2 V j d G l v b j E v Q m 9 S Y U R M Z V N I b 1 c v Q X V 0 b 1 J l b W 9 2 Z W R D b 2 x 1 b W 5 z M S 5 7 W W V h c n M s M 3 0 m c X V v d D s s J n F 1 b 3 Q 7 U 2 V j d G l v b j E v Q m 9 S Y U R M Z V N I b 1 c v Q X V 0 b 1 J l b W 9 2 Z W R D b 2 x 1 b W 5 z M S 5 7 S 2 V l c G V y L D R 9 J n F 1 b 3 Q 7 L C Z x d W 9 0 O 1 N l Y 3 R p b 2 4 x L 0 J v U m F E T G V T S G 9 X L 0 F 1 d G 9 S Z W 1 v d m V k Q 2 9 s d W 1 u c z E u e 0 F j c X V p c m V k L D V 9 J n F 1 b 3 Q 7 L C Z x d W 9 0 O 1 N l Y 3 R p b 2 4 x L 0 J v U m F E T G V T S G 9 X L 0 F 1 d G 9 S Z W 1 v d m V k Q 2 9 s d W 1 u c z E u e 0 5 l d y B S Z W 1 h a W 5 p b m c g W W V h c n M s N n 0 m c X V v d D s s J n F 1 b 3 Q 7 U 2 V j d G l v b j E v Q m 9 S Y U R M Z V N I b 1 c v Q X V 0 b 1 J l b W 9 2 Z W R D b 2 x 1 b W 5 z M S 5 7 T m V 3 I E t l Z X B l c i B S b 3 V u Z C w 3 f S Z x d W 9 0 O 1 0 s J n F 1 b 3 Q 7 Q 2 9 s d W 1 u Q 2 9 1 b n Q m c X V v d D s 6 O C w m c X V v d D t L Z X l D b 2 x 1 b W 5 O Y W 1 l c y Z x d W 9 0 O z p b X S w m c X V v d D t D b 2 x 1 b W 5 J Z G V u d G l 0 a W V z J n F 1 b 3 Q 7 O l s m c X V v d D t T Z W N 0 a W 9 u M S 9 C b 1 J h R E x l U 0 h v V y 9 B d X R v U m V t b 3 Z l Z E N v b H V t b n M x L n t Q b G F 5 Z X I s M H 0 m c X V v d D s s J n F 1 b 3 Q 7 U 2 V j d G l v b j E v Q m 9 S Y U R M Z V N I b 1 c v Q X V 0 b 1 J l b W 9 2 Z W R D b 2 x 1 b W 5 z M S 5 7 W V R E I F B 0 c y w x f S Z x d W 9 0 O y w m c X V v d D t T Z W N 0 a W 9 u M S 9 C b 1 J h R E x l U 0 h v V y 9 B d X R v U m V t b 3 Z l Z E N v b H V t b n M x L n t C e W U s M n 0 m c X V v d D s s J n F 1 b 3 Q 7 U 2 V j d G l v b j E v Q m 9 S Y U R M Z V N I b 1 c v Q X V 0 b 1 J l b W 9 2 Z W R D b 2 x 1 b W 5 z M S 5 7 W W V h c n M s M 3 0 m c X V v d D s s J n F 1 b 3 Q 7 U 2 V j d G l v b j E v Q m 9 S Y U R M Z V N I b 1 c v Q X V 0 b 1 J l b W 9 2 Z W R D b 2 x 1 b W 5 z M S 5 7 S 2 V l c G V y L D R 9 J n F 1 b 3 Q 7 L C Z x d W 9 0 O 1 N l Y 3 R p b 2 4 x L 0 J v U m F E T G V T S G 9 X L 0 F 1 d G 9 S Z W 1 v d m V k Q 2 9 s d W 1 u c z E u e 0 F j c X V p c m V k L D V 9 J n F 1 b 3 Q 7 L C Z x d W 9 0 O 1 N l Y 3 R p b 2 4 x L 0 J v U m F E T G V T S G 9 X L 0 F 1 d G 9 S Z W 1 v d m V k Q 2 9 s d W 1 u c z E u e 0 5 l d y B S Z W 1 h a W 5 p b m c g W W V h c n M s N n 0 m c X V v d D s s J n F 1 b 3 Q 7 U 2 V j d G l v b j E v Q m 9 S Y U R M Z V N I b 1 c v Q X V 0 b 1 J l b W 9 2 Z W R D b 2 x 1 b W 5 z M S 5 7 T m V 3 I E t l Z X B l c i B S b 3 V u Z C w 3 f S Z x d W 9 0 O 1 0 s J n F 1 b 3 Q 7 U m V s Y X R p b 2 5 z a G l w S W 5 m b y Z x d W 9 0 O z p b X X 0 i I C 8 + P C 9 T d G F i b G V F b n R y a W V z P j w v S X R l b T 4 8 S X R l b T 4 8 S X R l b U x v Y 2 F 0 a W 9 u P j x J d G V t V H l w Z T 5 G b 3 J t d W x h P C 9 J d G V t V H l w Z T 4 8 S X R l b V B h d G g + U 2 V j d G l v b j E v Q m 9 S Y U R M Z V N I b 1 c v U 2 9 1 c m N l P C 9 J d G V t U G F 0 a D 4 8 L 0 l 0 Z W 1 M b 2 N h d G l v b j 4 8 U 3 R h Y m x l R W 5 0 c m l l c y A v P j w v S X R l b T 4 8 S X R l b T 4 8 S X R l b U x v Y 2 F 0 a W 9 u P j x J d G V t V H l w Z T 5 G b 3 J t d W x h P C 9 J d G V t V H l w Z T 4 8 S X R l b V B h d G g + U 2 V j d G l v b j E v Q m 9 S Y U R M Z V N I b 1 c v R G F 0 Y T E z P C 9 J d G V t U G F 0 a D 4 8 L 0 l 0 Z W 1 M b 2 N h d G l v b j 4 8 U 3 R h Y m x l R W 5 0 c m l l c y A v P j w v S X R l b T 4 8 S X R l b T 4 8 S X R l b U x v Y 2 F 0 a W 9 u P j x J d G V t V H l w Z T 5 G b 3 J t d W x h P C 9 J d G V t V H l w Z T 4 8 S X R l b V B h d G g + U 2 V j d G l v b j E v Q m 9 S Y U R M Z V N I b 1 c v Q 2 h h b m d l Z C U y M F R 5 c G U 8 L 0 l 0 Z W 1 Q Y X R o P j w v S X R l b U x v Y 2 F 0 a W 9 u P j x T d G F i b G V F b n R y a W V z I C 8 + P C 9 J d G V t P j x J d G V t P j x J d G V t T G 9 j Y X R p b 2 4 + P E l 0 Z W 1 U e X B l P k Z v c m 1 1 b G E 8 L 0 l 0 Z W 1 U e X B l P j x J d G V t U G F 0 a D 5 T Z W N 0 a W 9 u M S 9 C b 1 J h R E x l U 0 h v V y 9 D a G F u Z 2 V k J T I w V G V 4 d C U y M F R 5 c G U l M j B 0 b y U y M E 5 1 b W J l c j w v S X R l b V B h d G g + P C 9 J d G V t T G 9 j Y X R p b 2 4 + P F N 0 Y W J s Z U V u d H J p Z X M g L z 4 8 L 0 l 0 Z W 0 + P E l 0 Z W 0 + P E l 0 Z W 1 M b 2 N h d G l v b j 4 8 S X R l b V R 5 c G U + R m 9 y b X V s Y T w v S X R l b V R 5 c G U + P E l 0 Z W 1 Q Y X R o P l N l Y 3 R p b 2 4 x L 0 J v U m F E T G V T S G 9 X L 1 J l b W 9 2 Z W Q l M j B C e W U l M j B X Z W V r J T I w R X J y b 3 J z P C 9 J d G V t U G F 0 a D 4 8 L 0 l 0 Z W 1 M b 2 N h d G l v b j 4 8 U 3 R h Y m x l R W 5 0 c m l l c y A v P j w v S X R l b T 4 8 S X R l b T 4 8 S X R l b U x v Y 2 F 0 a W 9 u P j x J d G V t V H l w Z T 5 G b 3 J t d W x h P C 9 J d G V t V H l w Z T 4 8 S X R l b V B h d G g + U 2 V j d G l v b j E v Q m 9 S Y U R M Z V N I b 1 c v R X J y b 3 J z J T I w a W 4 l M j B Z V E Q l M j B Q d H M l M j B D a G F u Z 2 V k J T I w d G 8 l M j B a Z X J v P C 9 J d G V t U G F 0 a D 4 8 L 0 l 0 Z W 1 M b 2 N h d G l v b j 4 8 U 3 R h Y m x l R W 5 0 c m l l c y A v P j w v S X R l b T 4 8 S X R l b T 4 8 S X R l b U x v Y 2 F 0 a W 9 u P j x J d G V t V H l w Z T 5 G b 3 J t d W x h P C 9 J d G V t V H l w Z T 4 8 S X R l b V B h d G g + U 2 V j d G l v b j E v Q m 9 S Y U R M Z V N I b 1 c v Q W N x d W l y Z W Q l M j B F c n J v c n M l M j B D a G F u Z 2 V k J T I w d G 8 l M j B O d W x s P C 9 J d G V t U G F 0 a D 4 8 L 0 l 0 Z W 1 M b 2 N h d G l v b j 4 8 U 3 R h Y m x l R W 5 0 c m l l c y A v P j w v S X R l b T 4 8 S X R l b T 4 8 S X R l b U x v Y 2 F 0 a W 9 u P j x J d G V t V H l w Z T 5 G b 3 J t d W x h P C 9 J d G V t V H l w Z T 4 8 S X R l b V B h d G g + U 2 V j d G l v b j E v Q m 9 S Y U R M Z V N I b 1 c v Q W R k Z W Q l M j B O Z X c l M j B Z Z W F y c y U y M E N v b H V t b j w v S X R l b V B h d G g + P C 9 J d G V t T G 9 j Y X R p b 2 4 + P F N 0 Y W J s Z U V u d H J p Z X M g L z 4 8 L 0 l 0 Z W 0 + P E l 0 Z W 0 + P E l 0 Z W 1 M b 2 N h d G l v b j 4 8 S X R l b V R 5 c G U + R m 9 y b X V s Y T w v S X R l b V R 5 c G U + P E l 0 Z W 1 Q Y X R o P l N l Y 3 R p b 2 4 x L 0 J v U m F E T G V T S G 9 X L 0 F k Z G V k J T I w T m V 3 J T I w S 2 V l c G V y J T I w U m 9 1 b m Q 8 L 0 l 0 Z W 1 Q Y X R o P j w v S X R l b U x v Y 2 F 0 a W 9 u P j x T d G F i b G V F b n R y a W V z I C 8 + P C 9 J d G V t P j x J d G V t P j x J d G V t T G 9 j Y X R p b 2 4 + P E l 0 Z W 1 U e X B l P k Z v c m 1 1 b G E 8 L 0 l 0 Z W 1 U e X B l P j x J d G V t U G F 0 a D 5 T Z W N 0 a W 9 u M S 9 C b 1 J h R E x l U 0 h v V y 9 B Z G R l Z C U y M E 5 l d y U y M F J l b W F p b m l u Z y U y M F l l Y X J z P C 9 J d G V t U G F 0 a D 4 8 L 0 l 0 Z W 1 M b 2 N h d G l v b j 4 8 U 3 R h Y m x l R W 5 0 c m l l c y A v P j w v S X R l b T 4 8 S X R l b T 4 8 S X R l b U x v Y 2 F 0 a W 9 u P j x J d G V t V H l w Z T 5 G b 3 J t d W x h P C 9 J d G V t V H l w Z T 4 8 S X R l b V B h d G g + U 2 V j d G l v b j E v Q m 9 S Y U R M Z V N I b 1 c v U m V t b 3 Z l Z C U y M E N v b H V t b n M 8 L 0 l 0 Z W 1 Q Y X R o P j w v S X R l b U x v Y 2 F 0 a W 9 u P j x T d G F i b G V F b n R y a W V z I C 8 + P C 9 J d G V t P j x J d G V t P j x J d G V t T G 9 j Y X R p b 2 4 + P E l 0 Z W 1 U e X B l P k Z v c m 1 1 b G E 8 L 0 l 0 Z W 1 U e X B l P j x J d G V t U G F 0 a D 5 T Z W N 0 a W 9 u M S 9 C b 1 J h R E x l U 0 h v V y 9 S Z W 9 y Z G V y Z W Q l M j B D b 2 x 1 b W 5 z P C 9 J d G V t U G F 0 a D 4 8 L 0 l 0 Z W 1 M b 2 N h d G l v b j 4 8 U 3 R h Y m x l R W 5 0 c m l l c y A v P j w v S X R l b T 4 8 S X R l b T 4 8 S X R l b U x v Y 2 F 0 a W 9 u P j x J d G V t V H l w Z T 5 G b 3 J t d W x h P C 9 J d G V t V H l w Z T 4 8 S X R l b V B h d G g + U 2 V j d G l v b j E v Q m 9 S Y U R M Z V N I b 1 c v U 2 9 y d G V k J T I w U m 9 3 c z w v S X R l b V B h d G g + P C 9 J d G V t T G 9 j Y X R p b 2 4 + P F N 0 Y W J s Z U V u d H J p Z X M g L z 4 8 L 0 l 0 Z W 0 + P E l 0 Z W 0 + P E l 0 Z W 1 M b 2 N h d G l v b j 4 8 S X R l b V R 5 c G U + R m 9 y b X V s Y T w v S X R l b V R 5 c G U + P E l 0 Z W 1 Q Y X R o P l N l Y 3 R p b 2 4 x L 0 R h J T I w Q 2 9 3 Y m 9 5 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Y V 9 D b 3 d i b 3 l z X z E i I C 8 + P E V u d H J 5 I F R 5 c G U 9 I k Z p b G x l Z E N v b X B s Z X R l U m V z d W x 0 V G 9 X b 3 J r c 2 h l Z X Q i I F Z h b H V l P S J s M S I g L z 4 8 R W 5 0 c n k g V H l w Z T 0 i R m l s b E N v b H V t b k 5 h b W V z I i B W Y W x 1 Z T 0 i c 1 s m c X V v d D t Q b G F 5 Z X I m c X V v d D s s J n F 1 b 3 Q 7 W V R E I F B 0 c y Z x d W 9 0 O y w m c X V v d D t C e W U m c X V v d D s s J n F 1 b 3 Q 7 W W V h c n M m c X V v d D s s J n F 1 b 3 Q 7 S 2 V l c G V y J n F 1 b 3 Q 7 L C Z x d W 9 0 O 0 F j c X V p c m V k J n F 1 b 3 Q 7 L C Z x d W 9 0 O 0 5 l d y B S Z W 1 h a W 5 p b m c g W W V h c n M m c X V v d D s s J n F 1 b 3 Q 7 T m V 3 I E t l Z X B l c i B S b 3 V u Z C Z x d W 9 0 O 1 0 i I C 8 + P E V u d H J 5 I F R 5 c G U 9 I k Z p b G x F c n J v c k N v d W 5 0 I i B W Y W x 1 Z T 0 i b D A i I C 8 + P E V u d H J 5 I F R 5 c G U 9 I k Z p b G x F c n J v c k N v Z G U i I F Z h b H V l P S J z V W 5 r b m 9 3 b i I g L z 4 8 R W 5 0 c n k g V H l w Z T 0 i R m l s b E N v b H V t b l R 5 c G V z I i B W Y W x 1 Z T 0 i c 0 J n V U Z C U V l G Q U F B P S I g L z 4 8 R W 5 0 c n k g V H l w Z T 0 i R m l s b E x h c 3 R V c G R h d G V k I i B W Y W x 1 Z T 0 i Z D I w M j Q t M D E t M D Z U M j A 6 M D c 6 N D I u N z Y 2 N D Q 5 M l o i I C 8 + P E V u d H J 5 I F R 5 c G U 9 I k Z p b G x D b 3 V u d C I g V m F s d W U 9 I m w x O C I g L z 4 8 R W 5 0 c n k g V H l w Z T 0 i T G 9 h Z G V k V G 9 B b m F s e X N p c 1 N l c n Z p Y 2 V z I i B W Y W x 1 Z T 0 i b D A i I C 8 + P E V u d H J 5 I F R 5 c G U 9 I l F 1 Z X J 5 S U Q i I F Z h b H V l P S J z Y z B i Z m E x Y T k t O T E x N C 0 0 Z m J k L W I x O G E t O W I 3 N j M 1 Z T I 2 Z j R k I i A v P j x F b n R y e S B U e X B l P S J G a W x s U 3 R h d H V z I i B W Y W x 1 Z T 0 i c 0 N v b X B s Z X R l I i A v P j x F b n R y e S B U e X B l P S J B Z G R l Z F R v R G F 0 Y U 1 v Z G V s I i B W Y W x 1 Z T 0 i b D A i I C 8 + P E V u d H J 5 I F R 5 c G U 9 I l J l b G F 0 a W 9 u c 2 h p c E l u Z m 9 D b 2 5 0 Y W l u Z X I i I F Z h b H V l P S J z e y Z x d W 9 0 O 2 N v b H V t b k N v d W 5 0 J n F 1 b 3 Q 7 O j g s J n F 1 b 3 Q 7 a 2 V 5 Q 2 9 s d W 1 u T m F t Z X M m c X V v d D s 6 W 1 0 s J n F 1 b 3 Q 7 c X V l c n l S Z W x h d G l v b n N o a X B z J n F 1 b 3 Q 7 O l t d L C Z x d W 9 0 O 2 N v b H V t b k l k Z W 5 0 a X R p Z X M m c X V v d D s 6 W y Z x d W 9 0 O 1 N l Y 3 R p b 2 4 x L 0 R h I E N v d 2 J v e X M v Q X V 0 b 1 J l b W 9 2 Z W R D b 2 x 1 b W 5 z M S 5 7 U G x h e W V y L D B 9 J n F 1 b 3 Q 7 L C Z x d W 9 0 O 1 N l Y 3 R p b 2 4 x L 0 R h I E N v d 2 J v e X M v Q X V 0 b 1 J l b W 9 2 Z W R D b 2 x 1 b W 5 z M S 5 7 W V R E I F B 0 c y w x f S Z x d W 9 0 O y w m c X V v d D t T Z W N 0 a W 9 u M S 9 E Y S B D b 3 d i b 3 l z L 0 F 1 d G 9 S Z W 1 v d m V k Q 2 9 s d W 1 u c z E u e 0 J 5 Z S w y f S Z x d W 9 0 O y w m c X V v d D t T Z W N 0 a W 9 u M S 9 E Y S B D b 3 d i b 3 l z L 0 F 1 d G 9 S Z W 1 v d m V k Q 2 9 s d W 1 u c z E u e 1 l l Y X J z L D N 9 J n F 1 b 3 Q 7 L C Z x d W 9 0 O 1 N l Y 3 R p b 2 4 x L 0 R h I E N v d 2 J v e X M v Q X V 0 b 1 J l b W 9 2 Z W R D b 2 x 1 b W 5 z M S 5 7 S 2 V l c G V y L D R 9 J n F 1 b 3 Q 7 L C Z x d W 9 0 O 1 N l Y 3 R p b 2 4 x L 0 R h I E N v d 2 J v e X M v Q X V 0 b 1 J l b W 9 2 Z W R D b 2 x 1 b W 5 z M S 5 7 Q W N x d W l y Z W Q s N X 0 m c X V v d D s s J n F 1 b 3 Q 7 U 2 V j d G l v b j E v R G E g Q 2 9 3 Y m 9 5 c y 9 B d X R v U m V t b 3 Z l Z E N v b H V t b n M x L n t O Z X c g U m V t Y W l u a W 5 n I F l l Y X J z L D Z 9 J n F 1 b 3 Q 7 L C Z x d W 9 0 O 1 N l Y 3 R p b 2 4 x L 0 R h I E N v d 2 J v e X M v Q X V 0 b 1 J l b W 9 2 Z W R D b 2 x 1 b W 5 z M S 5 7 T m V 3 I E t l Z X B l c i B S b 3 V u Z C w 3 f S Z x d W 9 0 O 1 0 s J n F 1 b 3 Q 7 Q 2 9 s d W 1 u Q 2 9 1 b n Q m c X V v d D s 6 O C w m c X V v d D t L Z X l D b 2 x 1 b W 5 O Y W 1 l c y Z x d W 9 0 O z p b X S w m c X V v d D t D b 2 x 1 b W 5 J Z G V u d G l 0 a W V z J n F 1 b 3 Q 7 O l s m c X V v d D t T Z W N 0 a W 9 u M S 9 E Y S B D b 3 d i b 3 l z L 0 F 1 d G 9 S Z W 1 v d m V k Q 2 9 s d W 1 u c z E u e 1 B s Y X l l c i w w f S Z x d W 9 0 O y w m c X V v d D t T Z W N 0 a W 9 u M S 9 E Y S B D b 3 d i b 3 l z L 0 F 1 d G 9 S Z W 1 v d m V k Q 2 9 s d W 1 u c z E u e 1 l U R C B Q d H M s M X 0 m c X V v d D s s J n F 1 b 3 Q 7 U 2 V j d G l v b j E v R G E g Q 2 9 3 Y m 9 5 c y 9 B d X R v U m V t b 3 Z l Z E N v b H V t b n M x L n t C e W U s M n 0 m c X V v d D s s J n F 1 b 3 Q 7 U 2 V j d G l v b j E v R G E g Q 2 9 3 Y m 9 5 c y 9 B d X R v U m V t b 3 Z l Z E N v b H V t b n M x L n t Z Z W F y c y w z f S Z x d W 9 0 O y w m c X V v d D t T Z W N 0 a W 9 u M S 9 E Y S B D b 3 d i b 3 l z L 0 F 1 d G 9 S Z W 1 v d m V k Q 2 9 s d W 1 u c z E u e 0 t l Z X B l c i w 0 f S Z x d W 9 0 O y w m c X V v d D t T Z W N 0 a W 9 u M S 9 E Y S B D b 3 d i b 3 l z L 0 F 1 d G 9 S Z W 1 v d m V k Q 2 9 s d W 1 u c z E u e 0 F j c X V p c m V k L D V 9 J n F 1 b 3 Q 7 L C Z x d W 9 0 O 1 N l Y 3 R p b 2 4 x L 0 R h I E N v d 2 J v e X M v Q X V 0 b 1 J l b W 9 2 Z W R D b 2 x 1 b W 5 z M S 5 7 T m V 3 I F J l b W F p b m l u Z y B Z Z W F y c y w 2 f S Z x d W 9 0 O y w m c X V v d D t T Z W N 0 a W 9 u M S 9 E Y S B D b 3 d i b 3 l z L 0 F 1 d G 9 S Z W 1 v d m V k Q 2 9 s d W 1 u c z E u e 0 5 l d y B L Z W V w Z X I g U m 9 1 b m Q s N 3 0 m c X V v d D t d L C Z x d W 9 0 O 1 J l b G F 0 a W 9 u c 2 h p c E l u Z m 8 m c X V v d D s 6 W 1 1 9 I i A v P j w v U 3 R h Y m x l R W 5 0 c m l l c z 4 8 L 0 l 0 Z W 0 + P E l 0 Z W 0 + P E l 0 Z W 1 M b 2 N h d G l v b j 4 8 S X R l b V R 5 c G U + R m 9 y b X V s Y T w v S X R l b V R 5 c G U + P E l 0 Z W 1 Q Y X R o P l N l Y 3 R p b 2 4 x L 0 R h J T I w Q 2 9 3 Y m 9 5 c y 9 T b 3 V y Y 2 U 8 L 0 l 0 Z W 1 Q Y X R o P j w v S X R l b U x v Y 2 F 0 a W 9 u P j x T d G F i b G V F b n R y a W V z I C 8 + P C 9 J d G V t P j x J d G V t P j x J d G V t T G 9 j Y X R p b 2 4 + P E l 0 Z W 1 U e X B l P k Z v c m 1 1 b G E 8 L 0 l 0 Z W 1 U e X B l P j x J d G V t U G F 0 a D 5 T Z W N 0 a W 9 u M S 9 E Y S U y M E N v d 2 J v e X M v R G F 0 Y T k 8 L 0 l 0 Z W 1 Q Y X R o P j w v S X R l b U x v Y 2 F 0 a W 9 u P j x T d G F i b G V F b n R y a W V z I C 8 + P C 9 J d G V t P j x J d G V t P j x J d G V t T G 9 j Y X R p b 2 4 + P E l 0 Z W 1 U e X B l P k Z v c m 1 1 b G E 8 L 0 l 0 Z W 1 U e X B l P j x J d G V t U G F 0 a D 5 T Z W N 0 a W 9 u M S 9 E Y S U y M E N v d 2 J v e X M v Q 2 h h b m d l Z C U y M F R 5 c G U 8 L 0 l 0 Z W 1 Q Y X R o P j w v S X R l b U x v Y 2 F 0 a W 9 u P j x T d G F i b G V F b n R y a W V z I C 8 + P C 9 J d G V t P j x J d G V t P j x J d G V t T G 9 j Y X R p b 2 4 + P E l 0 Z W 1 U e X B l P k Z v c m 1 1 b G E 8 L 0 l 0 Z W 1 U e X B l P j x J d G V t U G F 0 a D 5 T Z W N 0 a W 9 u M S 9 E Y S U y M E N v d 2 J v e X M v Q 2 h h b m d l Z C U y M F R l e H Q l M j B U e X B l J T I w d G 8 l M j B O d W 1 i Z X I 8 L 0 l 0 Z W 1 Q Y X R o P j w v S X R l b U x v Y 2 F 0 a W 9 u P j x T d G F i b G V F b n R y a W V z I C 8 + P C 9 J d G V t P j x J d G V t P j x J d G V t T G 9 j Y X R p b 2 4 + P E l 0 Z W 1 U e X B l P k Z v c m 1 1 b G E 8 L 0 l 0 Z W 1 U e X B l P j x J d G V t U G F 0 a D 5 T Z W N 0 a W 9 u M S 9 E Y S U y M E N v d 2 J v e X M v U m V t b 3 Z l Z C U y M E J 5 Z S U y M F d l Z W s l M j B F c n J v c n M 8 L 0 l 0 Z W 1 Q Y X R o P j w v S X R l b U x v Y 2 F 0 a W 9 u P j x T d G F i b G V F b n R y a W V z I C 8 + P C 9 J d G V t P j x J d G V t P j x J d G V t T G 9 j Y X R p b 2 4 + P E l 0 Z W 1 U e X B l P k Z v c m 1 1 b G E 8 L 0 l 0 Z W 1 U e X B l P j x J d G V t U G F 0 a D 5 T Z W N 0 a W 9 u M S 9 E Y S U y M E N v d 2 J v e X M v R X J y b 3 J z J T I w a W 4 l M j B Z V E Q l M j B Q d H M l M j B D a G F u Z 2 V k J T I w d G 8 l M j B a Z X J v P C 9 J d G V t U G F 0 a D 4 8 L 0 l 0 Z W 1 M b 2 N h d G l v b j 4 8 U 3 R h Y m x l R W 5 0 c m l l c y A v P j w v S X R l b T 4 8 S X R l b T 4 8 S X R l b U x v Y 2 F 0 a W 9 u P j x J d G V t V H l w Z T 5 G b 3 J t d W x h P C 9 J d G V t V H l w Z T 4 8 S X R l b V B h d G g + U 2 V j d G l v b j E v R G E l M j B D b 3 d i b 3 l z L 0 F j c X V p c m V k J T I w R X J y b 3 J z J T I w Q 2 h h b m d l Z C U y M H R v J T I w T n V s b D w v S X R l b V B h d G g + P C 9 J d G V t T G 9 j Y X R p b 2 4 + P F N 0 Y W J s Z U V u d H J p Z X M g L z 4 8 L 0 l 0 Z W 0 + P E l 0 Z W 0 + P E l 0 Z W 1 M b 2 N h d G l v b j 4 8 S X R l b V R 5 c G U + R m 9 y b X V s Y T w v S X R l b V R 5 c G U + P E l 0 Z W 1 Q Y X R o P l N l Y 3 R p b 2 4 x L 0 R h J T I w Q 2 9 3 Y m 9 5 c y 9 B Z G R l Z C U y M E 5 l d y U y M F l l Y X J z J T I w Q 2 9 s d W 1 u P C 9 J d G V t U G F 0 a D 4 8 L 0 l 0 Z W 1 M b 2 N h d G l v b j 4 8 U 3 R h Y m x l R W 5 0 c m l l c y A v P j w v S X R l b T 4 8 S X R l b T 4 8 S X R l b U x v Y 2 F 0 a W 9 u P j x J d G V t V H l w Z T 5 G b 3 J t d W x h P C 9 J d G V t V H l w Z T 4 8 S X R l b V B h d G g + U 2 V j d G l v b j E v R G E l M j B D b 3 d i b 3 l z L 0 F k Z G V k J T I w T m V 3 J T I w S 2 V l c G V y J T I w U m 9 1 b m Q 8 L 0 l 0 Z W 1 Q Y X R o P j w v S X R l b U x v Y 2 F 0 a W 9 u P j x T d G F i b G V F b n R y a W V z I C 8 + P C 9 J d G V t P j x J d G V t P j x J d G V t T G 9 j Y X R p b 2 4 + P E l 0 Z W 1 U e X B l P k Z v c m 1 1 b G E 8 L 0 l 0 Z W 1 U e X B l P j x J d G V t U G F 0 a D 5 T Z W N 0 a W 9 u M S 9 E Y S U y M E N v d 2 J v e X M v Q W R k Z W Q l M j B O Z X c l M j B S Z W 1 h a W 5 p b m c l M j B Z Z W F y c z w v S X R l b V B h d G g + P C 9 J d G V t T G 9 j Y X R p b 2 4 + P F N 0 Y W J s Z U V u d H J p Z X M g L z 4 8 L 0 l 0 Z W 0 + P E l 0 Z W 0 + P E l 0 Z W 1 M b 2 N h d G l v b j 4 8 S X R l b V R 5 c G U + R m 9 y b X V s Y T w v S X R l b V R 5 c G U + P E l 0 Z W 1 Q Y X R o P l N l Y 3 R p b 2 4 x L 0 R h J T I w Q 2 9 3 Y m 9 5 c y 9 S Z W 1 v d m V k J T I w Q 2 9 s d W 1 u c z w v S X R l b V B h d G g + P C 9 J d G V t T G 9 j Y X R p b 2 4 + P F N 0 Y W J s Z U V u d H J p Z X M g L z 4 8 L 0 l 0 Z W 0 + P E l 0 Z W 0 + P E l 0 Z W 1 M b 2 N h d G l v b j 4 8 S X R l b V R 5 c G U + R m 9 y b X V s Y T w v S X R l b V R 5 c G U + P E l 0 Z W 1 Q Y X R o P l N l Y 3 R p b 2 4 x L 0 R h J T I w Q 2 9 3 Y m 9 5 c y 9 S Z W 9 y Z G V y Z W Q l M j B D b 2 x 1 b W 5 z P C 9 J d G V t U G F 0 a D 4 8 L 0 l 0 Z W 1 M b 2 N h d G l v b j 4 8 U 3 R h Y m x l R W 5 0 c m l l c y A v P j w v S X R l b T 4 8 S X R l b T 4 8 S X R l b U x v Y 2 F 0 a W 9 u P j x J d G V t V H l w Z T 5 G b 3 J t d W x h P C 9 J d G V t V H l w Z T 4 8 S X R l b V B h d G g + U 2 V j d G l v b j E v R G E l M j B D b 3 d i b 3 l z L 1 N v c n R l Z C U y M F J v d 3 M 8 L 0 l 0 Z W 1 Q Y X R o P j w v S X R l b U x v Y 2 F 0 a W 9 u P j x T d G F i b G V F b n R y a W V z I C 8 + P C 9 J d G V t P j x J d G V t P j x J d G V t T G 9 j Y X R p b 2 4 + P E l 0 Z W 1 U e X B l P k Z v c m 1 1 b G E 8 L 0 l 0 Z W 1 U e X B l P j x J d G V t U G F 0 a D 5 T Z W N 0 a W 9 u M S 9 H d W l u b m V z c y U y M E F s b C U y M E J s Y W N r 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H d W l u b m V z c 1 9 B b G x f Q m x h Y 2 t z I i A v P j x F b n R y e S B U e X B l P S J G a W x s Z W R D b 2 1 w b G V 0 Z V J l c 3 V s d F R v V 2 9 y a 3 N o Z W V 0 I i B W Y W x 1 Z T 0 i b D E i I C 8 + P E V u d H J 5 I F R 5 c G U 9 I k Z p b G x D b 3 V u d C I g V m F s d W U 9 I m w x O C I g L z 4 8 R W 5 0 c n k g V H l w Z T 0 i R m l s b E x h c 3 R V c G R h d G V k I i B W Y W x 1 Z T 0 i Z D I w M j Q t M D E t M D Z U M j A 6 M D c 6 N D I u O D Q 0 N T c 3 O V o i I C 8 + P E V u d H J 5 I F R 5 c G U 9 I k Z p b G x D b 2 x 1 b W 5 U e X B l c y I g V m F s d W U 9 I n N C Z 1 V G Q l F Z R k F B Q T 0 i I C 8 + P E V u d H J 5 I F R 5 c G U 9 I k Z p b G x F c n J v c k N v Z G U i I F Z h b H V l P S J z V W 5 r b m 9 3 b i I g L z 4 8 R W 5 0 c n k g V H l w Z T 0 i R m l s b E V y c m 9 y Q 2 9 1 b n Q i I F Z h b H V l P S J s M C I g L z 4 8 R W 5 0 c n k g V H l w Z T 0 i R m l s b E N v b H V t b k 5 h b W V z I i B W Y W x 1 Z T 0 i c 1 s m c X V v d D t Q b G F 5 Z X I m c X V v d D s s J n F 1 b 3 Q 7 W V R E I F B 0 c y Z x d W 9 0 O y w m c X V v d D t C e W U m c X V v d D s s J n F 1 b 3 Q 7 W W V h c n M m c X V v d D s s J n F 1 b 3 Q 7 S 2 V l c G V y J n F 1 b 3 Q 7 L C Z x d W 9 0 O 0 F j c X V p c m V k J n F 1 b 3 Q 7 L C Z x d W 9 0 O 0 5 l d y B S Z W 1 h a W 5 p b m c g W W V h c n M m c X V v d D s s J n F 1 b 3 Q 7 T m V 3 I E t l Z X B l c i B S b 3 V u Z C Z x d W 9 0 O 1 0 i I C 8 + P E V u d H J 5 I F R 5 c G U 9 I k x v Y W R l Z F R v Q W 5 h b H l z a X N T Z X J 2 a W N l c y I g V m F s d W U 9 I m w w I i A v P j x F b n R y e S B U e X B l P S J R d W V y e U l E I i B W Y W x 1 Z T 0 i c z M 2 Z m I w N G J h L W J i Z m M t N G U z M i 0 4 Y W U 2 L W U x M T h k M m F l N m N m N y I g L z 4 8 R W 5 0 c n k g V H l w Z T 0 i R m l s b F N 0 Y X R 1 c y I g V m F s d W U 9 I n N D b 2 1 w b G V 0 Z S I g L z 4 8 R W 5 0 c n k g V H l w Z T 0 i Q W R k Z W R U b 0 R h d G F N b 2 R l b C I g V m F s d W U 9 I m w w I i A v P j x F b n R y e S B U e X B l P S J S Z W x h d G l v b n N o a X B J b m Z v Q 2 9 u d G F p b m V y I i B W Y W x 1 Z T 0 i c 3 s m c X V v d D t j b 2 x 1 b W 5 D b 3 V u d C Z x d W 9 0 O z o 4 L C Z x d W 9 0 O 2 t l e U N v b H V t b k 5 h b W V z J n F 1 b 3 Q 7 O l t d L C Z x d W 9 0 O 3 F 1 Z X J 5 U m V s Y X R p b 2 5 z a G l w c y Z x d W 9 0 O z p b X S w m c X V v d D t j b 2 x 1 b W 5 J Z G V u d G l 0 a W V z J n F 1 b 3 Q 7 O l s m c X V v d D t T Z W N 0 a W 9 u M S 9 H d W l u b m V z c y B B b G w g Q m x h Y 2 t z L 0 F 1 d G 9 S Z W 1 v d m V k Q 2 9 s d W 1 u c z E u e 1 B s Y X l l c i w w f S Z x d W 9 0 O y w m c X V v d D t T Z W N 0 a W 9 u M S 9 H d W l u b m V z c y B B b G w g Q m x h Y 2 t z L 0 F 1 d G 9 S Z W 1 v d m V k Q 2 9 s d W 1 u c z E u e 1 l U R C B Q d H M s M X 0 m c X V v d D s s J n F 1 b 3 Q 7 U 2 V j d G l v b j E v R 3 V p b m 5 l c 3 M g Q W x s I E J s Y W N r c y 9 B d X R v U m V t b 3 Z l Z E N v b H V t b n M x L n t C e W U s M n 0 m c X V v d D s s J n F 1 b 3 Q 7 U 2 V j d G l v b j E v R 3 V p b m 5 l c 3 M g Q W x s I E J s Y W N r c y 9 B d X R v U m V t b 3 Z l Z E N v b H V t b n M x L n t Z Z W F y c y w z f S Z x d W 9 0 O y w m c X V v d D t T Z W N 0 a W 9 u M S 9 H d W l u b m V z c y B B b G w g Q m x h Y 2 t z L 0 F 1 d G 9 S Z W 1 v d m V k Q 2 9 s d W 1 u c z E u e 0 t l Z X B l c i w 0 f S Z x d W 9 0 O y w m c X V v d D t T Z W N 0 a W 9 u M S 9 H d W l u b m V z c y B B b G w g Q m x h Y 2 t z L 0 F 1 d G 9 S Z W 1 v d m V k Q 2 9 s d W 1 u c z E u e 0 F j c X V p c m V k L D V 9 J n F 1 b 3 Q 7 L C Z x d W 9 0 O 1 N l Y 3 R p b 2 4 x L 0 d 1 a W 5 u Z X N z I E F s b C B C b G F j a 3 M v Q X V 0 b 1 J l b W 9 2 Z W R D b 2 x 1 b W 5 z M S 5 7 T m V 3 I F J l b W F p b m l u Z y B Z Z W F y c y w 2 f S Z x d W 9 0 O y w m c X V v d D t T Z W N 0 a W 9 u M S 9 H d W l u b m V z c y B B b G w g Q m x h Y 2 t z L 0 F 1 d G 9 S Z W 1 v d m V k Q 2 9 s d W 1 u c z E u e 0 5 l d y B L Z W V w Z X I g U m 9 1 b m Q s N 3 0 m c X V v d D t d L C Z x d W 9 0 O 0 N v b H V t b k N v d W 5 0 J n F 1 b 3 Q 7 O j g s J n F 1 b 3 Q 7 S 2 V 5 Q 2 9 s d W 1 u T m F t Z X M m c X V v d D s 6 W 1 0 s J n F 1 b 3 Q 7 Q 2 9 s d W 1 u S W R l b n R p d G l l c y Z x d W 9 0 O z p b J n F 1 b 3 Q 7 U 2 V j d G l v b j E v R 3 V p b m 5 l c 3 M g Q W x s I E J s Y W N r c y 9 B d X R v U m V t b 3 Z l Z E N v b H V t b n M x L n t Q b G F 5 Z X I s M H 0 m c X V v d D s s J n F 1 b 3 Q 7 U 2 V j d G l v b j E v R 3 V p b m 5 l c 3 M g Q W x s I E J s Y W N r c y 9 B d X R v U m V t b 3 Z l Z E N v b H V t b n M x L n t Z V E Q g U H R z L D F 9 J n F 1 b 3 Q 7 L C Z x d W 9 0 O 1 N l Y 3 R p b 2 4 x L 0 d 1 a W 5 u Z X N z I E F s b C B C b G F j a 3 M v Q X V 0 b 1 J l b W 9 2 Z W R D b 2 x 1 b W 5 z M S 5 7 Q n l l L D J 9 J n F 1 b 3 Q 7 L C Z x d W 9 0 O 1 N l Y 3 R p b 2 4 x L 0 d 1 a W 5 u Z X N z I E F s b C B C b G F j a 3 M v Q X V 0 b 1 J l b W 9 2 Z W R D b 2 x 1 b W 5 z M S 5 7 W W V h c n M s M 3 0 m c X V v d D s s J n F 1 b 3 Q 7 U 2 V j d G l v b j E v R 3 V p b m 5 l c 3 M g Q W x s I E J s Y W N r c y 9 B d X R v U m V t b 3 Z l Z E N v b H V t b n M x L n t L Z W V w Z X I s N H 0 m c X V v d D s s J n F 1 b 3 Q 7 U 2 V j d G l v b j E v R 3 V p b m 5 l c 3 M g Q W x s I E J s Y W N r c y 9 B d X R v U m V t b 3 Z l Z E N v b H V t b n M x L n t B Y 3 F 1 a X J l Z C w 1 f S Z x d W 9 0 O y w m c X V v d D t T Z W N 0 a W 9 u M S 9 H d W l u b m V z c y B B b G w g Q m x h Y 2 t z L 0 F 1 d G 9 S Z W 1 v d m V k Q 2 9 s d W 1 u c z E u e 0 5 l d y B S Z W 1 h a W 5 p b m c g W W V h c n M s N n 0 m c X V v d D s s J n F 1 b 3 Q 7 U 2 V j d G l v b j E v R 3 V p b m 5 l c 3 M g Q W x s I E J s Y W N r c y 9 B d X R v U m V t b 3 Z l Z E N v b H V t b n M x L n t O Z X c g S 2 V l c G V y I F J v d W 5 k L D d 9 J n F 1 b 3 Q 7 X S w m c X V v d D t S Z W x h d G l v b n N o a X B J b m Z v J n F 1 b 3 Q 7 O l t d f S I g L z 4 8 L 1 N 0 Y W J s Z U V u d H J p Z X M + P C 9 J d G V t P j x J d G V t P j x J d G V t T G 9 j Y X R p b 2 4 + P E l 0 Z W 1 U e X B l P k Z v c m 1 1 b G E 8 L 0 l 0 Z W 1 U e X B l P j x J d G V t U G F 0 a D 5 T Z W N 0 a W 9 u M S 9 H d W l u b m V z c y U y M E F s b C U y M E J s Y W N r c y 9 T b 3 V y Y 2 U 8 L 0 l 0 Z W 1 Q Y X R o P j w v S X R l b U x v Y 2 F 0 a W 9 u P j x T d G F i b G V F b n R y a W V z I C 8 + P C 9 J d G V t P j x J d G V t P j x J d G V t T G 9 j Y X R p b 2 4 + P E l 0 Z W 1 U e X B l P k Z v c m 1 1 b G E 8 L 0 l 0 Z W 1 U e X B l P j x J d G V t U G F 0 a D 5 T Z W N 0 a W 9 u M S 9 H d W l u b m V z c y U y M E F s b C U y M E J s Y W N r c y 9 E Y X R h N z w v S X R l b V B h d G g + P C 9 J d G V t T G 9 j Y X R p b 2 4 + P F N 0 Y W J s Z U V u d H J p Z X M g L z 4 8 L 0 l 0 Z W 0 + P E l 0 Z W 0 + P E l 0 Z W 1 M b 2 N h d G l v b j 4 8 S X R l b V R 5 c G U + R m 9 y b X V s Y T w v S X R l b V R 5 c G U + P E l 0 Z W 1 Q Y X R o P l N l Y 3 R p b 2 4 x L 0 d 1 a W 5 u Z X N z J T I w Q W x s J T I w Q m x h Y 2 t z L 0 N o Y W 5 n Z W Q l M j B U e X B l P C 9 J d G V t U G F 0 a D 4 8 L 0 l 0 Z W 1 M b 2 N h d G l v b j 4 8 U 3 R h Y m x l R W 5 0 c m l l c y A v P j w v S X R l b T 4 8 S X R l b T 4 8 S X R l b U x v Y 2 F 0 a W 9 u P j x J d G V t V H l w Z T 5 G b 3 J t d W x h P C 9 J d G V t V H l w Z T 4 8 S X R l b V B h d G g + U 2 V j d G l v b j E v R 3 V p b m 5 l c 3 M l M j B B b G w l M j B C b G F j a 3 M v Q 2 h h b m d l Z C U y M F R l e H Q l M j B U e X B l J T I w d G 8 l M j B O d W 1 i Z X I 8 L 0 l 0 Z W 1 Q Y X R o P j w v S X R l b U x v Y 2 F 0 a W 9 u P j x T d G F i b G V F b n R y a W V z I C 8 + P C 9 J d G V t P j x J d G V t P j x J d G V t T G 9 j Y X R p b 2 4 + P E l 0 Z W 1 U e X B l P k Z v c m 1 1 b G E 8 L 0 l 0 Z W 1 U e X B l P j x J d G V t U G F 0 a D 5 T Z W N 0 a W 9 u M S 9 H d W l u b m V z c y U y M E F s b C U y M E J s Y W N r c y 9 S Z W 1 v d m V k J T I w Q n l l J T I w V 2 V l a y U y M E V y c m 9 y c z w v S X R l b V B h d G g + P C 9 J d G V t T G 9 j Y X R p b 2 4 + P F N 0 Y W J s Z U V u d H J p Z X M g L z 4 8 L 0 l 0 Z W 0 + P E l 0 Z W 0 + P E l 0 Z W 1 M b 2 N h d G l v b j 4 8 S X R l b V R 5 c G U + R m 9 y b X V s Y T w v S X R l b V R 5 c G U + P E l 0 Z W 1 Q Y X R o P l N l Y 3 R p b 2 4 x L 0 d 1 a W 5 u Z X N z J T I w Q W x s J T I w Q m x h Y 2 t z L 0 V y c m 9 y c y U y M G l u J T I w W V R E J T I w U H R z J T I w Q 2 h h b m d l Z C U y M H R v J T I w W m V y b z w v S X R l b V B h d G g + P C 9 J d G V t T G 9 j Y X R p b 2 4 + P F N 0 Y W J s Z U V u d H J p Z X M g L z 4 8 L 0 l 0 Z W 0 + P E l 0 Z W 0 + P E l 0 Z W 1 M b 2 N h d G l v b j 4 8 S X R l b V R 5 c G U + R m 9 y b X V s Y T w v S X R l b V R 5 c G U + P E l 0 Z W 1 Q Y X R o P l N l Y 3 R p b 2 4 x L 0 d 1 a W 5 u Z X N z J T I w Q W x s J T I w Q m x h Y 2 t z L 0 F j c X V p c m V k J T I w R X J y b 3 J z J T I w Q 2 h h b m d l Z C U y M H R v J T I w T n V s b D w v S X R l b V B h d G g + P C 9 J d G V t T G 9 j Y X R p b 2 4 + P F N 0 Y W J s Z U V u d H J p Z X M g L z 4 8 L 0 l 0 Z W 0 + P E l 0 Z W 0 + P E l 0 Z W 1 M b 2 N h d G l v b j 4 8 S X R l b V R 5 c G U + R m 9 y b X V s Y T w v S X R l b V R 5 c G U + P E l 0 Z W 1 Q Y X R o P l N l Y 3 R p b 2 4 x L 0 d 1 a W 5 u Z X N z J T I w Q W x s J T I w Q m x h Y 2 t z L 0 F k Z G V k J T I w T m V 3 J T I w W W V h c n M l M j B D b 2 x 1 b W 4 8 L 0 l 0 Z W 1 Q Y X R o P j w v S X R l b U x v Y 2 F 0 a W 9 u P j x T d G F i b G V F b n R y a W V z I C 8 + P C 9 J d G V t P j x J d G V t P j x J d G V t T G 9 j Y X R p b 2 4 + P E l 0 Z W 1 U e X B l P k Z v c m 1 1 b G E 8 L 0 l 0 Z W 1 U e X B l P j x J d G V t U G F 0 a D 5 T Z W N 0 a W 9 u M S 9 H d W l u b m V z c y U y M E F s b C U y M E J s Y W N r c y 9 B Z G R l Z C U y M E 5 l d y U y M E t l Z X B l c i U y M F J v d W 5 k P C 9 J d G V t U G F 0 a D 4 8 L 0 l 0 Z W 1 M b 2 N h d G l v b j 4 8 U 3 R h Y m x l R W 5 0 c m l l c y A v P j w v S X R l b T 4 8 S X R l b T 4 8 S X R l b U x v Y 2 F 0 a W 9 u P j x J d G V t V H l w Z T 5 G b 3 J t d W x h P C 9 J d G V t V H l w Z T 4 8 S X R l b V B h d G g + U 2 V j d G l v b j E v R 3 V p b m 5 l c 3 M l M j B B b G w l M j B C b G F j a 3 M v Q W R k Z W Q l M j B O Z X c l M j B S Z W 1 h a W 5 p b m c l M j B Z Z W F y c z w v S X R l b V B h d G g + P C 9 J d G V t T G 9 j Y X R p b 2 4 + P F N 0 Y W J s Z U V u d H J p Z X M g L z 4 8 L 0 l 0 Z W 0 + P E l 0 Z W 0 + P E l 0 Z W 1 M b 2 N h d G l v b j 4 8 S X R l b V R 5 c G U + R m 9 y b X V s Y T w v S X R l b V R 5 c G U + P E l 0 Z W 1 Q Y X R o P l N l Y 3 R p b 2 4 x L 0 d 1 a W 5 u Z X N z J T I w Q W x s J T I w Q m x h Y 2 t z L 1 J l b W 9 2 Z W Q l M j B D b 2 x 1 b W 5 z P C 9 J d G V t U G F 0 a D 4 8 L 0 l 0 Z W 1 M b 2 N h d G l v b j 4 8 U 3 R h Y m x l R W 5 0 c m l l c y A v P j w v S X R l b T 4 8 S X R l b T 4 8 S X R l b U x v Y 2 F 0 a W 9 u P j x J d G V t V H l w Z T 5 G b 3 J t d W x h P C 9 J d G V t V H l w Z T 4 8 S X R l b V B h d G g + U 2 V j d G l v b j E v R 3 V p b m 5 l c 3 M l M j B B b G w l M j B C b G F j a 3 M v U m V v c m R l c m V k J T I w Q 2 9 s d W 1 u c z w v S X R l b V B h d G g + P C 9 J d G V t T G 9 j Y X R p b 2 4 + P F N 0 Y W J s Z U V u d H J p Z X M g L z 4 8 L 0 l 0 Z W 0 + P E l 0 Z W 0 + P E l 0 Z W 1 M b 2 N h d G l v b j 4 8 S X R l b V R 5 c G U + R m 9 y b X V s Y T w v S X R l b V R 5 c G U + P E l 0 Z W 1 Q Y X R o P l N l Y 3 R p b 2 4 x L 0 d 1 a W 5 u Z X N z J T I w Q W x s J T I w Q m x h Y 2 t z L 1 N v c n R l Z C U y M F J v d 3 M 8 L 0 l 0 Z W 1 Q Y X R o P j w v S X R l b U x v Y 2 F 0 a W 9 u P j x T d G F i b G V F b n R y a W V z I C 8 + P C 9 J d G V t P j x J d G V t P j x J d G V t T G 9 j Y X R p b 2 4 + P E l 0 Z W 1 U e X B l P k Z v c m 1 1 b G E 8 L 0 l 0 Z W 1 U e X B l P j x J d G V t U G F 0 a D 5 T Z W N 0 a W 9 u M S 9 I Y W l s J T I w T W F y e 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S G F p b F 9 N Y X J 5 c y I g L z 4 8 R W 5 0 c n k g V H l w Z T 0 i R m l s b G V k Q 2 9 t c G x l d G V S Z X N 1 b H R U b 1 d v c m t z a G V l d C I g V m F s d W U 9 I m w x I i A v P j x F b n R y e S B U e X B l P S J G a W x s Q 2 9 1 b n Q i I F Z h b H V l P S J s M T g i I C 8 + P E V u d H J 5 I F R 5 c G U 9 I k Z p b G x M Y X N 0 V X B k Y X R l Z C I g V m F s d W U 9 I m Q y M D I 0 L T A x L T A 2 V D I w O j A 3 O j Q y L j k w N z A 3 N z J a I i A v P j x F b n R y e S B U e X B l P S J G a W x s Q 2 9 s d W 1 u V H l w Z X M i I F Z h b H V l P S J z Q m d V R k J R W U Z B Q U E 9 I i A v P j x F b n R y e S B U e X B l P S J G a W x s R X J y b 3 J D b 2 R l I i B W Y W x 1 Z T 0 i c 1 V u a 2 5 v d 2 4 i I C 8 + P E V u d H J 5 I F R 5 c G U 9 I k Z p b G x F c n J v c k N v d W 5 0 I i B W Y W x 1 Z T 0 i b D A i I C 8 + P E V u d H J 5 I F R 5 c G U 9 I k Z p b G x D b 2 x 1 b W 5 O Y W 1 l c y I g V m F s d W U 9 I n N b J n F 1 b 3 Q 7 U G x h e W V y J n F 1 b 3 Q 7 L C Z x d W 9 0 O 1 l U R C B Q d H M m c X V v d D s s J n F 1 b 3 Q 7 Q n l l J n F 1 b 3 Q 7 L C Z x d W 9 0 O 1 l l Y X J z J n F 1 b 3 Q 7 L C Z x d W 9 0 O 0 t l Z X B l c i Z x d W 9 0 O y w m c X V v d D t B Y 3 F 1 a X J l Z C Z x d W 9 0 O y w m c X V v d D t O Z X c g U m V t Y W l u a W 5 n I F l l Y X J z J n F 1 b 3 Q 7 L C Z x d W 9 0 O 0 5 l d y B L Z W V w Z X I g U m 9 1 b m Q m c X V v d D t d I i A v P j x F b n R y e S B U e X B l P S J M b 2 F k Z W R U b 0 F u Y W x 5 c 2 l z U 2 V y d m l j Z X M i I F Z h b H V l P S J s M C I g L z 4 8 R W 5 0 c n k g V H l w Z T 0 i U X V l c n l J R C I g V m F s d W U 9 I n M 2 Z W I z Z G Q 1 Z i 0 z Z T Q y L T R l Z T I t O D V l M y 1 k Y z g 0 M T I 4 M W M 3 Z D U i I C 8 + P E V u d H J 5 I F R 5 c G U 9 I k Z p b G x T d G F 0 d X M i I F Z h b H V l P S J z Q 2 9 t c G x l d G U i I C 8 + P E V u d H J 5 I F R 5 c G U 9 I k F k Z G V k V G 9 E Y X R h T W 9 k Z W w i I F Z h b H V l P S J s M C I g L z 4 8 R W 5 0 c n k g V H l w Z T 0 i U m V s Y X R p b 2 5 z a G l w S W 5 m b 0 N v b n R h a W 5 l c i I g V m F s d W U 9 I n N 7 J n F 1 b 3 Q 7 Y 2 9 s d W 1 u Q 2 9 1 b n Q m c X V v d D s 6 O C w m c X V v d D t r Z X l D b 2 x 1 b W 5 O Y W 1 l c y Z x d W 9 0 O z p b X S w m c X V v d D t x d W V y e V J l b G F 0 a W 9 u c 2 h p c H M m c X V v d D s 6 W 1 0 s J n F 1 b 3 Q 7 Y 2 9 s d W 1 u S W R l b n R p d G l l c y Z x d W 9 0 O z p b J n F 1 b 3 Q 7 U 2 V j d G l v b j E v S G F p b C B N Y X J 5 c y 9 B d X R v U m V t b 3 Z l Z E N v b H V t b n M x L n t Q b G F 5 Z X I s M H 0 m c X V v d D s s J n F 1 b 3 Q 7 U 2 V j d G l v b j E v S G F p b C B N Y X J 5 c y 9 B d X R v U m V t b 3 Z l Z E N v b H V t b n M x L n t Z V E Q g U H R z L D F 9 J n F 1 b 3 Q 7 L C Z x d W 9 0 O 1 N l Y 3 R p b 2 4 x L 0 h h a W w g T W F y e X M v Q X V 0 b 1 J l b W 9 2 Z W R D b 2 x 1 b W 5 z M S 5 7 Q n l l L D J 9 J n F 1 b 3 Q 7 L C Z x d W 9 0 O 1 N l Y 3 R p b 2 4 x L 0 h h a W w g T W F y e X M v Q X V 0 b 1 J l b W 9 2 Z W R D b 2 x 1 b W 5 z M S 5 7 W W V h c n M s M 3 0 m c X V v d D s s J n F 1 b 3 Q 7 U 2 V j d G l v b j E v S G F p b C B N Y X J 5 c y 9 B d X R v U m V t b 3 Z l Z E N v b H V t b n M x L n t L Z W V w Z X I s N H 0 m c X V v d D s s J n F 1 b 3 Q 7 U 2 V j d G l v b j E v S G F p b C B N Y X J 5 c y 9 B d X R v U m V t b 3 Z l Z E N v b H V t b n M x L n t B Y 3 F 1 a X J l Z C w 1 f S Z x d W 9 0 O y w m c X V v d D t T Z W N 0 a W 9 u M S 9 I Y W l s I E 1 h c n l z L 0 F 1 d G 9 S Z W 1 v d m V k Q 2 9 s d W 1 u c z E u e 0 5 l d y B S Z W 1 h a W 5 p b m c g W W V h c n M s N n 0 m c X V v d D s s J n F 1 b 3 Q 7 U 2 V j d G l v b j E v S G F p b C B N Y X J 5 c y 9 B d X R v U m V t b 3 Z l Z E N v b H V t b n M x L n t O Z X c g S 2 V l c G V y I F J v d W 5 k L D d 9 J n F 1 b 3 Q 7 X S w m c X V v d D t D b 2 x 1 b W 5 D b 3 V u d C Z x d W 9 0 O z o 4 L C Z x d W 9 0 O 0 t l e U N v b H V t b k 5 h b W V z J n F 1 b 3 Q 7 O l t d L C Z x d W 9 0 O 0 N v b H V t b k l k Z W 5 0 a X R p Z X M m c X V v d D s 6 W y Z x d W 9 0 O 1 N l Y 3 R p b 2 4 x L 0 h h a W w g T W F y e X M v Q X V 0 b 1 J l b W 9 2 Z W R D b 2 x 1 b W 5 z M S 5 7 U G x h e W V y L D B 9 J n F 1 b 3 Q 7 L C Z x d W 9 0 O 1 N l Y 3 R p b 2 4 x L 0 h h a W w g T W F y e X M v Q X V 0 b 1 J l b W 9 2 Z W R D b 2 x 1 b W 5 z M S 5 7 W V R E I F B 0 c y w x f S Z x d W 9 0 O y w m c X V v d D t T Z W N 0 a W 9 u M S 9 I Y W l s I E 1 h c n l z L 0 F 1 d G 9 S Z W 1 v d m V k Q 2 9 s d W 1 u c z E u e 0 J 5 Z S w y f S Z x d W 9 0 O y w m c X V v d D t T Z W N 0 a W 9 u M S 9 I Y W l s I E 1 h c n l z L 0 F 1 d G 9 S Z W 1 v d m V k Q 2 9 s d W 1 u c z E u e 1 l l Y X J z L D N 9 J n F 1 b 3 Q 7 L C Z x d W 9 0 O 1 N l Y 3 R p b 2 4 x L 0 h h a W w g T W F y e X M v Q X V 0 b 1 J l b W 9 2 Z W R D b 2 x 1 b W 5 z M S 5 7 S 2 V l c G V y L D R 9 J n F 1 b 3 Q 7 L C Z x d W 9 0 O 1 N l Y 3 R p b 2 4 x L 0 h h a W w g T W F y e X M v Q X V 0 b 1 J l b W 9 2 Z W R D b 2 x 1 b W 5 z M S 5 7 Q W N x d W l y Z W Q s N X 0 m c X V v d D s s J n F 1 b 3 Q 7 U 2 V j d G l v b j E v S G F p b C B N Y X J 5 c y 9 B d X R v U m V t b 3 Z l Z E N v b H V t b n M x L n t O Z X c g U m V t Y W l u a W 5 n I F l l Y X J z L D Z 9 J n F 1 b 3 Q 7 L C Z x d W 9 0 O 1 N l Y 3 R p b 2 4 x L 0 h h a W w g T W F y e X M v Q X V 0 b 1 J l b W 9 2 Z W R D b 2 x 1 b W 5 z M S 5 7 T m V 3 I E t l Z X B l c i B S b 3 V u Z C w 3 f S Z x d W 9 0 O 1 0 s J n F 1 b 3 Q 7 U m V s Y X R p b 2 5 z a G l w S W 5 m b y Z x d W 9 0 O z p b X X 0 i I C 8 + P C 9 T d G F i b G V F b n R y a W V z P j w v S X R l b T 4 8 S X R l b T 4 8 S X R l b U x v Y 2 F 0 a W 9 u P j x J d G V t V H l w Z T 5 G b 3 J t d W x h P C 9 J d G V t V H l w Z T 4 8 S X R l b V B h d G g + U 2 V j d G l v b j E v S G F p b C U y M E 1 h c n l z L 1 N v d X J j Z T w v S X R l b V B h d G g + P C 9 J d G V t T G 9 j Y X R p b 2 4 + P F N 0 Y W J s Z U V u d H J p Z X M g L z 4 8 L 0 l 0 Z W 0 + P E l 0 Z W 0 + P E l 0 Z W 1 M b 2 N h d G l v b j 4 8 S X R l b V R 5 c G U + R m 9 y b X V s Y T w v S X R l b V R 5 c G U + P E l 0 Z W 1 Q Y X R o P l N l Y 3 R p b 2 4 x L 0 h h a W w l M j B N Y X J 5 c y 9 E Y X R h M T E 8 L 0 l 0 Z W 1 Q Y X R o P j w v S X R l b U x v Y 2 F 0 a W 9 u P j x T d G F i b G V F b n R y a W V z I C 8 + P C 9 J d G V t P j x J d G V t P j x J d G V t T G 9 j Y X R p b 2 4 + P E l 0 Z W 1 U e X B l P k Z v c m 1 1 b G E 8 L 0 l 0 Z W 1 U e X B l P j x J d G V t U G F 0 a D 5 T Z W N 0 a W 9 u M S 9 I Y W l s J T I w T W F y e X M v Q 2 h h b m d l Z C U y M F R 5 c G U 8 L 0 l 0 Z W 1 Q Y X R o P j w v S X R l b U x v Y 2 F 0 a W 9 u P j x T d G F i b G V F b n R y a W V z I C 8 + P C 9 J d G V t P j x J d G V t P j x J d G V t T G 9 j Y X R p b 2 4 + P E l 0 Z W 1 U e X B l P k Z v c m 1 1 b G E 8 L 0 l 0 Z W 1 U e X B l P j x J d G V t U G F 0 a D 5 T Z W N 0 a W 9 u M S 9 I Y W l s J T I w T W F y e X M v Q 2 h h b m d l Z C U y M F R l e H Q l M j B U e X B l J T I w d G 8 l M j B O d W 1 i Z X I 8 L 0 l 0 Z W 1 Q Y X R o P j w v S X R l b U x v Y 2 F 0 a W 9 u P j x T d G F i b G V F b n R y a W V z I C 8 + P C 9 J d G V t P j x J d G V t P j x J d G V t T G 9 j Y X R p b 2 4 + P E l 0 Z W 1 U e X B l P k Z v c m 1 1 b G E 8 L 0 l 0 Z W 1 U e X B l P j x J d G V t U G F 0 a D 5 T Z W N 0 a W 9 u M S 9 I Y W l s J T I w T W F y e X M v U m V t b 3 Z l Z C U y M E J 5 Z S U y M F d l Z W s l M j B F c n J v c n M 8 L 0 l 0 Z W 1 Q Y X R o P j w v S X R l b U x v Y 2 F 0 a W 9 u P j x T d G F i b G V F b n R y a W V z I C 8 + P C 9 J d G V t P j x J d G V t P j x J d G V t T G 9 j Y X R p b 2 4 + P E l 0 Z W 1 U e X B l P k Z v c m 1 1 b G E 8 L 0 l 0 Z W 1 U e X B l P j x J d G V t U G F 0 a D 5 T Z W N 0 a W 9 u M S 9 I Y W l s J T I w T W F y e X M v R X J y b 3 J z J T I w a W 4 l M j B Z V E Q l M j B Q d H M l M j B D a G F u Z 2 V k J T I w d G 8 l M j B a Z X J v P C 9 J d G V t U G F 0 a D 4 8 L 0 l 0 Z W 1 M b 2 N h d G l v b j 4 8 U 3 R h Y m x l R W 5 0 c m l l c y A v P j w v S X R l b T 4 8 S X R l b T 4 8 S X R l b U x v Y 2 F 0 a W 9 u P j x J d G V t V H l w Z T 5 G b 3 J t d W x h P C 9 J d G V t V H l w Z T 4 8 S X R l b V B h d G g + U 2 V j d G l v b j E v S G F p b C U y M E 1 h c n l z L 0 F j c X V p c m V k J T I w R X J y b 3 J z J T I w Q 2 h h b m d l Z C U y M H R v J T I w T n V s b D w v S X R l b V B h d G g + P C 9 J d G V t T G 9 j Y X R p b 2 4 + P F N 0 Y W J s Z U V u d H J p Z X M g L z 4 8 L 0 l 0 Z W 0 + P E l 0 Z W 0 + P E l 0 Z W 1 M b 2 N h d G l v b j 4 8 S X R l b V R 5 c G U + R m 9 y b X V s Y T w v S X R l b V R 5 c G U + P E l 0 Z W 1 Q Y X R o P l N l Y 3 R p b 2 4 x L 0 h h a W w l M j B N Y X J 5 c y 9 B Z G R l Z C U y M E 5 l d y U y M F l l Y X J z J T I w Q 2 9 s d W 1 u P C 9 J d G V t U G F 0 a D 4 8 L 0 l 0 Z W 1 M b 2 N h d G l v b j 4 8 U 3 R h Y m x l R W 5 0 c m l l c y A v P j w v S X R l b T 4 8 S X R l b T 4 8 S X R l b U x v Y 2 F 0 a W 9 u P j x J d G V t V H l w Z T 5 G b 3 J t d W x h P C 9 J d G V t V H l w Z T 4 8 S X R l b V B h d G g + U 2 V j d G l v b j E v S G F p b C U y M E 1 h c n l z L 0 F k Z G V k J T I w T m V 3 J T I w S 2 V l c G V y J T I w U m 9 1 b m Q 8 L 0 l 0 Z W 1 Q Y X R o P j w v S X R l b U x v Y 2 F 0 a W 9 u P j x T d G F i b G V F b n R y a W V z I C 8 + P C 9 J d G V t P j x J d G V t P j x J d G V t T G 9 j Y X R p b 2 4 + P E l 0 Z W 1 U e X B l P k Z v c m 1 1 b G E 8 L 0 l 0 Z W 1 U e X B l P j x J d G V t U G F 0 a D 5 T Z W N 0 a W 9 u M S 9 I Y W l s J T I w T W F y e X M v Q W R k Z W Q l M j B O Z X c l M j B S Z W 1 h a W 5 p b m c l M j B Z Z W F y c z w v S X R l b V B h d G g + P C 9 J d G V t T G 9 j Y X R p b 2 4 + P F N 0 Y W J s Z U V u d H J p Z X M g L z 4 8 L 0 l 0 Z W 0 + P E l 0 Z W 0 + P E l 0 Z W 1 M b 2 N h d G l v b j 4 8 S X R l b V R 5 c G U + R m 9 y b X V s Y T w v S X R l b V R 5 c G U + P E l 0 Z W 1 Q Y X R o P l N l Y 3 R p b 2 4 x L 0 h h a W w l M j B N Y X J 5 c y 9 S Z W 1 v d m V k J T I w Q 2 9 s d W 1 u c z w v S X R l b V B h d G g + P C 9 J d G V t T G 9 j Y X R p b 2 4 + P F N 0 Y W J s Z U V u d H J p Z X M g L z 4 8 L 0 l 0 Z W 0 + P E l 0 Z W 0 + P E l 0 Z W 1 M b 2 N h d G l v b j 4 8 S X R l b V R 5 c G U + R m 9 y b X V s Y T w v S X R l b V R 5 c G U + P E l 0 Z W 1 Q Y X R o P l N l Y 3 R p b 2 4 x L 0 h h a W w l M j B N Y X J 5 c y 9 S Z W 9 y Z G V y Z W Q l M j B D b 2 x 1 b W 5 z P C 9 J d G V t U G F 0 a D 4 8 L 0 l 0 Z W 1 M b 2 N h d G l v b j 4 8 U 3 R h Y m x l R W 5 0 c m l l c y A v P j w v S X R l b T 4 8 S X R l b T 4 8 S X R l b U x v Y 2 F 0 a W 9 u P j x J d G V t V H l w Z T 5 G b 3 J t d W x h P C 9 J d G V t V H l w Z T 4 8 S X R l b V B h d G g + U 2 V j d G l v b j E v S G F p b C U y M E 1 h c n l z L 1 N v c n R l Z C U y M F J v d 3 M 8 L 0 l 0 Z W 1 Q Y X R o P j w v S X R l b U x v Y 2 F 0 a W 9 u P j x T d G F i b G V F b n R y a W V z I C 8 + P C 9 J d G V t P j x J d G V t P j x J d G V t T G 9 j Y X R p b 2 4 + P E l 0 Z W 1 U e X B l P k Z v c m 1 1 b G E 8 L 0 l 0 Z W 1 U e X B l P j x J d G V t U G F 0 a D 5 T Z W N 0 a W 9 u M S 9 I a X B z d G V y J T I w R G 9 v Z n 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h p c H N 0 Z X J f R G 9 v Z n V z I i A v P j x F b n R y e S B U e X B l P S J G a W x s Z W R D b 2 1 w b G V 0 Z V J l c 3 V s d F R v V 2 9 y a 3 N o Z W V 0 I i B W Y W x 1 Z T 0 i b D E i I C 8 + P E V u d H J 5 I F R 5 c G U 9 I k Z p b G x D b 3 V u d C I g V m F s d W U 9 I m w x O C I g L z 4 8 R W 5 0 c n k g V H l w Z T 0 i R m l s b E x h c 3 R V c G R h d G V k I i B W Y W x 1 Z T 0 i Z D I w M j Q t M D E t M D Z U M j A 6 M D c 6 N D I u O T U z O T U x N V o i I C 8 + P E V u d H J 5 I F R 5 c G U 9 I k Z p b G x D b 2 x 1 b W 5 U e X B l c y I g V m F s d W U 9 I n N C Z 1 V G Q l F Z R k F B Q T 0 i I C 8 + P E V u d H J 5 I F R 5 c G U 9 I k Z p b G x F c n J v c k N v Z G U i I F Z h b H V l P S J z V W 5 r b m 9 3 b i I g L z 4 8 R W 5 0 c n k g V H l w Z T 0 i R m l s b E V y c m 9 y Q 2 9 1 b n Q i I F Z h b H V l P S J s M C I g L z 4 8 R W 5 0 c n k g V H l w Z T 0 i R m l s b E N v b H V t b k 5 h b W V z I i B W Y W x 1 Z T 0 i c 1 s m c X V v d D t Q b G F 5 Z X I m c X V v d D s s J n F 1 b 3 Q 7 W V R E I F B 0 c y Z x d W 9 0 O y w m c X V v d D t C e W U m c X V v d D s s J n F 1 b 3 Q 7 W W V h c n M m c X V v d D s s J n F 1 b 3 Q 7 S 2 V l c G V y J n F 1 b 3 Q 7 L C Z x d W 9 0 O 0 F j c X V p c m V k J n F 1 b 3 Q 7 L C Z x d W 9 0 O 0 5 l d y B S Z W 1 h a W 5 p b m c g W W V h c n M m c X V v d D s s J n F 1 b 3 Q 7 T m V 3 I E t l Z X B l c i B S b 3 V u Z C Z x d W 9 0 O 1 0 i I C 8 + P E V u d H J 5 I F R 5 c G U 9 I k x v Y W R l Z F R v Q W 5 h b H l z a X N T Z X J 2 a W N l c y I g V m F s d W U 9 I m w w I i A v P j x F b n R y e S B U e X B l P S J R d W V y e U l E I i B W Y W x 1 Z T 0 i c z Z m N D R h N j U y L T B h Z m Y t N D Y 5 N S 0 5 Y W M 0 L T A 1 Z D E z Y W E 1 Z T Y 3 Z S I g L z 4 8 R W 5 0 c n k g V H l w Z T 0 i R m l s b F N 0 Y X R 1 c y I g V m F s d W U 9 I n N D b 2 1 w b G V 0 Z S I g L z 4 8 R W 5 0 c n k g V H l w Z T 0 i Q W R k Z W R U b 0 R h d G F N b 2 R l b C I g V m F s d W U 9 I m w w I i A v P j x F b n R y e S B U e X B l P S J S Z W x h d G l v b n N o a X B J b m Z v Q 2 9 u d G F p b m V y I i B W Y W x 1 Z T 0 i c 3 s m c X V v d D t j b 2 x 1 b W 5 D b 3 V u d C Z x d W 9 0 O z o 4 L C Z x d W 9 0 O 2 t l e U N v b H V t b k 5 h b W V z J n F 1 b 3 Q 7 O l t d L C Z x d W 9 0 O 3 F 1 Z X J 5 U m V s Y X R p b 2 5 z a G l w c y Z x d W 9 0 O z p b X S w m c X V v d D t j b 2 x 1 b W 5 J Z G V u d G l 0 a W V z J n F 1 b 3 Q 7 O l s m c X V v d D t T Z W N 0 a W 9 u M S 9 I a X B z d G V y I E R v b 2 Z 1 c y 9 B d X R v U m V t b 3 Z l Z E N v b H V t b n M x L n t Q b G F 5 Z X I s M H 0 m c X V v d D s s J n F 1 b 3 Q 7 U 2 V j d G l v b j E v S G l w c 3 R l c i B E b 2 9 m d X M v Q X V 0 b 1 J l b W 9 2 Z W R D b 2 x 1 b W 5 z M S 5 7 W V R E I F B 0 c y w x f S Z x d W 9 0 O y w m c X V v d D t T Z W N 0 a W 9 u M S 9 I a X B z d G V y I E R v b 2 Z 1 c y 9 B d X R v U m V t b 3 Z l Z E N v b H V t b n M x L n t C e W U s M n 0 m c X V v d D s s J n F 1 b 3 Q 7 U 2 V j d G l v b j E v S G l w c 3 R l c i B E b 2 9 m d X M v Q X V 0 b 1 J l b W 9 2 Z W R D b 2 x 1 b W 5 z M S 5 7 W W V h c n M s M 3 0 m c X V v d D s s J n F 1 b 3 Q 7 U 2 V j d G l v b j E v S G l w c 3 R l c i B E b 2 9 m d X M v Q X V 0 b 1 J l b W 9 2 Z W R D b 2 x 1 b W 5 z M S 5 7 S 2 V l c G V y L D R 9 J n F 1 b 3 Q 7 L C Z x d W 9 0 O 1 N l Y 3 R p b 2 4 x L 0 h p c H N 0 Z X I g R G 9 v Z n V z L 0 F 1 d G 9 S Z W 1 v d m V k Q 2 9 s d W 1 u c z E u e 0 F j c X V p c m V k L D V 9 J n F 1 b 3 Q 7 L C Z x d W 9 0 O 1 N l Y 3 R p b 2 4 x L 0 h p c H N 0 Z X I g R G 9 v Z n V z L 0 F 1 d G 9 S Z W 1 v d m V k Q 2 9 s d W 1 u c z E u e 0 5 l d y B S Z W 1 h a W 5 p b m c g W W V h c n M s N n 0 m c X V v d D s s J n F 1 b 3 Q 7 U 2 V j d G l v b j E v S G l w c 3 R l c i B E b 2 9 m d X M v Q X V 0 b 1 J l b W 9 2 Z W R D b 2 x 1 b W 5 z M S 5 7 T m V 3 I E t l Z X B l c i B S b 3 V u Z C w 3 f S Z x d W 9 0 O 1 0 s J n F 1 b 3 Q 7 Q 2 9 s d W 1 u Q 2 9 1 b n Q m c X V v d D s 6 O C w m c X V v d D t L Z X l D b 2 x 1 b W 5 O Y W 1 l c y Z x d W 9 0 O z p b X S w m c X V v d D t D b 2 x 1 b W 5 J Z G V u d G l 0 a W V z J n F 1 b 3 Q 7 O l s m c X V v d D t T Z W N 0 a W 9 u M S 9 I a X B z d G V y I E R v b 2 Z 1 c y 9 B d X R v U m V t b 3 Z l Z E N v b H V t b n M x L n t Q b G F 5 Z X I s M H 0 m c X V v d D s s J n F 1 b 3 Q 7 U 2 V j d G l v b j E v S G l w c 3 R l c i B E b 2 9 m d X M v Q X V 0 b 1 J l b W 9 2 Z W R D b 2 x 1 b W 5 z M S 5 7 W V R E I F B 0 c y w x f S Z x d W 9 0 O y w m c X V v d D t T Z W N 0 a W 9 u M S 9 I a X B z d G V y I E R v b 2 Z 1 c y 9 B d X R v U m V t b 3 Z l Z E N v b H V t b n M x L n t C e W U s M n 0 m c X V v d D s s J n F 1 b 3 Q 7 U 2 V j d G l v b j E v S G l w c 3 R l c i B E b 2 9 m d X M v Q X V 0 b 1 J l b W 9 2 Z W R D b 2 x 1 b W 5 z M S 5 7 W W V h c n M s M 3 0 m c X V v d D s s J n F 1 b 3 Q 7 U 2 V j d G l v b j E v S G l w c 3 R l c i B E b 2 9 m d X M v Q X V 0 b 1 J l b W 9 2 Z W R D b 2 x 1 b W 5 z M S 5 7 S 2 V l c G V y L D R 9 J n F 1 b 3 Q 7 L C Z x d W 9 0 O 1 N l Y 3 R p b 2 4 x L 0 h p c H N 0 Z X I g R G 9 v Z n V z L 0 F 1 d G 9 S Z W 1 v d m V k Q 2 9 s d W 1 u c z E u e 0 F j c X V p c m V k L D V 9 J n F 1 b 3 Q 7 L C Z x d W 9 0 O 1 N l Y 3 R p b 2 4 x L 0 h p c H N 0 Z X I g R G 9 v Z n V z L 0 F 1 d G 9 S Z W 1 v d m V k Q 2 9 s d W 1 u c z E u e 0 5 l d y B S Z W 1 h a W 5 p b m c g W W V h c n M s N n 0 m c X V v d D s s J n F 1 b 3 Q 7 U 2 V j d G l v b j E v S G l w c 3 R l c i B E b 2 9 m d X M v Q X V 0 b 1 J l b W 9 2 Z W R D b 2 x 1 b W 5 z M S 5 7 T m V 3 I E t l Z X B l c i B S b 3 V u Z C w 3 f S Z x d W 9 0 O 1 0 s J n F 1 b 3 Q 7 U m V s Y X R p b 2 5 z a G l w S W 5 m b y Z x d W 9 0 O z p b X X 0 i I C 8 + P C 9 T d G F i b G V F b n R y a W V z P j w v S X R l b T 4 8 S X R l b T 4 8 S X R l b U x v Y 2 F 0 a W 9 u P j x J d G V t V H l w Z T 5 G b 3 J t d W x h P C 9 J d G V t V H l w Z T 4 8 S X R l b V B h d G g + U 2 V j d G l v b j E v S G l w c 3 R l c i U y M E R v b 2 Z 1 c y 9 T b 3 V y Y 2 U 8 L 0 l 0 Z W 1 Q Y X R o P j w v S X R l b U x v Y 2 F 0 a W 9 u P j x T d G F i b G V F b n R y a W V z I C 8 + P C 9 J d G V t P j x J d G V t P j x J d G V t T G 9 j Y X R p b 2 4 + P E l 0 Z W 1 U e X B l P k Z v c m 1 1 b G E 8 L 0 l 0 Z W 1 U e X B l P j x J d G V t U G F 0 a D 5 T Z W N 0 a W 9 u M S 9 I a X B z d G V y J T I w R G 9 v Z n V z L 0 R h d G E y P C 9 J d G V t U G F 0 a D 4 8 L 0 l 0 Z W 1 M b 2 N h d G l v b j 4 8 U 3 R h Y m x l R W 5 0 c m l l c y A v P j w v S X R l b T 4 8 S X R l b T 4 8 S X R l b U x v Y 2 F 0 a W 9 u P j x J d G V t V H l w Z T 5 G b 3 J t d W x h P C 9 J d G V t V H l w Z T 4 8 S X R l b V B h d G g + U 2 V j d G l v b j E v S G l w c 3 R l c i U y M E R v b 2 Z 1 c y 9 D a G F u Z 2 V k J T I w V H l w Z T w v S X R l b V B h d G g + P C 9 J d G V t T G 9 j Y X R p b 2 4 + P F N 0 Y W J s Z U V u d H J p Z X M g L z 4 8 L 0 l 0 Z W 0 + P E l 0 Z W 0 + P E l 0 Z W 1 M b 2 N h d G l v b j 4 8 S X R l b V R 5 c G U + R m 9 y b X V s Y T w v S X R l b V R 5 c G U + P E l 0 Z W 1 Q Y X R o P l N l Y 3 R p b 2 4 x L 0 h p c H N 0 Z X I l M j B E b 2 9 m d X M v Q 2 h h b m d l Z C U y M F R l e H Q l M j B U e X B l J T I w d G 8 l M j B O d W 1 i Z X I 8 L 0 l 0 Z W 1 Q Y X R o P j w v S X R l b U x v Y 2 F 0 a W 9 u P j x T d G F i b G V F b n R y a W V z I C 8 + P C 9 J d G V t P j x J d G V t P j x J d G V t T G 9 j Y X R p b 2 4 + P E l 0 Z W 1 U e X B l P k Z v c m 1 1 b G E 8 L 0 l 0 Z W 1 U e X B l P j x J d G V t U G F 0 a D 5 T Z W N 0 a W 9 u M S 9 I a X B z d G V y J T I w R G 9 v Z n V z L 1 J l b W 9 2 Z W Q l M j B C e W U l M j B X Z W V r J T I w R X J y b 3 J z P C 9 J d G V t U G F 0 a D 4 8 L 0 l 0 Z W 1 M b 2 N h d G l v b j 4 8 U 3 R h Y m x l R W 5 0 c m l l c y A v P j w v S X R l b T 4 8 S X R l b T 4 8 S X R l b U x v Y 2 F 0 a W 9 u P j x J d G V t V H l w Z T 5 G b 3 J t d W x h P C 9 J d G V t V H l w Z T 4 8 S X R l b V B h d G g + U 2 V j d G l v b j E v S G l w c 3 R l c i U y M E R v b 2 Z 1 c y 9 F c n J v c n M l M j B p b i U y M F l U R C U y M F B 0 c y U y M E N o Y W 5 n Z W Q l M j B 0 b y U y M F p l c m 8 8 L 0 l 0 Z W 1 Q Y X R o P j w v S X R l b U x v Y 2 F 0 a W 9 u P j x T d G F i b G V F b n R y a W V z I C 8 + P C 9 J d G V t P j x J d G V t P j x J d G V t T G 9 j Y X R p b 2 4 + P E l 0 Z W 1 U e X B l P k Z v c m 1 1 b G E 8 L 0 l 0 Z W 1 U e X B l P j x J d G V t U G F 0 a D 5 T Z W N 0 a W 9 u M S 9 I a X B z d G V y J T I w R G 9 v Z n V z L 0 F j c X V p c m V k J T I w R X J y b 3 J z J T I w Q 2 h h b m d l Z C U y M H R v J T I w T n V s b D w v S X R l b V B h d G g + P C 9 J d G V t T G 9 j Y X R p b 2 4 + P F N 0 Y W J s Z U V u d H J p Z X M g L z 4 8 L 0 l 0 Z W 0 + P E l 0 Z W 0 + P E l 0 Z W 1 M b 2 N h d G l v b j 4 8 S X R l b V R 5 c G U + R m 9 y b X V s Y T w v S X R l b V R 5 c G U + P E l 0 Z W 1 Q Y X R o P l N l Y 3 R p b 2 4 x L 0 h p c H N 0 Z X I l M j B E b 2 9 m d X M v Q W R k Z W Q l M j B O Z X c l M j B Z Z W F y c y U y M E N v b H V t b j w v S X R l b V B h d G g + P C 9 J d G V t T G 9 j Y X R p b 2 4 + P F N 0 Y W J s Z U V u d H J p Z X M g L z 4 8 L 0 l 0 Z W 0 + P E l 0 Z W 0 + P E l 0 Z W 1 M b 2 N h d G l v b j 4 8 S X R l b V R 5 c G U + R m 9 y b X V s Y T w v S X R l b V R 5 c G U + P E l 0 Z W 1 Q Y X R o P l N l Y 3 R p b 2 4 x L 0 h p c H N 0 Z X I l M j B E b 2 9 m d X M v Q W R k Z W Q l M j B O Z X c l M j B L Z W V w Z X I l M j B S b 3 V u Z D w v S X R l b V B h d G g + P C 9 J d G V t T G 9 j Y X R p b 2 4 + P F N 0 Y W J s Z U V u d H J p Z X M g L z 4 8 L 0 l 0 Z W 0 + P E l 0 Z W 0 + P E l 0 Z W 1 M b 2 N h d G l v b j 4 8 S X R l b V R 5 c G U + R m 9 y b X V s Y T w v S X R l b V R 5 c G U + P E l 0 Z W 1 Q Y X R o P l N l Y 3 R p b 2 4 x L 0 h p c H N 0 Z X I l M j B E b 2 9 m d X M v Q W R k Z W Q l M j B O Z X c l M j B S Z W 1 h a W 5 p b m c l M j B Z Z W F y c z w v S X R l b V B h d G g + P C 9 J d G V t T G 9 j Y X R p b 2 4 + P F N 0 Y W J s Z U V u d H J p Z X M g L z 4 8 L 0 l 0 Z W 0 + P E l 0 Z W 0 + P E l 0 Z W 1 M b 2 N h d G l v b j 4 8 S X R l b V R 5 c G U + R m 9 y b X V s Y T w v S X R l b V R 5 c G U + P E l 0 Z W 1 Q Y X R o P l N l Y 3 R p b 2 4 x L 0 h p c H N 0 Z X I l M j B E b 2 9 m d X M v U m V t b 3 Z l Z C U y M E N v b H V t b n M 8 L 0 l 0 Z W 1 Q Y X R o P j w v S X R l b U x v Y 2 F 0 a W 9 u P j x T d G F i b G V F b n R y a W V z I C 8 + P C 9 J d G V t P j x J d G V t P j x J d G V t T G 9 j Y X R p b 2 4 + P E l 0 Z W 1 U e X B l P k Z v c m 1 1 b G E 8 L 0 l 0 Z W 1 U e X B l P j x J d G V t U G F 0 a D 5 T Z W N 0 a W 9 u M S 9 I a X B z d G V y J T I w R G 9 v Z n V z L 1 J l b 3 J k Z X J l Z C U y M E N v b H V t b n M 8 L 0 l 0 Z W 1 Q Y X R o P j w v S X R l b U x v Y 2 F 0 a W 9 u P j x T d G F i b G V F b n R y a W V z I C 8 + P C 9 J d G V t P j x J d G V t P j x J d G V t T G 9 j Y X R p b 2 4 + P E l 0 Z W 1 U e X B l P k Z v c m 1 1 b G E 8 L 0 l 0 Z W 1 U e X B l P j x J d G V t U G F 0 a D 5 T Z W N 0 a W 9 u M S 9 I a X B z d G V y J T I w R G 9 v Z n V z L 1 N v c n R l Z C U y M F J v d 3 M 8 L 0 l 0 Z W 1 Q Y X R o P j w v S X R l b U x v Y 2 F 0 a W 9 u P j x T d G F i b G V F b n R y a W V z I C 8 + P C 9 J d G V t P j x J d G V t P j x J d G V t T G 9 j Y X R p b 2 4 + P E l 0 Z W 1 U e X B l P k Z v c m 1 1 b G E 8 L 0 l 0 Z W 1 U e X B l P j x J d G V t U G F 0 a D 5 T Z W N 0 a W 9 u M S 9 C b 1 J h R E x l U 0 h v V y 9 V c G R h d G V k J T I w V G V h b T w v S X R l b V B h d G g + P C 9 J d G V t T G 9 j Y X R p b 2 4 + P F N 0 Y W J s Z U V u d H J p Z X M g L z 4 8 L 0 l 0 Z W 0 + P E l 0 Z W 0 + P E l 0 Z W 1 M b 2 N h d G l v b j 4 8 S X R l b V R 5 c G U + R m 9 y b X V s Y T w v S X R l b V R 5 c G U + P E l 0 Z W 1 Q Y X R o P l N l Y 3 R p b 2 4 x L 0 R h J T I w Q 2 9 3 Y m 9 5 c y 9 V c G R h d G V k J T I w V G V h b T w v S X R l b V B h d G g + P C 9 J d G V t T G 9 j Y X R p b 2 4 + P F N 0 Y W J s Z U V u d H J p Z X M g L z 4 8 L 0 l 0 Z W 0 + P E l 0 Z W 0 + P E l 0 Z W 1 M b 2 N h d G l v b j 4 8 S X R l b V R 5 c G U + R m 9 y b X V s Y T w v S X R l b V R 5 c G U + P E l 0 Z W 1 Q Y X R o P l N l Y 3 R p b 2 4 x L 0 d 1 a W 5 u Z X N z J T I w Q W x s J T I w Q m x h Y 2 t z L 1 V w Z G F 0 Z W Q l M j B U Z W F t P C 9 J d G V t U G F 0 a D 4 8 L 0 l 0 Z W 1 M b 2 N h d G l v b j 4 8 U 3 R h Y m x l R W 5 0 c m l l c y A v P j w v S X R l b T 4 8 S X R l b T 4 8 S X R l b U x v Y 2 F 0 a W 9 u P j x J d G V t V H l w Z T 5 G b 3 J t d W x h P C 9 J d G V t V H l w Z T 4 8 S X R l b V B h d G g + U 2 V j d G l v b j E v S G F p b C U y M E 1 h c n l z L 1 V w Z G F 0 Z W Q l M j B U Z W F t P C 9 J d G V t U G F 0 a D 4 8 L 0 l 0 Z W 1 M b 2 N h d G l v b j 4 8 U 3 R h Y m x l R W 5 0 c m l l c y A v P j w v S X R l b T 4 8 S X R l b T 4 8 S X R l b U x v Y 2 F 0 a W 9 u P j x J d G V t V H l w Z T 5 G b 3 J t d W x h P C 9 J d G V t V H l w Z T 4 8 S X R l b V B h d G g + U 2 V j d G l v b j E v S G l w c 3 R l c i U y M E R v b 2 Z 1 c y 9 V c G R h d G V k J T I w V G V h b T w v S X R l b V B h d G g + P C 9 J d G V t T G 9 j Y X R p b 2 4 + P F N 0 Y W J s Z U V u d H J p Z X M g L z 4 8 L 0 l 0 Z W 0 + P E l 0 Z W 0 + P E l 0 Z W 1 M b 2 N h d G l v b j 4 8 S X R l b V R 5 c G U + R m 9 y b X V s Y T w v S X R l b V R 5 c G U + P E l 0 Z W 1 Q Y X R o P l N l Y 3 R p b 2 4 x L 0 t h c m F v a 2 U l M j B D c m F p Z 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L Y X J h b 2 t l X 0 N y Y W l n I i A v P j x F b n R y e S B U e X B l P S J G a W x s Z W R D b 2 1 w b G V 0 Z V J l c 3 V s d F R v V 2 9 y a 3 N o Z W V 0 I i B W Y W x 1 Z T 0 i b D E i I C 8 + P E V u d H J 5 I F R 5 c G U 9 I k Z p b G x D b 3 V u d C I g V m F s d W U 9 I m w x O C I g L z 4 8 R W 5 0 c n k g V H l w Z T 0 i R m l s b E x h c 3 R V c G R h d G V k I i B W Y W x 1 Z T 0 i Z D I w M j Q t M D E t M D Z U M j A 6 M D c 6 N D M u M D M y M D c z N 1 o i I C 8 + P E V u d H J 5 I F R 5 c G U 9 I k Z p b G x D b 2 x 1 b W 5 U e X B l c y I g V m F s d W U 9 I n N C Z 1 V G Q l F Z R k F B Q T 0 i I C 8 + P E V u d H J 5 I F R 5 c G U 9 I k Z p b G x F c n J v c k N v Z G U i I F Z h b H V l P S J z V W 5 r b m 9 3 b i I g L z 4 8 R W 5 0 c n k g V H l w Z T 0 i R m l s b E V y c m 9 y Q 2 9 1 b n Q i I F Z h b H V l P S J s M C I g L z 4 8 R W 5 0 c n k g V H l w Z T 0 i R m l s b E N v b H V t b k 5 h b W V z I i B W Y W x 1 Z T 0 i c 1 s m c X V v d D t Q b G F 5 Z X I m c X V v d D s s J n F 1 b 3 Q 7 W V R E I F B 0 c y Z x d W 9 0 O y w m c X V v d D t C e W U m c X V v d D s s J n F 1 b 3 Q 7 W W V h c n M m c X V v d D s s J n F 1 b 3 Q 7 S 2 V l c G V y J n F 1 b 3 Q 7 L C Z x d W 9 0 O 0 F j c X V p c m V k J n F 1 b 3 Q 7 L C Z x d W 9 0 O 0 5 l d y B S Z W 1 h a W 5 p b m c g W W V h c n M m c X V v d D s s J n F 1 b 3 Q 7 T m V 3 I E t l Z X B l c i B S b 3 V u Z C Z x d W 9 0 O 1 0 i I C 8 + P E V u d H J 5 I F R 5 c G U 9 I k x v Y W R l Z F R v Q W 5 h b H l z a X N T Z X J 2 a W N l c y I g V m F s d W U 9 I m w w I i A v P j x F b n R y e S B U e X B l P S J R d W V y e U l E I i B W Y W x 1 Z T 0 i c z M 3 O D M 0 Z D c 2 L T B m M D c t N D g w Y i 0 5 M W J l L W Q x M j I 1 M W Q z N j Z l Z C I g L z 4 8 R W 5 0 c n k g V H l w Z T 0 i R m l s b F N 0 Y X R 1 c y I g V m F s d W U 9 I n N D b 2 1 w b G V 0 Z S I g L z 4 8 R W 5 0 c n k g V H l w Z T 0 i Q W R k Z W R U b 0 R h d G F N b 2 R l b C I g V m F s d W U 9 I m w w I i A v P j x F b n R y e S B U e X B l P S J S Z W x h d G l v b n N o a X B J b m Z v Q 2 9 u d G F p b m V y I i B W Y W x 1 Z T 0 i c 3 s m c X V v d D t j b 2 x 1 b W 5 D b 3 V u d C Z x d W 9 0 O z o 4 L C Z x d W 9 0 O 2 t l e U N v b H V t b k 5 h b W V z J n F 1 b 3 Q 7 O l t d L C Z x d W 9 0 O 3 F 1 Z X J 5 U m V s Y X R p b 2 5 z a G l w c y Z x d W 9 0 O z p b X S w m c X V v d D t j b 2 x 1 b W 5 J Z G V u d G l 0 a W V z J n F 1 b 3 Q 7 O l s m c X V v d D t T Z W N 0 a W 9 u M S 9 L Y X J h b 2 t l I E N y Y W l n L 0 F 1 d G 9 S Z W 1 v d m V k Q 2 9 s d W 1 u c z E u e 1 B s Y X l l c i w w f S Z x d W 9 0 O y w m c X V v d D t T Z W N 0 a W 9 u M S 9 L Y X J h b 2 t l I E N y Y W l n L 0 F 1 d G 9 S Z W 1 v d m V k Q 2 9 s d W 1 u c z E u e 1 l U R C B Q d H M s M X 0 m c X V v d D s s J n F 1 b 3 Q 7 U 2 V j d G l v b j E v S 2 F y Y W 9 r Z S B D c m F p Z y 9 B d X R v U m V t b 3 Z l Z E N v b H V t b n M x L n t C e W U s M n 0 m c X V v d D s s J n F 1 b 3 Q 7 U 2 V j d G l v b j E v S 2 F y Y W 9 r Z S B D c m F p Z y 9 B d X R v U m V t b 3 Z l Z E N v b H V t b n M x L n t Z Z W F y c y w z f S Z x d W 9 0 O y w m c X V v d D t T Z W N 0 a W 9 u M S 9 L Y X J h b 2 t l I E N y Y W l n L 0 F 1 d G 9 S Z W 1 v d m V k Q 2 9 s d W 1 u c z E u e 0 t l Z X B l c i w 0 f S Z x d W 9 0 O y w m c X V v d D t T Z W N 0 a W 9 u M S 9 L Y X J h b 2 t l I E N y Y W l n L 0 F 1 d G 9 S Z W 1 v d m V k Q 2 9 s d W 1 u c z E u e 0 F j c X V p c m V k L D V 9 J n F 1 b 3 Q 7 L C Z x d W 9 0 O 1 N l Y 3 R p b 2 4 x L 0 t h c m F v a 2 U g Q 3 J h a W c v Q X V 0 b 1 J l b W 9 2 Z W R D b 2 x 1 b W 5 z M S 5 7 T m V 3 I F J l b W F p b m l u Z y B Z Z W F y c y w 2 f S Z x d W 9 0 O y w m c X V v d D t T Z W N 0 a W 9 u M S 9 L Y X J h b 2 t l I E N y Y W l n L 0 F 1 d G 9 S Z W 1 v d m V k Q 2 9 s d W 1 u c z E u e 0 5 l d y B L Z W V w Z X I g U m 9 1 b m Q s N 3 0 m c X V v d D t d L C Z x d W 9 0 O 0 N v b H V t b k N v d W 5 0 J n F 1 b 3 Q 7 O j g s J n F 1 b 3 Q 7 S 2 V 5 Q 2 9 s d W 1 u T m F t Z X M m c X V v d D s 6 W 1 0 s J n F 1 b 3 Q 7 Q 2 9 s d W 1 u S W R l b n R p d G l l c y Z x d W 9 0 O z p b J n F 1 b 3 Q 7 U 2 V j d G l v b j E v S 2 F y Y W 9 r Z S B D c m F p Z y 9 B d X R v U m V t b 3 Z l Z E N v b H V t b n M x L n t Q b G F 5 Z X I s M H 0 m c X V v d D s s J n F 1 b 3 Q 7 U 2 V j d G l v b j E v S 2 F y Y W 9 r Z S B D c m F p Z y 9 B d X R v U m V t b 3 Z l Z E N v b H V t b n M x L n t Z V E Q g U H R z L D F 9 J n F 1 b 3 Q 7 L C Z x d W 9 0 O 1 N l Y 3 R p b 2 4 x L 0 t h c m F v a 2 U g Q 3 J h a W c v Q X V 0 b 1 J l b W 9 2 Z W R D b 2 x 1 b W 5 z M S 5 7 Q n l l L D J 9 J n F 1 b 3 Q 7 L C Z x d W 9 0 O 1 N l Y 3 R p b 2 4 x L 0 t h c m F v a 2 U g Q 3 J h a W c v Q X V 0 b 1 J l b W 9 2 Z W R D b 2 x 1 b W 5 z M S 5 7 W W V h c n M s M 3 0 m c X V v d D s s J n F 1 b 3 Q 7 U 2 V j d G l v b j E v S 2 F y Y W 9 r Z S B D c m F p Z y 9 B d X R v U m V t b 3 Z l Z E N v b H V t b n M x L n t L Z W V w Z X I s N H 0 m c X V v d D s s J n F 1 b 3 Q 7 U 2 V j d G l v b j E v S 2 F y Y W 9 r Z S B D c m F p Z y 9 B d X R v U m V t b 3 Z l Z E N v b H V t b n M x L n t B Y 3 F 1 a X J l Z C w 1 f S Z x d W 9 0 O y w m c X V v d D t T Z W N 0 a W 9 u M S 9 L Y X J h b 2 t l I E N y Y W l n L 0 F 1 d G 9 S Z W 1 v d m V k Q 2 9 s d W 1 u c z E u e 0 5 l d y B S Z W 1 h a W 5 p b m c g W W V h c n M s N n 0 m c X V v d D s s J n F 1 b 3 Q 7 U 2 V j d G l v b j E v S 2 F y Y W 9 r Z S B D c m F p Z y 9 B d X R v U m V t b 3 Z l Z E N v b H V t b n M x L n t O Z X c g S 2 V l c G V y I F J v d W 5 k L D d 9 J n F 1 b 3 Q 7 X S w m c X V v d D t S Z W x h d G l v b n N o a X B J b m Z v J n F 1 b 3 Q 7 O l t d f S I g L z 4 8 L 1 N 0 Y W J s Z U V u d H J p Z X M + P C 9 J d G V t P j x J d G V t P j x J d G V t T G 9 j Y X R p b 2 4 + P E l 0 Z W 1 U e X B l P k Z v c m 1 1 b G E 8 L 0 l 0 Z W 1 U e X B l P j x J d G V t U G F 0 a D 5 T Z W N 0 a W 9 u M S 9 L Y X J h b 2 t l J T I w Q 3 J h a W c v U 2 9 1 c m N l P C 9 J d G V t U G F 0 a D 4 8 L 0 l 0 Z W 1 M b 2 N h d G l v b j 4 8 U 3 R h Y m x l R W 5 0 c m l l c y A v P j w v S X R l b T 4 8 S X R l b T 4 8 S X R l b U x v Y 2 F 0 a W 9 u P j x J d G V t V H l w Z T 5 G b 3 J t d W x h P C 9 J d G V t V H l w Z T 4 8 S X R l b V B h d G g + U 2 V j d G l v b j E v S 2 F y Y W 9 r Z S U y M E N y Y W l n L 0 R h d G E 4 P C 9 J d G V t U G F 0 a D 4 8 L 0 l 0 Z W 1 M b 2 N h d G l v b j 4 8 U 3 R h Y m x l R W 5 0 c m l l c y A v P j w v S X R l b T 4 8 S X R l b T 4 8 S X R l b U x v Y 2 F 0 a W 9 u P j x J d G V t V H l w Z T 5 G b 3 J t d W x h P C 9 J d G V t V H l w Z T 4 8 S X R l b V B h d G g + U 2 V j d G l v b j E v S 2 F y Y W 9 r Z S U y M E N y Y W l n L 0 N o Y W 5 n Z W Q l M j B U e X B l P C 9 J d G V t U G F 0 a D 4 8 L 0 l 0 Z W 1 M b 2 N h d G l v b j 4 8 U 3 R h Y m x l R W 5 0 c m l l c y A v P j w v S X R l b T 4 8 S X R l b T 4 8 S X R l b U x v Y 2 F 0 a W 9 u P j x J d G V t V H l w Z T 5 G b 3 J t d W x h P C 9 J d G V t V H l w Z T 4 8 S X R l b V B h d G g + U 2 V j d G l v b j E v S 2 F y Y W 9 r Z S U y M E N y Y W l n L 0 N o Y W 5 n Z W Q l M j B U Z X h 0 J T I w V H l w Z S U y M H R v J T I w T n V t Y m V y P C 9 J d G V t U G F 0 a D 4 8 L 0 l 0 Z W 1 M b 2 N h d G l v b j 4 8 U 3 R h Y m x l R W 5 0 c m l l c y A v P j w v S X R l b T 4 8 S X R l b T 4 8 S X R l b U x v Y 2 F 0 a W 9 u P j x J d G V t V H l w Z T 5 G b 3 J t d W x h P C 9 J d G V t V H l w Z T 4 8 S X R l b V B h d G g + U 2 V j d G l v b j E v S 2 F y Y W 9 r Z S U y M E N y Y W l n L 1 J l b W 9 2 Z W Q l M j B C e W U l M j B X Z W V r J T I w R X J y b 3 J z P C 9 J d G V t U G F 0 a D 4 8 L 0 l 0 Z W 1 M b 2 N h d G l v b j 4 8 U 3 R h Y m x l R W 5 0 c m l l c y A v P j w v S X R l b T 4 8 S X R l b T 4 8 S X R l b U x v Y 2 F 0 a W 9 u P j x J d G V t V H l w Z T 5 G b 3 J t d W x h P C 9 J d G V t V H l w Z T 4 8 S X R l b V B h d G g + U 2 V j d G l v b j E v S 2 F y Y W 9 r Z S U y M E N y Y W l n L 0 V y c m 9 y c y U y M G l u J T I w W V R E J T I w U H R z J T I w Q 2 h h b m d l Z C U y M H R v J T I w W m V y b z w v S X R l b V B h d G g + P C 9 J d G V t T G 9 j Y X R p b 2 4 + P F N 0 Y W J s Z U V u d H J p Z X M g L z 4 8 L 0 l 0 Z W 0 + P E l 0 Z W 0 + P E l 0 Z W 1 M b 2 N h d G l v b j 4 8 S X R l b V R 5 c G U + R m 9 y b X V s Y T w v S X R l b V R 5 c G U + P E l 0 Z W 1 Q Y X R o P l N l Y 3 R p b 2 4 x L 0 t h c m F v a 2 U l M j B D c m F p Z y 9 B Y 3 F 1 a X J l Z C U y M E V y c m 9 y c y U y M E N o Y W 5 n Z W Q l M j B 0 b y U y M E 5 1 b G w 8 L 0 l 0 Z W 1 Q Y X R o P j w v S X R l b U x v Y 2 F 0 a W 9 u P j x T d G F i b G V F b n R y a W V z I C 8 + P C 9 J d G V t P j x J d G V t P j x J d G V t T G 9 j Y X R p b 2 4 + P E l 0 Z W 1 U e X B l P k Z v c m 1 1 b G E 8 L 0 l 0 Z W 1 U e X B l P j x J d G V t U G F 0 a D 5 T Z W N 0 a W 9 u M S 9 L Y X J h b 2 t l J T I w Q 3 J h a W c v Q W R k Z W Q l M j B O Z X c l M j B Z Z W F y c y U y M E N v b H V t b j w v S X R l b V B h d G g + P C 9 J d G V t T G 9 j Y X R p b 2 4 + P F N 0 Y W J s Z U V u d H J p Z X M g L z 4 8 L 0 l 0 Z W 0 + P E l 0 Z W 0 + P E l 0 Z W 1 M b 2 N h d G l v b j 4 8 S X R l b V R 5 c G U + R m 9 y b X V s Y T w v S X R l b V R 5 c G U + P E l 0 Z W 1 Q Y X R o P l N l Y 3 R p b 2 4 x L 0 t h c m F v a 2 U l M j B D c m F p Z y 9 B Z G R l Z C U y M E 5 l d y U y M E t l Z X B l c i U y M F J v d W 5 k P C 9 J d G V t U G F 0 a D 4 8 L 0 l 0 Z W 1 M b 2 N h d G l v b j 4 8 U 3 R h Y m x l R W 5 0 c m l l c y A v P j w v S X R l b T 4 8 S X R l b T 4 8 S X R l b U x v Y 2 F 0 a W 9 u P j x J d G V t V H l w Z T 5 G b 3 J t d W x h P C 9 J d G V t V H l w Z T 4 8 S X R l b V B h d G g + U 2 V j d G l v b j E v S 2 F y Y W 9 r Z S U y M E N y Y W l n L 0 F k Z G V k J T I w T m V 3 J T I w U m V t Y W l u a W 5 n J T I w W W V h c n M 8 L 0 l 0 Z W 1 Q Y X R o P j w v S X R l b U x v Y 2 F 0 a W 9 u P j x T d G F i b G V F b n R y a W V z I C 8 + P C 9 J d G V t P j x J d G V t P j x J d G V t T G 9 j Y X R p b 2 4 + P E l 0 Z W 1 U e X B l P k Z v c m 1 1 b G E 8 L 0 l 0 Z W 1 U e X B l P j x J d G V t U G F 0 a D 5 T Z W N 0 a W 9 u M S 9 L Y X J h b 2 t l J T I w Q 3 J h a W c v U m V t b 3 Z l Z C U y M E N v b H V t b n M 8 L 0 l 0 Z W 1 Q Y X R o P j w v S X R l b U x v Y 2 F 0 a W 9 u P j x T d G F i b G V F b n R y a W V z I C 8 + P C 9 J d G V t P j x J d G V t P j x J d G V t T G 9 j Y X R p b 2 4 + P E l 0 Z W 1 U e X B l P k Z v c m 1 1 b G E 8 L 0 l 0 Z W 1 U e X B l P j x J d G V t U G F 0 a D 5 T Z W N 0 a W 9 u M S 9 L Y X J h b 2 t l J T I w Q 3 J h a W c v U m V v c m R l c m V k J T I w Q 2 9 s d W 1 u c z w v S X R l b V B h d G g + P C 9 J d G V t T G 9 j Y X R p b 2 4 + P F N 0 Y W J s Z U V u d H J p Z X M g L z 4 8 L 0 l 0 Z W 0 + P E l 0 Z W 0 + P E l 0 Z W 1 M b 2 N h d G l v b j 4 8 S X R l b V R 5 c G U + R m 9 y b X V s Y T w v S X R l b V R 5 c G U + P E l 0 Z W 1 Q Y X R o P l N l Y 3 R p b 2 4 x L 0 t h c m F v a 2 U l M j B D c m F p Z y 9 T b 3 J 0 Z W Q l M j B S b 3 d z P C 9 J d G V t U G F 0 a D 4 8 L 0 l 0 Z W 1 M b 2 N h d G l v b j 4 8 U 3 R h Y m x l R W 5 0 c m l l c y A v P j w v S X R l b T 4 8 S X R l b T 4 8 S X R l b U x v Y 2 F 0 a W 9 u P j x J d G V t V H l w Z T 5 G b 3 J t d W x h P C 9 J d G V t V H l w Z T 4 8 S X R l b V B h d G g + U 2 V j d G l v b j E v S 2 F y Y W 9 r Z S U y M E N y Y W l n L 1 V w Z G F 0 Z W Q l M j B U Z W F t P C 9 J d G V t U G F 0 a D 4 8 L 0 l 0 Z W 1 M b 2 N h d G l v b j 4 8 U 3 R h Y m x l R W 5 0 c m l l c y A v P j w v S X R l b T 4 8 S X R l b T 4 8 S X R l b U x v Y 2 F 0 a W 9 u P j x J d G V t V H l w Z T 5 G b 3 J t d W x h P C 9 J d G V t V H l w Z T 4 8 S X R l b V B h d G g + U 2 V j d G l v b j E v T W l k b m l n a H Q l M j B N Y X J h d W R 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T W l k b m l n a H R f T W F y Y X V k Z X J z I i A v P j x F b n R y e S B U e X B l P S J G a W x s Z W R D b 2 1 w b G V 0 Z V J l c 3 V s d F R v V 2 9 y a 3 N o Z W V 0 I i B W Y W x 1 Z T 0 i b D E i I C 8 + P E V u d H J 5 I F R 5 c G U 9 I k Z p b G x D b 3 V u d C I g V m F s d W U 9 I m w x O C I g L z 4 8 R W 5 0 c n k g V H l w Z T 0 i R m l s b E x h c 3 R V c G R h d G V k I i B W Y W x 1 Z T 0 i Z D I w M j Q t M D E t M D Z U M j A 6 M D c 6 N D M u M D k 0 N T c 0 M F o i I C 8 + P E V u d H J 5 I F R 5 c G U 9 I k Z p b G x D b 2 x 1 b W 5 U e X B l c y I g V m F s d W U 9 I n N C Z 1 V G Q l F Z R k F B Q T 0 i I C 8 + P E V u d H J 5 I F R 5 c G U 9 I k Z p b G x F c n J v c k N v Z G U i I F Z h b H V l P S J z V W 5 r b m 9 3 b i I g L z 4 8 R W 5 0 c n k g V H l w Z T 0 i R m l s b E V y c m 9 y Q 2 9 1 b n Q i I F Z h b H V l P S J s M C I g L z 4 8 R W 5 0 c n k g V H l w Z T 0 i R m l s b E N v b H V t b k 5 h b W V z I i B W Y W x 1 Z T 0 i c 1 s m c X V v d D t Q b G F 5 Z X I m c X V v d D s s J n F 1 b 3 Q 7 W V R E I F B 0 c y Z x d W 9 0 O y w m c X V v d D t C e W U m c X V v d D s s J n F 1 b 3 Q 7 W W V h c n M m c X V v d D s s J n F 1 b 3 Q 7 S 2 V l c G V y J n F 1 b 3 Q 7 L C Z x d W 9 0 O 0 F j c X V p c m V k J n F 1 b 3 Q 7 L C Z x d W 9 0 O 0 5 l d y B S Z W 1 h a W 5 p b m c g W W V h c n M m c X V v d D s s J n F 1 b 3 Q 7 T m V 3 I E t l Z X B l c i B S b 3 V u Z C Z x d W 9 0 O 1 0 i I C 8 + P E V u d H J 5 I F R 5 c G U 9 I k x v Y W R l Z F R v Q W 5 h b H l z a X N T Z X J 2 a W N l c y I g V m F s d W U 9 I m w w I i A v P j x F b n R y e S B U e X B l P S J R d W V y e U l E I i B W Y W x 1 Z T 0 i c z I 4 M G Z i M 2 Z h L W R l Y W M t N G E 4 Y y 0 5 M j N l L W I 5 M 2 M 0 Z j Z h Z T E 0 M i I g L z 4 8 R W 5 0 c n k g V H l w Z T 0 i R m l s b F N 0 Y X R 1 c y I g V m F s d W U 9 I n N D b 2 1 w b G V 0 Z S I g L z 4 8 R W 5 0 c n k g V H l w Z T 0 i Q W R k Z W R U b 0 R h d G F N b 2 R l b C I g V m F s d W U 9 I m w w I i A v P j x F b n R y e S B U e X B l P S J S Z W x h d G l v b n N o a X B J b m Z v Q 2 9 u d G F p b m V y I i B W Y W x 1 Z T 0 i c 3 s m c X V v d D t j b 2 x 1 b W 5 D b 3 V u d C Z x d W 9 0 O z o 4 L C Z x d W 9 0 O 2 t l e U N v b H V t b k 5 h b W V z J n F 1 b 3 Q 7 O l t d L C Z x d W 9 0 O 3 F 1 Z X J 5 U m V s Y X R p b 2 5 z a G l w c y Z x d W 9 0 O z p b X S w m c X V v d D t j b 2 x 1 b W 5 J Z G V u d G l 0 a W V z J n F 1 b 3 Q 7 O l s m c X V v d D t T Z W N 0 a W 9 u M S 9 N a W R u a W d o d C B N Y X J h d W R l c n M v Q X V 0 b 1 J l b W 9 2 Z W R D b 2 x 1 b W 5 z M S 5 7 U G x h e W V y L D B 9 J n F 1 b 3 Q 7 L C Z x d W 9 0 O 1 N l Y 3 R p b 2 4 x L 0 1 p Z G 5 p Z 2 h 0 I E 1 h c m F 1 Z G V y c y 9 B d X R v U m V t b 3 Z l Z E N v b H V t b n M x L n t Z V E Q g U H R z L D F 9 J n F 1 b 3 Q 7 L C Z x d W 9 0 O 1 N l Y 3 R p b 2 4 x L 0 1 p Z G 5 p Z 2 h 0 I E 1 h c m F 1 Z G V y c y 9 B d X R v U m V t b 3 Z l Z E N v b H V t b n M x L n t C e W U s M n 0 m c X V v d D s s J n F 1 b 3 Q 7 U 2 V j d G l v b j E v T W l k b m l n a H Q g T W F y Y X V k Z X J z L 0 F 1 d G 9 S Z W 1 v d m V k Q 2 9 s d W 1 u c z E u e 1 l l Y X J z L D N 9 J n F 1 b 3 Q 7 L C Z x d W 9 0 O 1 N l Y 3 R p b 2 4 x L 0 1 p Z G 5 p Z 2 h 0 I E 1 h c m F 1 Z G V y c y 9 B d X R v U m V t b 3 Z l Z E N v b H V t b n M x L n t L Z W V w Z X I s N H 0 m c X V v d D s s J n F 1 b 3 Q 7 U 2 V j d G l v b j E v T W l k b m l n a H Q g T W F y Y X V k Z X J z L 0 F 1 d G 9 S Z W 1 v d m V k Q 2 9 s d W 1 u c z E u e 0 F j c X V p c m V k L D V 9 J n F 1 b 3 Q 7 L C Z x d W 9 0 O 1 N l Y 3 R p b 2 4 x L 0 1 p Z G 5 p Z 2 h 0 I E 1 h c m F 1 Z G V y c y 9 B d X R v U m V t b 3 Z l Z E N v b H V t b n M x L n t O Z X c g U m V t Y W l u a W 5 n I F l l Y X J z L D Z 9 J n F 1 b 3 Q 7 L C Z x d W 9 0 O 1 N l Y 3 R p b 2 4 x L 0 1 p Z G 5 p Z 2 h 0 I E 1 h c m F 1 Z G V y c y 9 B d X R v U m V t b 3 Z l Z E N v b H V t b n M x L n t O Z X c g S 2 V l c G V y I F J v d W 5 k L D d 9 J n F 1 b 3 Q 7 X S w m c X V v d D t D b 2 x 1 b W 5 D b 3 V u d C Z x d W 9 0 O z o 4 L C Z x d W 9 0 O 0 t l e U N v b H V t b k 5 h b W V z J n F 1 b 3 Q 7 O l t d L C Z x d W 9 0 O 0 N v b H V t b k l k Z W 5 0 a X R p Z X M m c X V v d D s 6 W y Z x d W 9 0 O 1 N l Y 3 R p b 2 4 x L 0 1 p Z G 5 p Z 2 h 0 I E 1 h c m F 1 Z G V y c y 9 B d X R v U m V t b 3 Z l Z E N v b H V t b n M x L n t Q b G F 5 Z X I s M H 0 m c X V v d D s s J n F 1 b 3 Q 7 U 2 V j d G l v b j E v T W l k b m l n a H Q g T W F y Y X V k Z X J z L 0 F 1 d G 9 S Z W 1 v d m V k Q 2 9 s d W 1 u c z E u e 1 l U R C B Q d H M s M X 0 m c X V v d D s s J n F 1 b 3 Q 7 U 2 V j d G l v b j E v T W l k b m l n a H Q g T W F y Y X V k Z X J z L 0 F 1 d G 9 S Z W 1 v d m V k Q 2 9 s d W 1 u c z E u e 0 J 5 Z S w y f S Z x d W 9 0 O y w m c X V v d D t T Z W N 0 a W 9 u M S 9 N a W R u a W d o d C B N Y X J h d W R l c n M v Q X V 0 b 1 J l b W 9 2 Z W R D b 2 x 1 b W 5 z M S 5 7 W W V h c n M s M 3 0 m c X V v d D s s J n F 1 b 3 Q 7 U 2 V j d G l v b j E v T W l k b m l n a H Q g T W F y Y X V k Z X J z L 0 F 1 d G 9 S Z W 1 v d m V k Q 2 9 s d W 1 u c z E u e 0 t l Z X B l c i w 0 f S Z x d W 9 0 O y w m c X V v d D t T Z W N 0 a W 9 u M S 9 N a W R u a W d o d C B N Y X J h d W R l c n M v Q X V 0 b 1 J l b W 9 2 Z W R D b 2 x 1 b W 5 z M S 5 7 Q W N x d W l y Z W Q s N X 0 m c X V v d D s s J n F 1 b 3 Q 7 U 2 V j d G l v b j E v T W l k b m l n a H Q g T W F y Y X V k Z X J z L 0 F 1 d G 9 S Z W 1 v d m V k Q 2 9 s d W 1 u c z E u e 0 5 l d y B S Z W 1 h a W 5 p b m c g W W V h c n M s N n 0 m c X V v d D s s J n F 1 b 3 Q 7 U 2 V j d G l v b j E v T W l k b m l n a H Q g T W F y Y X V k Z X J z L 0 F 1 d G 9 S Z W 1 v d m V k Q 2 9 s d W 1 u c z E u e 0 5 l d y B L Z W V w Z X I g U m 9 1 b m Q s N 3 0 m c X V v d D t d L C Z x d W 9 0 O 1 J l b G F 0 a W 9 u c 2 h p c E l u Z m 8 m c X V v d D s 6 W 1 1 9 I i A v P j w v U 3 R h Y m x l R W 5 0 c m l l c z 4 8 L 0 l 0 Z W 0 + P E l 0 Z W 0 + P E l 0 Z W 1 M b 2 N h d G l v b j 4 8 S X R l b V R 5 c G U + R m 9 y b X V s Y T w v S X R l b V R 5 c G U + P E l 0 Z W 1 Q Y X R o P l N l Y 3 R p b 2 4 x L 0 1 p Z G 5 p Z 2 h 0 J T I w T W F y Y X V k Z X J z L 1 N v d X J j Z T w v S X R l b V B h d G g + P C 9 J d G V t T G 9 j Y X R p b 2 4 + P F N 0 Y W J s Z U V u d H J p Z X M g L z 4 8 L 0 l 0 Z W 0 + P E l 0 Z W 0 + P E l 0 Z W 1 M b 2 N h d G l v b j 4 8 S X R l b V R 5 c G U + R m 9 y b X V s Y T w v S X R l b V R 5 c G U + P E l 0 Z W 1 Q Y X R o P l N l Y 3 R p b 2 4 x L 0 1 p Z G 5 p Z 2 h 0 J T I w T W F y Y X V k Z X J z L 0 R h d G E z P C 9 J d G V t U G F 0 a D 4 8 L 0 l 0 Z W 1 M b 2 N h d G l v b j 4 8 U 3 R h Y m x l R W 5 0 c m l l c y A v P j w v S X R l b T 4 8 S X R l b T 4 8 S X R l b U x v Y 2 F 0 a W 9 u P j x J d G V t V H l w Z T 5 G b 3 J t d W x h P C 9 J d G V t V H l w Z T 4 8 S X R l b V B h d G g + U 2 V j d G l v b j E v T W l k b m l n a H Q l M j B N Y X J h d W R l c n M v Q 2 h h b m d l Z C U y M F R 5 c G U 8 L 0 l 0 Z W 1 Q Y X R o P j w v S X R l b U x v Y 2 F 0 a W 9 u P j x T d G F i b G V F b n R y a W V z I C 8 + P C 9 J d G V t P j x J d G V t P j x J d G V t T G 9 j Y X R p b 2 4 + P E l 0 Z W 1 U e X B l P k Z v c m 1 1 b G E 8 L 0 l 0 Z W 1 U e X B l P j x J d G V t U G F 0 a D 5 T Z W N 0 a W 9 u M S 9 N a W R u a W d o d C U y M E 1 h c m F 1 Z G V y c y 9 D a G F u Z 2 V k J T I w V G V 4 d C U y M F R 5 c G U l M j B 0 b y U y M E 5 1 b W J l c j w v S X R l b V B h d G g + P C 9 J d G V t T G 9 j Y X R p b 2 4 + P F N 0 Y W J s Z U V u d H J p Z X M g L z 4 8 L 0 l 0 Z W 0 + P E l 0 Z W 0 + P E l 0 Z W 1 M b 2 N h d G l v b j 4 8 S X R l b V R 5 c G U + R m 9 y b X V s Y T w v S X R l b V R 5 c G U + P E l 0 Z W 1 Q Y X R o P l N l Y 3 R p b 2 4 x L 0 1 p Z G 5 p Z 2 h 0 J T I w T W F y Y X V k Z X J z L 1 J l b W 9 2 Z W Q l M j B C e W U l M j B X Z W V r J T I w R X J y b 3 J z P C 9 J d G V t U G F 0 a D 4 8 L 0 l 0 Z W 1 M b 2 N h d G l v b j 4 8 U 3 R h Y m x l R W 5 0 c m l l c y A v P j w v S X R l b T 4 8 S X R l b T 4 8 S X R l b U x v Y 2 F 0 a W 9 u P j x J d G V t V H l w Z T 5 G b 3 J t d W x h P C 9 J d G V t V H l w Z T 4 8 S X R l b V B h d G g + U 2 V j d G l v b j E v T W l k b m l n a H Q l M j B N Y X J h d W R l c n M v R X J y b 3 J z J T I w a W 4 l M j B Z V E Q l M j B Q d H M l M j B D a G F u Z 2 V k J T I w d G 8 l M j B a Z X J v P C 9 J d G V t U G F 0 a D 4 8 L 0 l 0 Z W 1 M b 2 N h d G l v b j 4 8 U 3 R h Y m x l R W 5 0 c m l l c y A v P j w v S X R l b T 4 8 S X R l b T 4 8 S X R l b U x v Y 2 F 0 a W 9 u P j x J d G V t V H l w Z T 5 G b 3 J t d W x h P C 9 J d G V t V H l w Z T 4 8 S X R l b V B h d G g + U 2 V j d G l v b j E v T W l k b m l n a H Q l M j B N Y X J h d W R l c n M v Q W N x d W l y Z W Q l M j B F c n J v c n M l M j B D a G F u Z 2 V k J T I w d G 8 l M j B O d W x s P C 9 J d G V t U G F 0 a D 4 8 L 0 l 0 Z W 1 M b 2 N h d G l v b j 4 8 U 3 R h Y m x l R W 5 0 c m l l c y A v P j w v S X R l b T 4 8 S X R l b T 4 8 S X R l b U x v Y 2 F 0 a W 9 u P j x J d G V t V H l w Z T 5 G b 3 J t d W x h P C 9 J d G V t V H l w Z T 4 8 S X R l b V B h d G g + U 2 V j d G l v b j E v T W l k b m l n a H Q l M j B N Y X J h d W R l c n M v Q W R k Z W Q l M j B O Z X c l M j B Z Z W F y c y U y M E N v b H V t b j w v S X R l b V B h d G g + P C 9 J d G V t T G 9 j Y X R p b 2 4 + P F N 0 Y W J s Z U V u d H J p Z X M g L z 4 8 L 0 l 0 Z W 0 + P E l 0 Z W 0 + P E l 0 Z W 1 M b 2 N h d G l v b j 4 8 S X R l b V R 5 c G U + R m 9 y b X V s Y T w v S X R l b V R 5 c G U + P E l 0 Z W 1 Q Y X R o P l N l Y 3 R p b 2 4 x L 0 1 p Z G 5 p Z 2 h 0 J T I w T W F y Y X V k Z X J z L 0 F k Z G V k J T I w T m V 3 J T I w S 2 V l c G V y J T I w U m 9 1 b m Q 8 L 0 l 0 Z W 1 Q Y X R o P j w v S X R l b U x v Y 2 F 0 a W 9 u P j x T d G F i b G V F b n R y a W V z I C 8 + P C 9 J d G V t P j x J d G V t P j x J d G V t T G 9 j Y X R p b 2 4 + P E l 0 Z W 1 U e X B l P k Z v c m 1 1 b G E 8 L 0 l 0 Z W 1 U e X B l P j x J d G V t U G F 0 a D 5 T Z W N 0 a W 9 u M S 9 N a W R u a W d o d C U y M E 1 h c m F 1 Z G V y c y 9 B Z G R l Z C U y M E 5 l d y U y M F J l b W F p b m l u Z y U y M F l l Y X J z P C 9 J d G V t U G F 0 a D 4 8 L 0 l 0 Z W 1 M b 2 N h d G l v b j 4 8 U 3 R h Y m x l R W 5 0 c m l l c y A v P j w v S X R l b T 4 8 S X R l b T 4 8 S X R l b U x v Y 2 F 0 a W 9 u P j x J d G V t V H l w Z T 5 G b 3 J t d W x h P C 9 J d G V t V H l w Z T 4 8 S X R l b V B h d G g + U 2 V j d G l v b j E v T W l k b m l n a H Q l M j B N Y X J h d W R l c n M v U m V t b 3 Z l Z C U y M E N v b H V t b n M 8 L 0 l 0 Z W 1 Q Y X R o P j w v S X R l b U x v Y 2 F 0 a W 9 u P j x T d G F i b G V F b n R y a W V z I C 8 + P C 9 J d G V t P j x J d G V t P j x J d G V t T G 9 j Y X R p b 2 4 + P E l 0 Z W 1 U e X B l P k Z v c m 1 1 b G E 8 L 0 l 0 Z W 1 U e X B l P j x J d G V t U G F 0 a D 5 T Z W N 0 a W 9 u M S 9 N a W R u a W d o d C U y M E 1 h c m F 1 Z G V y c y 9 S Z W 9 y Z G V y Z W Q l M j B D b 2 x 1 b W 5 z P C 9 J d G V t U G F 0 a D 4 8 L 0 l 0 Z W 1 M b 2 N h d G l v b j 4 8 U 3 R h Y m x l R W 5 0 c m l l c y A v P j w v S X R l b T 4 8 S X R l b T 4 8 S X R l b U x v Y 2 F 0 a W 9 u P j x J d G V t V H l w Z T 5 G b 3 J t d W x h P C 9 J d G V t V H l w Z T 4 8 S X R l b V B h d G g + U 2 V j d G l v b j E v T W l k b m l n a H Q l M j B N Y X J h d W R l c n M v U 2 9 y d G V k J T I w U m 9 3 c z w v S X R l b V B h d G g + P C 9 J d G V t T G 9 j Y X R p b 2 4 + P F N 0 Y W J s Z U V u d H J p Z X M g L z 4 8 L 0 l 0 Z W 0 + P E l 0 Z W 0 + P E l 0 Z W 1 M b 2 N h d G l v b j 4 8 S X R l b V R 5 c G U + R m 9 y b X V s Y T w v S X R l b V R 5 c G U + P E l 0 Z W 1 Q Y X R o P l N l Y 3 R p b 2 4 x L 0 1 p Z G 5 p Z 2 h 0 J T I w T W F y Y X V k Z X J z L 1 V w Z G F 0 Z W Q l M j B U Z W F t P C 9 J d G V t U G F 0 a D 4 8 L 0 l 0 Z W 1 M b 2 N h d G l v b j 4 8 U 3 R h Y m x l R W 5 0 c m l l c y A v P j w v S X R l b T 4 8 S X R l b T 4 8 S X R l b U x v Y 2 F 0 a W 9 u P j x J d G V t V H l w Z T 5 G b 3 J t d W x h P C 9 J d G V t V H l w Z T 4 8 S X R l b V B h d G g + U 2 V j d G l v b j E v T 3 Z l c i U y M H R o Z S U y M E h p b G w 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T 3 Z l c l 9 0 a G V f S G l s b C I g L z 4 8 R W 5 0 c n k g V H l w Z T 0 i R m l s b G V k Q 2 9 t c G x l d G V S Z X N 1 b H R U b 1 d v c m t z a G V l d C I g V m F s d W U 9 I m w x I i A v P j x F b n R y e S B U e X B l P S J G a W x s Q 2 9 1 b n Q i I F Z h b H V l P S J s M T g i I C 8 + P E V u d H J 5 I F R 5 c G U 9 I k Z p b G x M Y X N 0 V X B k Y X R l Z C I g V m F s d W U 9 I m Q y M D I 0 L T A x L T A 2 V D I w O j A 3 O j Q z L j E 1 N z A 3 N z Z a I i A v P j x F b n R y e S B U e X B l P S J G a W x s Q 2 9 s d W 1 u V H l w Z X M i I F Z h b H V l P S J z Q m d V R k J R W U Z B Q U E 9 I i A v P j x F b n R y e S B U e X B l P S J G a W x s R X J y b 3 J D b 2 R l I i B W Y W x 1 Z T 0 i c 1 V u a 2 5 v d 2 4 i I C 8 + P E V u d H J 5 I F R 5 c G U 9 I k Z p b G x F c n J v c k N v d W 5 0 I i B W Y W x 1 Z T 0 i b D A i I C 8 + P E V u d H J 5 I F R 5 c G U 9 I k Z p b G x D b 2 x 1 b W 5 O Y W 1 l c y I g V m F s d W U 9 I n N b J n F 1 b 3 Q 7 U G x h e W V y J n F 1 b 3 Q 7 L C Z x d W 9 0 O 1 l U R C B Q d H M m c X V v d D s s J n F 1 b 3 Q 7 Q n l l J n F 1 b 3 Q 7 L C Z x d W 9 0 O 1 l l Y X J z J n F 1 b 3 Q 7 L C Z x d W 9 0 O 0 t l Z X B l c i Z x d W 9 0 O y w m c X V v d D t B Y 3 F 1 a X J l Z C Z x d W 9 0 O y w m c X V v d D t O Z X c g U m V t Y W l u a W 5 n I F l l Y X J z J n F 1 b 3 Q 7 L C Z x d W 9 0 O 0 5 l d y B L Z W V w Z X I g U m 9 1 b m Q m c X V v d D t d I i A v P j x F b n R y e S B U e X B l P S J M b 2 F k Z W R U b 0 F u Y W x 5 c 2 l z U 2 V y d m l j Z X M i I F Z h b H V l P S J s M C I g L z 4 8 R W 5 0 c n k g V H l w Z T 0 i U X V l c n l J R C I g V m F s d W U 9 I n M 2 Z m E 1 Y W V h Y y 1 m Z m Q 0 L T Q 3 N j c t Y T Q 3 Y y 0 2 Z D Q 1 N z Q 4 N W Q 5 O D I i I C 8 + P E V u d H J 5 I F R 5 c G U 9 I k Z p b G x T d G F 0 d X M i I F Z h b H V l P S J z Q 2 9 t c G x l d G U i I C 8 + P E V u d H J 5 I F R 5 c G U 9 I k F k Z G V k V G 9 E Y X R h T W 9 k Z W w i I F Z h b H V l P S J s M C I g L z 4 8 R W 5 0 c n k g V H l w Z T 0 i U m V s Y X R p b 2 5 z a G l w S W 5 m b 0 N v b n R h a W 5 l c i I g V m F s d W U 9 I n N 7 J n F 1 b 3 Q 7 Y 2 9 s d W 1 u Q 2 9 1 b n Q m c X V v d D s 6 O C w m c X V v d D t r Z X l D b 2 x 1 b W 5 O Y W 1 l c y Z x d W 9 0 O z p b X S w m c X V v d D t x d W V y e V J l b G F 0 a W 9 u c 2 h p c H M m c X V v d D s 6 W 1 0 s J n F 1 b 3 Q 7 Y 2 9 s d W 1 u S W R l b n R p d G l l c y Z x d W 9 0 O z p b J n F 1 b 3 Q 7 U 2 V j d G l v b j E v T 3 Z l c i B 0 a G U g S G l s b C 9 B d X R v U m V t b 3 Z l Z E N v b H V t b n M x L n t Q b G F 5 Z X I s M H 0 m c X V v d D s s J n F 1 b 3 Q 7 U 2 V j d G l v b j E v T 3 Z l c i B 0 a G U g S G l s b C 9 B d X R v U m V t b 3 Z l Z E N v b H V t b n M x L n t Z V E Q g U H R z L D F 9 J n F 1 b 3 Q 7 L C Z x d W 9 0 O 1 N l Y 3 R p b 2 4 x L 0 9 2 Z X I g d G h l I E h p b G w v Q X V 0 b 1 J l b W 9 2 Z W R D b 2 x 1 b W 5 z M S 5 7 Q n l l L D J 9 J n F 1 b 3 Q 7 L C Z x d W 9 0 O 1 N l Y 3 R p b 2 4 x L 0 9 2 Z X I g d G h l I E h p b G w v Q X V 0 b 1 J l b W 9 2 Z W R D b 2 x 1 b W 5 z M S 5 7 W W V h c n M s M 3 0 m c X V v d D s s J n F 1 b 3 Q 7 U 2 V j d G l v b j E v T 3 Z l c i B 0 a G U g S G l s b C 9 B d X R v U m V t b 3 Z l Z E N v b H V t b n M x L n t L Z W V w Z X I s N H 0 m c X V v d D s s J n F 1 b 3 Q 7 U 2 V j d G l v b j E v T 3 Z l c i B 0 a G U g S G l s b C 9 B d X R v U m V t b 3 Z l Z E N v b H V t b n M x L n t B Y 3 F 1 a X J l Z C w 1 f S Z x d W 9 0 O y w m c X V v d D t T Z W N 0 a W 9 u M S 9 P d m V y I H R o Z S B I a W x s L 0 F 1 d G 9 S Z W 1 v d m V k Q 2 9 s d W 1 u c z E u e 0 5 l d y B S Z W 1 h a W 5 p b m c g W W V h c n M s N n 0 m c X V v d D s s J n F 1 b 3 Q 7 U 2 V j d G l v b j E v T 3 Z l c i B 0 a G U g S G l s b C 9 B d X R v U m V t b 3 Z l Z E N v b H V t b n M x L n t O Z X c g S 2 V l c G V y I F J v d W 5 k L D d 9 J n F 1 b 3 Q 7 X S w m c X V v d D t D b 2 x 1 b W 5 D b 3 V u d C Z x d W 9 0 O z o 4 L C Z x d W 9 0 O 0 t l e U N v b H V t b k 5 h b W V z J n F 1 b 3 Q 7 O l t d L C Z x d W 9 0 O 0 N v b H V t b k l k Z W 5 0 a X R p Z X M m c X V v d D s 6 W y Z x d W 9 0 O 1 N l Y 3 R p b 2 4 x L 0 9 2 Z X I g d G h l I E h p b G w v Q X V 0 b 1 J l b W 9 2 Z W R D b 2 x 1 b W 5 z M S 5 7 U G x h e W V y L D B 9 J n F 1 b 3 Q 7 L C Z x d W 9 0 O 1 N l Y 3 R p b 2 4 x L 0 9 2 Z X I g d G h l I E h p b G w v Q X V 0 b 1 J l b W 9 2 Z W R D b 2 x 1 b W 5 z M S 5 7 W V R E I F B 0 c y w x f S Z x d W 9 0 O y w m c X V v d D t T Z W N 0 a W 9 u M S 9 P d m V y I H R o Z S B I a W x s L 0 F 1 d G 9 S Z W 1 v d m V k Q 2 9 s d W 1 u c z E u e 0 J 5 Z S w y f S Z x d W 9 0 O y w m c X V v d D t T Z W N 0 a W 9 u M S 9 P d m V y I H R o Z S B I a W x s L 0 F 1 d G 9 S Z W 1 v d m V k Q 2 9 s d W 1 u c z E u e 1 l l Y X J z L D N 9 J n F 1 b 3 Q 7 L C Z x d W 9 0 O 1 N l Y 3 R p b 2 4 x L 0 9 2 Z X I g d G h l I E h p b G w v Q X V 0 b 1 J l b W 9 2 Z W R D b 2 x 1 b W 5 z M S 5 7 S 2 V l c G V y L D R 9 J n F 1 b 3 Q 7 L C Z x d W 9 0 O 1 N l Y 3 R p b 2 4 x L 0 9 2 Z X I g d G h l I E h p b G w v Q X V 0 b 1 J l b W 9 2 Z W R D b 2 x 1 b W 5 z M S 5 7 Q W N x d W l y Z W Q s N X 0 m c X V v d D s s J n F 1 b 3 Q 7 U 2 V j d G l v b j E v T 3 Z l c i B 0 a G U g S G l s b C 9 B d X R v U m V t b 3 Z l Z E N v b H V t b n M x L n t O Z X c g U m V t Y W l u a W 5 n I F l l Y X J z L D Z 9 J n F 1 b 3 Q 7 L C Z x d W 9 0 O 1 N l Y 3 R p b 2 4 x L 0 9 2 Z X I g d G h l I E h p b G w v Q X V 0 b 1 J l b W 9 2 Z W R D b 2 x 1 b W 5 z M S 5 7 T m V 3 I E t l Z X B l c i B S b 3 V u Z C w 3 f S Z x d W 9 0 O 1 0 s J n F 1 b 3 Q 7 U m V s Y X R p b 2 5 z a G l w S W 5 m b y Z x d W 9 0 O z p b X X 0 i I C 8 + P C 9 T d G F i b G V F b n R y a W V z P j w v S X R l b T 4 8 S X R l b T 4 8 S X R l b U x v Y 2 F 0 a W 9 u P j x J d G V t V H l w Z T 5 G b 3 J t d W x h P C 9 J d G V t V H l w Z T 4 8 S X R l b V B h d G g + U 2 V j d G l v b j E v T 3 Z l c i U y M H R o Z S U y M E h p b G w v U 2 9 1 c m N l P C 9 J d G V t U G F 0 a D 4 8 L 0 l 0 Z W 1 M b 2 N h d G l v b j 4 8 U 3 R h Y m x l R W 5 0 c m l l c y A v P j w v S X R l b T 4 8 S X R l b T 4 8 S X R l b U x v Y 2 F 0 a W 9 u P j x J d G V t V H l w Z T 5 G b 3 J t d W x h P C 9 J d G V t V H l w Z T 4 8 S X R l b V B h d G g + U 2 V j d G l v b j E v T 3 Z l c i U y M H R o Z S U y M E h p b G w v R G F 0 Y T U 8 L 0 l 0 Z W 1 Q Y X R o P j w v S X R l b U x v Y 2 F 0 a W 9 u P j x T d G F i b G V F b n R y a W V z I C 8 + P C 9 J d G V t P j x J d G V t P j x J d G V t T G 9 j Y X R p b 2 4 + P E l 0 Z W 1 U e X B l P k Z v c m 1 1 b G E 8 L 0 l 0 Z W 1 U e X B l P j x J d G V t U G F 0 a D 5 T Z W N 0 a W 9 u M S 9 P d m V y J T I w d G h l J T I w S G l s b C 9 V c G R h d G V k J T I w V G V h b T w v S X R l b V B h d G g + P C 9 J d G V t T G 9 j Y X R p b 2 4 + P F N 0 Y W J s Z U V u d H J p Z X M g L z 4 8 L 0 l 0 Z W 0 + P E l 0 Z W 0 + P E l 0 Z W 1 M b 2 N h d G l v b j 4 8 S X R l b V R 5 c G U + R m 9 y b X V s Y T w v S X R l b V R 5 c G U + P E l 0 Z W 1 Q Y X R o P l N l Y 3 R p b 2 4 x L 0 9 2 Z X I l M j B 0 a G U l M j B I a W x s L 0 N o Y W 5 n Z W Q l M j B U e X B l P C 9 J d G V t U G F 0 a D 4 8 L 0 l 0 Z W 1 M b 2 N h d G l v b j 4 8 U 3 R h Y m x l R W 5 0 c m l l c y A v P j w v S X R l b T 4 8 S X R l b T 4 8 S X R l b U x v Y 2 F 0 a W 9 u P j x J d G V t V H l w Z T 5 G b 3 J t d W x h P C 9 J d G V t V H l w Z T 4 8 S X R l b V B h d G g + U 2 V j d G l v b j E v T 3 Z l c i U y M H R o Z S U y M E h p b G w v Q 2 h h b m d l Z C U y M F R l e H Q l M j B U e X B l J T I w d G 8 l M j B O d W 1 i Z X I 8 L 0 l 0 Z W 1 Q Y X R o P j w v S X R l b U x v Y 2 F 0 a W 9 u P j x T d G F i b G V F b n R y a W V z I C 8 + P C 9 J d G V t P j x J d G V t P j x J d G V t T G 9 j Y X R p b 2 4 + P E l 0 Z W 1 U e X B l P k Z v c m 1 1 b G E 8 L 0 l 0 Z W 1 U e X B l P j x J d G V t U G F 0 a D 5 T Z W N 0 a W 9 u M S 9 P d m V y J T I w d G h l J T I w S G l s b C 9 S Z W 1 v d m V k J T I w Q n l l J T I w V 2 V l a y U y M E V y c m 9 y c z w v S X R l b V B h d G g + P C 9 J d G V t T G 9 j Y X R p b 2 4 + P F N 0 Y W J s Z U V u d H J p Z X M g L z 4 8 L 0 l 0 Z W 0 + P E l 0 Z W 0 + P E l 0 Z W 1 M b 2 N h d G l v b j 4 8 S X R l b V R 5 c G U + R m 9 y b X V s Y T w v S X R l b V R 5 c G U + P E l 0 Z W 1 Q Y X R o P l N l Y 3 R p b 2 4 x L 0 9 2 Z X I l M j B 0 a G U l M j B I a W x s L 0 V y c m 9 y c y U y M G l u J T I w W V R E J T I w U H R z J T I w Q 2 h h b m d l Z C U y M H R v J T I w W m V y b z w v S X R l b V B h d G g + P C 9 J d G V t T G 9 j Y X R p b 2 4 + P F N 0 Y W J s Z U V u d H J p Z X M g L z 4 8 L 0 l 0 Z W 0 + P E l 0 Z W 0 + P E l 0 Z W 1 M b 2 N h d G l v b j 4 8 S X R l b V R 5 c G U + R m 9 y b X V s Y T w v S X R l b V R 5 c G U + P E l 0 Z W 1 Q Y X R o P l N l Y 3 R p b 2 4 x L 0 9 2 Z X I l M j B 0 a G U l M j B I a W x s L 0 F j c X V p c m V k J T I w R X J y b 3 J z J T I w Q 2 h h b m d l Z C U y M H R v J T I w T n V s b D w v S X R l b V B h d G g + P C 9 J d G V t T G 9 j Y X R p b 2 4 + P F N 0 Y W J s Z U V u d H J p Z X M g L z 4 8 L 0 l 0 Z W 0 + P E l 0 Z W 0 + P E l 0 Z W 1 M b 2 N h d G l v b j 4 8 S X R l b V R 5 c G U + R m 9 y b X V s Y T w v S X R l b V R 5 c G U + P E l 0 Z W 1 Q Y X R o P l N l Y 3 R p b 2 4 x L 0 9 2 Z X I l M j B 0 a G U l M j B I a W x s L 0 F k Z G V k J T I w T m V 3 J T I w W W V h c n M l M j B D b 2 x 1 b W 4 8 L 0 l 0 Z W 1 Q Y X R o P j w v S X R l b U x v Y 2 F 0 a W 9 u P j x T d G F i b G V F b n R y a W V z I C 8 + P C 9 J d G V t P j x J d G V t P j x J d G V t T G 9 j Y X R p b 2 4 + P E l 0 Z W 1 U e X B l P k Z v c m 1 1 b G E 8 L 0 l 0 Z W 1 U e X B l P j x J d G V t U G F 0 a D 5 T Z W N 0 a W 9 u M S 9 P d m V y J T I w d G h l J T I w S G l s b C 9 B Z G R l Z C U y M E 5 l d y U y M E t l Z X B l c i U y M F J v d W 5 k P C 9 J d G V t U G F 0 a D 4 8 L 0 l 0 Z W 1 M b 2 N h d G l v b j 4 8 U 3 R h Y m x l R W 5 0 c m l l c y A v P j w v S X R l b T 4 8 S X R l b T 4 8 S X R l b U x v Y 2 F 0 a W 9 u P j x J d G V t V H l w Z T 5 G b 3 J t d W x h P C 9 J d G V t V H l w Z T 4 8 S X R l b V B h d G g + U 2 V j d G l v b j E v T 3 Z l c i U y M H R o Z S U y M E h p b G w v Q W R k Z W Q l M j B O Z X c l M j B S Z W 1 h a W 5 p b m c l M j B Z Z W F y c z w v S X R l b V B h d G g + P C 9 J d G V t T G 9 j Y X R p b 2 4 + P F N 0 Y W J s Z U V u d H J p Z X M g L z 4 8 L 0 l 0 Z W 0 + P E l 0 Z W 0 + P E l 0 Z W 1 M b 2 N h d G l v b j 4 8 S X R l b V R 5 c G U + R m 9 y b X V s Y T w v S X R l b V R 5 c G U + P E l 0 Z W 1 Q Y X R o P l N l Y 3 R p b 2 4 x L 0 9 2 Z X I l M j B 0 a G U l M j B I a W x s L 1 J l b W 9 2 Z W Q l M j B D b 2 x 1 b W 5 z P C 9 J d G V t U G F 0 a D 4 8 L 0 l 0 Z W 1 M b 2 N h d G l v b j 4 8 U 3 R h Y m x l R W 5 0 c m l l c y A v P j w v S X R l b T 4 8 S X R l b T 4 8 S X R l b U x v Y 2 F 0 a W 9 u P j x J d G V t V H l w Z T 5 G b 3 J t d W x h P C 9 J d G V t V H l w Z T 4 8 S X R l b V B h d G g + U 2 V j d G l v b j E v T 3 Z l c i U y M H R o Z S U y M E h p b G w v U m V v c m R l c m V k J T I w Q 2 9 s d W 1 u c z w v S X R l b V B h d G g + P C 9 J d G V t T G 9 j Y X R p b 2 4 + P F N 0 Y W J s Z U V u d H J p Z X M g L z 4 8 L 0 l 0 Z W 0 + P E l 0 Z W 0 + P E l 0 Z W 1 M b 2 N h d G l v b j 4 8 S X R l b V R 5 c G U + R m 9 y b X V s Y T w v S X R l b V R 5 c G U + P E l 0 Z W 1 Q Y X R o P l N l Y 3 R p b 2 4 x L 0 9 2 Z X I l M j B 0 a G U l M j B I a W x s L 1 N v c n R l Z C U y M F J v d 3 M 8 L 0 l 0 Z W 1 Q Y X R o P j w v S X R l b U x v Y 2 F 0 a W 9 u P j x T d G F i b G V F b n R y a W V z I C 8 + P C 9 J d G V t P j x J d G V t P j x J d G V t T G 9 j Y X R p b 2 4 + P E l 0 Z W 1 U e X B l P k Z v c m 1 1 b G E 8 L 0 l 0 Z W 1 U e X B l P j x J d G V t U G F 0 a D 5 T Z W N 0 a W 9 u M S 9 Q a G 9 l b m l 4 J T I w R m 9 y Y 2 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U G h v Z W 5 p e F 9 G b 3 J j Z S I g L z 4 8 R W 5 0 c n k g V H l w Z T 0 i R m l s b G V k Q 2 9 t c G x l d G V S Z X N 1 b H R U b 1 d v c m t z a G V l d C I g V m F s d W U 9 I m w x I i A v P j x F b n R y e S B U e X B l P S J G a W x s Q 2 9 1 b n Q i I F Z h b H V l P S J s M T g i I C 8 + P E V u d H J 5 I F R 5 c G U 9 I k Z p b G x M Y X N 0 V X B k Y X R l Z C I g V m F s d W U 9 I m Q y M D I 0 L T A x L T A 2 V D I w O j A 3 O j Q z L j I z N T I w O D l a I i A v P j x F b n R y e S B U e X B l P S J G a W x s Q 2 9 s d W 1 u V H l w Z X M i I F Z h b H V l P S J z Q m d V R k J R W U Z B Q U E 9 I i A v P j x F b n R y e S B U e X B l P S J G a W x s R X J y b 3 J D b 2 R l I i B W Y W x 1 Z T 0 i c 1 V u a 2 5 v d 2 4 i I C 8 + P E V u d H J 5 I F R 5 c G U 9 I k Z p b G x F c n J v c k N v d W 5 0 I i B W Y W x 1 Z T 0 i b D A i I C 8 + P E V u d H J 5 I F R 5 c G U 9 I k Z p b G x D b 2 x 1 b W 5 O Y W 1 l c y I g V m F s d W U 9 I n N b J n F 1 b 3 Q 7 U G x h e W V y J n F 1 b 3 Q 7 L C Z x d W 9 0 O 1 l U R C B Q d H M m c X V v d D s s J n F 1 b 3 Q 7 Q n l l J n F 1 b 3 Q 7 L C Z x d W 9 0 O 1 l l Y X J z J n F 1 b 3 Q 7 L C Z x d W 9 0 O 0 t l Z X B l c i Z x d W 9 0 O y w m c X V v d D t B Y 3 F 1 a X J l Z C Z x d W 9 0 O y w m c X V v d D t O Z X c g U m V t Y W l u a W 5 n I F l l Y X J z J n F 1 b 3 Q 7 L C Z x d W 9 0 O 0 5 l d y B L Z W V w Z X I g U m 9 1 b m Q m c X V v d D t d I i A v P j x F b n R y e S B U e X B l P S J M b 2 F k Z W R U b 0 F u Y W x 5 c 2 l z U 2 V y d m l j Z X M i I F Z h b H V l P S J s M C I g L z 4 8 R W 5 0 c n k g V H l w Z T 0 i U X V l c n l J R C I g V m F s d W U 9 I n M z Z D A 1 Z G F m O C 0 y M W J i L T R h O T M t O D d j Y i 1 j Y W I z M D E z N D J h M m I i I C 8 + P E V u d H J 5 I F R 5 c G U 9 I k Z p b G x T d G F 0 d X M i I F Z h b H V l P S J z Q 2 9 t c G x l d G U i I C 8 + P E V u d H J 5 I F R 5 c G U 9 I k F k Z G V k V G 9 E Y X R h T W 9 k Z W w i I F Z h b H V l P S J s M C I g L z 4 8 R W 5 0 c n k g V H l w Z T 0 i U m V s Y X R p b 2 5 z a G l w S W 5 m b 0 N v b n R h a W 5 l c i I g V m F s d W U 9 I n N 7 J n F 1 b 3 Q 7 Y 2 9 s d W 1 u Q 2 9 1 b n Q m c X V v d D s 6 O C w m c X V v d D t r Z X l D b 2 x 1 b W 5 O Y W 1 l c y Z x d W 9 0 O z p b X S w m c X V v d D t x d W V y e V J l b G F 0 a W 9 u c 2 h p c H M m c X V v d D s 6 W 1 0 s J n F 1 b 3 Q 7 Y 2 9 s d W 1 u S W R l b n R p d G l l c y Z x d W 9 0 O z p b J n F 1 b 3 Q 7 U 2 V j d G l v b j E v U G h v Z W 5 p e C B G b 3 J j Z S 9 B d X R v U m V t b 3 Z l Z E N v b H V t b n M x L n t Q b G F 5 Z X I s M H 0 m c X V v d D s s J n F 1 b 3 Q 7 U 2 V j d G l v b j E v U G h v Z W 5 p e C B G b 3 J j Z S 9 B d X R v U m V t b 3 Z l Z E N v b H V t b n M x L n t Z V E Q g U H R z L D F 9 J n F 1 b 3 Q 7 L C Z x d W 9 0 O 1 N l Y 3 R p b 2 4 x L 1 B o b 2 V u a X g g R m 9 y Y 2 U v Q X V 0 b 1 J l b W 9 2 Z W R D b 2 x 1 b W 5 z M S 5 7 Q n l l L D J 9 J n F 1 b 3 Q 7 L C Z x d W 9 0 O 1 N l Y 3 R p b 2 4 x L 1 B o b 2 V u a X g g R m 9 y Y 2 U v Q X V 0 b 1 J l b W 9 2 Z W R D b 2 x 1 b W 5 z M S 5 7 W W V h c n M s M 3 0 m c X V v d D s s J n F 1 b 3 Q 7 U 2 V j d G l v b j E v U G h v Z W 5 p e C B G b 3 J j Z S 9 B d X R v U m V t b 3 Z l Z E N v b H V t b n M x L n t L Z W V w Z X I s N H 0 m c X V v d D s s J n F 1 b 3 Q 7 U 2 V j d G l v b j E v U G h v Z W 5 p e C B G b 3 J j Z S 9 B d X R v U m V t b 3 Z l Z E N v b H V t b n M x L n t B Y 3 F 1 a X J l Z C w 1 f S Z x d W 9 0 O y w m c X V v d D t T Z W N 0 a W 9 u M S 9 Q a G 9 l b m l 4 I E Z v c m N l L 0 F 1 d G 9 S Z W 1 v d m V k Q 2 9 s d W 1 u c z E u e 0 5 l d y B S Z W 1 h a W 5 p b m c g W W V h c n M s N n 0 m c X V v d D s s J n F 1 b 3 Q 7 U 2 V j d G l v b j E v U G h v Z W 5 p e C B G b 3 J j Z S 9 B d X R v U m V t b 3 Z l Z E N v b H V t b n M x L n t O Z X c g S 2 V l c G V y I F J v d W 5 k L D d 9 J n F 1 b 3 Q 7 X S w m c X V v d D t D b 2 x 1 b W 5 D b 3 V u d C Z x d W 9 0 O z o 4 L C Z x d W 9 0 O 0 t l e U N v b H V t b k 5 h b W V z J n F 1 b 3 Q 7 O l t d L C Z x d W 9 0 O 0 N v b H V t b k l k Z W 5 0 a X R p Z X M m c X V v d D s 6 W y Z x d W 9 0 O 1 N l Y 3 R p b 2 4 x L 1 B o b 2 V u a X g g R m 9 y Y 2 U v Q X V 0 b 1 J l b W 9 2 Z W R D b 2 x 1 b W 5 z M S 5 7 U G x h e W V y L D B 9 J n F 1 b 3 Q 7 L C Z x d W 9 0 O 1 N l Y 3 R p b 2 4 x L 1 B o b 2 V u a X g g R m 9 y Y 2 U v Q X V 0 b 1 J l b W 9 2 Z W R D b 2 x 1 b W 5 z M S 5 7 W V R E I F B 0 c y w x f S Z x d W 9 0 O y w m c X V v d D t T Z W N 0 a W 9 u M S 9 Q a G 9 l b m l 4 I E Z v c m N l L 0 F 1 d G 9 S Z W 1 v d m V k Q 2 9 s d W 1 u c z E u e 0 J 5 Z S w y f S Z x d W 9 0 O y w m c X V v d D t T Z W N 0 a W 9 u M S 9 Q a G 9 l b m l 4 I E Z v c m N l L 0 F 1 d G 9 S Z W 1 v d m V k Q 2 9 s d W 1 u c z E u e 1 l l Y X J z L D N 9 J n F 1 b 3 Q 7 L C Z x d W 9 0 O 1 N l Y 3 R p b 2 4 x L 1 B o b 2 V u a X g g R m 9 y Y 2 U v Q X V 0 b 1 J l b W 9 2 Z W R D b 2 x 1 b W 5 z M S 5 7 S 2 V l c G V y L D R 9 J n F 1 b 3 Q 7 L C Z x d W 9 0 O 1 N l Y 3 R p b 2 4 x L 1 B o b 2 V u a X g g R m 9 y Y 2 U v Q X V 0 b 1 J l b W 9 2 Z W R D b 2 x 1 b W 5 z M S 5 7 Q W N x d W l y Z W Q s N X 0 m c X V v d D s s J n F 1 b 3 Q 7 U 2 V j d G l v b j E v U G h v Z W 5 p e C B G b 3 J j Z S 9 B d X R v U m V t b 3 Z l Z E N v b H V t b n M x L n t O Z X c g U m V t Y W l u a W 5 n I F l l Y X J z L D Z 9 J n F 1 b 3 Q 7 L C Z x d W 9 0 O 1 N l Y 3 R p b 2 4 x L 1 B o b 2 V u a X g g R m 9 y Y 2 U v Q X V 0 b 1 J l b W 9 2 Z W R D b 2 x 1 b W 5 z M S 5 7 T m V 3 I E t l Z X B l c i B S b 3 V u Z C w 3 f S Z x d W 9 0 O 1 0 s J n F 1 b 3 Q 7 U m V s Y X R p b 2 5 z a G l w S W 5 m b y Z x d W 9 0 O z p b X X 0 i I C 8 + P C 9 T d G F i b G V F b n R y a W V z P j w v S X R l b T 4 8 S X R l b T 4 8 S X R l b U x v Y 2 F 0 a W 9 u P j x J d G V t V H l w Z T 5 G b 3 J t d W x h P C 9 J d G V t V H l w Z T 4 8 S X R l b V B h d G g + U 2 V j d G l v b j E v U G h v Z W 5 p e C U y M E Z v c m N l L 1 N v d X J j Z T w v S X R l b V B h d G g + P C 9 J d G V t T G 9 j Y X R p b 2 4 + P F N 0 Y W J s Z U V u d H J p Z X M g L z 4 8 L 0 l 0 Z W 0 + P E l 0 Z W 0 + P E l 0 Z W 1 M b 2 N h d G l v b j 4 8 S X R l b V R 5 c G U + R m 9 y b X V s Y T w v S X R l b V R 5 c G U + P E l 0 Z W 1 Q Y X R o P l N l Y 3 R p b 2 4 x L 1 B o b 2 V u a X g l M j B G b 3 J j Z S 9 E Y X R h N j w v S X R l b V B h d G g + P C 9 J d G V t T G 9 j Y X R p b 2 4 + P F N 0 Y W J s Z U V u d H J p Z X M g L z 4 8 L 0 l 0 Z W 0 + P E l 0 Z W 0 + P E l 0 Z W 1 M b 2 N h d G l v b j 4 8 S X R l b V R 5 c G U + R m 9 y b X V s Y T w v S X R l b V R 5 c G U + P E l 0 Z W 1 Q Y X R o P l N l Y 3 R p b 2 4 x L 1 B o b 2 V u a X g l M j B G b 3 J j Z S 9 D a G F u Z 2 V k J T I w V H l w Z T w v S X R l b V B h d G g + P C 9 J d G V t T G 9 j Y X R p b 2 4 + P F N 0 Y W J s Z U V u d H J p Z X M g L z 4 8 L 0 l 0 Z W 0 + P E l 0 Z W 0 + P E l 0 Z W 1 M b 2 N h d G l v b j 4 8 S X R l b V R 5 c G U + R m 9 y b X V s Y T w v S X R l b V R 5 c G U + P E l 0 Z W 1 Q Y X R o P l N l Y 3 R p b 2 4 x L 1 B o b 2 V u a X g l M j B G b 3 J j Z S 9 D a G F u Z 2 V k J T I w V G V 4 d C U y M F R 5 c G U l M j B 0 b y U y M E 5 1 b W J l c j w v S X R l b V B h d G g + P C 9 J d G V t T G 9 j Y X R p b 2 4 + P F N 0 Y W J s Z U V u d H J p Z X M g L z 4 8 L 0 l 0 Z W 0 + P E l 0 Z W 0 + P E l 0 Z W 1 M b 2 N h d G l v b j 4 8 S X R l b V R 5 c G U + R m 9 y b X V s Y T w v S X R l b V R 5 c G U + P E l 0 Z W 1 Q Y X R o P l N l Y 3 R p b 2 4 x L 1 B o b 2 V u a X g l M j B G b 3 J j Z S 9 S Z W 1 v d m V k J T I w Q n l l J T I w V 2 V l a y U y M E V y c m 9 y c z w v S X R l b V B h d G g + P C 9 J d G V t T G 9 j Y X R p b 2 4 + P F N 0 Y W J s Z U V u d H J p Z X M g L z 4 8 L 0 l 0 Z W 0 + P E l 0 Z W 0 + P E l 0 Z W 1 M b 2 N h d G l v b j 4 8 S X R l b V R 5 c G U + R m 9 y b X V s Y T w v S X R l b V R 5 c G U + P E l 0 Z W 1 Q Y X R o P l N l Y 3 R p b 2 4 x L 1 B o b 2 V u a X g l M j B G b 3 J j Z S 9 F c n J v c n M l M j B p b i U y M F l U R C U y M F B 0 c y U y M E N o Y W 5 n Z W Q l M j B 0 b y U y M F p l c m 8 8 L 0 l 0 Z W 1 Q Y X R o P j w v S X R l b U x v Y 2 F 0 a W 9 u P j x T d G F i b G V F b n R y a W V z I C 8 + P C 9 J d G V t P j x J d G V t P j x J d G V t T G 9 j Y X R p b 2 4 + P E l 0 Z W 1 U e X B l P k Z v c m 1 1 b G E 8 L 0 l 0 Z W 1 U e X B l P j x J d G V t U G F 0 a D 5 T Z W N 0 a W 9 u M S 9 Q a G 9 l b m l 4 J T I w R m 9 y Y 2 U v Q W N x d W l y Z W Q l M j B F c n J v c n M l M j B D a G F u Z 2 V k J T I w d G 8 l M j B O d W x s P C 9 J d G V t U G F 0 a D 4 8 L 0 l 0 Z W 1 M b 2 N h d G l v b j 4 8 U 3 R h Y m x l R W 5 0 c m l l c y A v P j w v S X R l b T 4 8 S X R l b T 4 8 S X R l b U x v Y 2 F 0 a W 9 u P j x J d G V t V H l w Z T 5 G b 3 J t d W x h P C 9 J d G V t V H l w Z T 4 8 S X R l b V B h d G g + U 2 V j d G l v b j E v U G h v Z W 5 p e C U y M E Z v c m N l L 0 F k Z G V k J T I w T m V 3 J T I w W W V h c n M l M j B D b 2 x 1 b W 4 8 L 0 l 0 Z W 1 Q Y X R o P j w v S X R l b U x v Y 2 F 0 a W 9 u P j x T d G F i b G V F b n R y a W V z I C 8 + P C 9 J d G V t P j x J d G V t P j x J d G V t T G 9 j Y X R p b 2 4 + P E l 0 Z W 1 U e X B l P k Z v c m 1 1 b G E 8 L 0 l 0 Z W 1 U e X B l P j x J d G V t U G F 0 a D 5 T Z W N 0 a W 9 u M S 9 Q a G 9 l b m l 4 J T I w R m 9 y Y 2 U v Q W R k Z W Q l M j B O Z X c l M j B L Z W V w Z X I l M j B S b 3 V u Z D w v S X R l b V B h d G g + P C 9 J d G V t T G 9 j Y X R p b 2 4 + P F N 0 Y W J s Z U V u d H J p Z X M g L z 4 8 L 0 l 0 Z W 0 + P E l 0 Z W 0 + P E l 0 Z W 1 M b 2 N h d G l v b j 4 8 S X R l b V R 5 c G U + R m 9 y b X V s Y T w v S X R l b V R 5 c G U + P E l 0 Z W 1 Q Y X R o P l N l Y 3 R p b 2 4 x L 1 B o b 2 V u a X g l M j B G b 3 J j Z S 9 B Z G R l Z C U y M E 5 l d y U y M F J l b W F p b m l u Z y U y M F l l Y X J z P C 9 J d G V t U G F 0 a D 4 8 L 0 l 0 Z W 1 M b 2 N h d G l v b j 4 8 U 3 R h Y m x l R W 5 0 c m l l c y A v P j w v S X R l b T 4 8 S X R l b T 4 8 S X R l b U x v Y 2 F 0 a W 9 u P j x J d G V t V H l w Z T 5 G b 3 J t d W x h P C 9 J d G V t V H l w Z T 4 8 S X R l b V B h d G g + U 2 V j d G l v b j E v U G h v Z W 5 p e C U y M E Z v c m N l L 1 J l b W 9 2 Z W Q l M j B D b 2 x 1 b W 5 z P C 9 J d G V t U G F 0 a D 4 8 L 0 l 0 Z W 1 M b 2 N h d G l v b j 4 8 U 3 R h Y m x l R W 5 0 c m l l c y A v P j w v S X R l b T 4 8 S X R l b T 4 8 S X R l b U x v Y 2 F 0 a W 9 u P j x J d G V t V H l w Z T 5 G b 3 J t d W x h P C 9 J d G V t V H l w Z T 4 8 S X R l b V B h d G g + U 2 V j d G l v b j E v U G h v Z W 5 p e C U y M E Z v c m N l L 1 J l b 3 J k Z X J l Z C U y M E N v b H V t b n M 8 L 0 l 0 Z W 1 Q Y X R o P j w v S X R l b U x v Y 2 F 0 a W 9 u P j x T d G F i b G V F b n R y a W V z I C 8 + P C 9 J d G V t P j x J d G V t P j x J d G V t T G 9 j Y X R p b 2 4 + P E l 0 Z W 1 U e X B l P k Z v c m 1 1 b G E 8 L 0 l 0 Z W 1 U e X B l P j x J d G V t U G F 0 a D 5 T Z W N 0 a W 9 u M S 9 Q a G 9 l b m l 4 J T I w R m 9 y Y 2 U v U 2 9 y d G V k J T I w U m 9 3 c z w v S X R l b V B h d G g + P C 9 J d G V t T G 9 j Y X R p b 2 4 + P F N 0 Y W J s Z U V u d H J p Z X M g L z 4 8 L 0 l 0 Z W 0 + P E l 0 Z W 0 + P E l 0 Z W 1 M b 2 N h d G l v b j 4 8 S X R l b V R 5 c G U + R m 9 y b X V s Y T w v S X R l b V R 5 c G U + P E l 0 Z W 1 Q Y X R o P l N l Y 3 R p b 2 4 x L 1 B o b 2 V u a X g l M j B G b 3 J j Z S 9 V c G R h d G V k J T I w V G V h b T w v S X R l b V B h d G g + P C 9 J d G V t T G 9 j Y X R p b 2 4 + P F N 0 Y W J s Z U V u d H J p Z X M g L z 4 8 L 0 l 0 Z W 0 + P E l 0 Z W 0 + P E l 0 Z W 1 M b 2 N h d G l v b j 4 8 S X R l b V R 5 c G U + R m 9 y b X V s Y T w v S X R l b V R 5 c G U + P E l 0 Z W 1 Q Y X R o P l N l Y 3 R p b 2 4 x L 1 N s Z W V w e S U y M E h v b G x v d y U y M F N 0 c m F u Z 2 x 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U 2 x l Z X B 5 X 0 h v b G x v d 1 9 T d H J h b m d s Z X J z I i A v P j x F b n R y e S B U e X B l P S J G a W x s Z W R D b 2 1 w b G V 0 Z V J l c 3 V s d F R v V 2 9 y a 3 N o Z W V 0 I i B W Y W x 1 Z T 0 i b D E i I C 8 + P E V u d H J 5 I F R 5 c G U 9 I k Z p b G x D b 3 V u d C I g V m F s d W U 9 I m w x O C I g L z 4 8 R W 5 0 c n k g V H l w Z T 0 i R m l s b E x h c 3 R V c G R h d G V k I i B W Y W x 1 Z T 0 i Z D I w M j Q t M D E t M D Z U M j A 6 M D c 6 N D M u M z I 4 O T U y N F o i I C 8 + P E V u d H J 5 I F R 5 c G U 9 I k Z p b G x D b 2 x 1 b W 5 U e X B l c y I g V m F s d W U 9 I n N C Z 1 V G Q l F Z R k F B Q T 0 i I C 8 + P E V u d H J 5 I F R 5 c G U 9 I k Z p b G x F c n J v c k N v Z G U i I F Z h b H V l P S J z V W 5 r b m 9 3 b i I g L z 4 8 R W 5 0 c n k g V H l w Z T 0 i R m l s b E V y c m 9 y Q 2 9 1 b n Q i I F Z h b H V l P S J s M C I g L z 4 8 R W 5 0 c n k g V H l w Z T 0 i R m l s b E N v b H V t b k 5 h b W V z I i B W Y W x 1 Z T 0 i c 1 s m c X V v d D t Q b G F 5 Z X I m c X V v d D s s J n F 1 b 3 Q 7 W V R E I F B 0 c y Z x d W 9 0 O y w m c X V v d D t C e W U m c X V v d D s s J n F 1 b 3 Q 7 W W V h c n M m c X V v d D s s J n F 1 b 3 Q 7 S 2 V l c G V y J n F 1 b 3 Q 7 L C Z x d W 9 0 O 0 F j c X V p c m V k J n F 1 b 3 Q 7 L C Z x d W 9 0 O 0 5 l d y B S Z W 1 h a W 5 p b m c g W W V h c n M m c X V v d D s s J n F 1 b 3 Q 7 T m V 3 I E t l Z X B l c i B S b 3 V u Z C Z x d W 9 0 O 1 0 i I C 8 + P E V u d H J 5 I F R 5 c G U 9 I k x v Y W R l Z F R v Q W 5 h b H l z a X N T Z X J 2 a W N l c y I g V m F s d W U 9 I m w w I i A v P j x F b n R y e S B U e X B l P S J R d W V y e U l E I i B W Y W x 1 Z T 0 i c z I 3 Z j Q 0 M m Y 0 L T U 3 Z D g t N D g 1 M C 1 i N z k x L T g y Z W Y 4 Z W Q 0 N T l k Z S I g L z 4 8 R W 5 0 c n k g V H l w Z T 0 i R m l s b F N 0 Y X R 1 c y I g V m F s d W U 9 I n N D b 2 1 w b G V 0 Z S I g L z 4 8 R W 5 0 c n k g V H l w Z T 0 i Q W R k Z W R U b 0 R h d G F N b 2 R l b C I g V m F s d W U 9 I m w w I i A v P j x F b n R y e S B U e X B l P S J S Z W x h d G l v b n N o a X B J b m Z v Q 2 9 u d G F p b m V y I i B W Y W x 1 Z T 0 i c 3 s m c X V v d D t j b 2 x 1 b W 5 D b 3 V u d C Z x d W 9 0 O z o 4 L C Z x d W 9 0 O 2 t l e U N v b H V t b k 5 h b W V z J n F 1 b 3 Q 7 O l t d L C Z x d W 9 0 O 3 F 1 Z X J 5 U m V s Y X R p b 2 5 z a G l w c y Z x d W 9 0 O z p b X S w m c X V v d D t j b 2 x 1 b W 5 J Z G V u d G l 0 a W V z J n F 1 b 3 Q 7 O l s m c X V v d D t T Z W N 0 a W 9 u M S 9 T b G V l c H k g S G 9 s b G 9 3 I F N 0 c m F u Z 2 x l c n M v Q X V 0 b 1 J l b W 9 2 Z W R D b 2 x 1 b W 5 z M S 5 7 U G x h e W V y L D B 9 J n F 1 b 3 Q 7 L C Z x d W 9 0 O 1 N l Y 3 R p b 2 4 x L 1 N s Z W V w e S B I b 2 x s b 3 c g U 3 R y Y W 5 n b G V y c y 9 B d X R v U m V t b 3 Z l Z E N v b H V t b n M x L n t Z V E Q g U H R z L D F 9 J n F 1 b 3 Q 7 L C Z x d W 9 0 O 1 N l Y 3 R p b 2 4 x L 1 N s Z W V w e S B I b 2 x s b 3 c g U 3 R y Y W 5 n b G V y c y 9 B d X R v U m V t b 3 Z l Z E N v b H V t b n M x L n t C e W U s M n 0 m c X V v d D s s J n F 1 b 3 Q 7 U 2 V j d G l v b j E v U 2 x l Z X B 5 I E h v b G x v d y B T d H J h b m d s Z X J z L 0 F 1 d G 9 S Z W 1 v d m V k Q 2 9 s d W 1 u c z E u e 1 l l Y X J z L D N 9 J n F 1 b 3 Q 7 L C Z x d W 9 0 O 1 N l Y 3 R p b 2 4 x L 1 N s Z W V w e S B I b 2 x s b 3 c g U 3 R y Y W 5 n b G V y c y 9 B d X R v U m V t b 3 Z l Z E N v b H V t b n M x L n t L Z W V w Z X I s N H 0 m c X V v d D s s J n F 1 b 3 Q 7 U 2 V j d G l v b j E v U 2 x l Z X B 5 I E h v b G x v d y B T d H J h b m d s Z X J z L 0 F 1 d G 9 S Z W 1 v d m V k Q 2 9 s d W 1 u c z E u e 0 F j c X V p c m V k L D V 9 J n F 1 b 3 Q 7 L C Z x d W 9 0 O 1 N l Y 3 R p b 2 4 x L 1 N s Z W V w e S B I b 2 x s b 3 c g U 3 R y Y W 5 n b G V y c y 9 B d X R v U m V t b 3 Z l Z E N v b H V t b n M x L n t O Z X c g U m V t Y W l u a W 5 n I F l l Y X J z L D Z 9 J n F 1 b 3 Q 7 L C Z x d W 9 0 O 1 N l Y 3 R p b 2 4 x L 1 N s Z W V w e S B I b 2 x s b 3 c g U 3 R y Y W 5 n b G V y c y 9 B d X R v U m V t b 3 Z l Z E N v b H V t b n M x L n t O Z X c g S 2 V l c G V y I F J v d W 5 k L D d 9 J n F 1 b 3 Q 7 X S w m c X V v d D t D b 2 x 1 b W 5 D b 3 V u d C Z x d W 9 0 O z o 4 L C Z x d W 9 0 O 0 t l e U N v b H V t b k 5 h b W V z J n F 1 b 3 Q 7 O l t d L C Z x d W 9 0 O 0 N v b H V t b k l k Z W 5 0 a X R p Z X M m c X V v d D s 6 W y Z x d W 9 0 O 1 N l Y 3 R p b 2 4 x L 1 N s Z W V w e S B I b 2 x s b 3 c g U 3 R y Y W 5 n b G V y c y 9 B d X R v U m V t b 3 Z l Z E N v b H V t b n M x L n t Q b G F 5 Z X I s M H 0 m c X V v d D s s J n F 1 b 3 Q 7 U 2 V j d G l v b j E v U 2 x l Z X B 5 I E h v b G x v d y B T d H J h b m d s Z X J z L 0 F 1 d G 9 S Z W 1 v d m V k Q 2 9 s d W 1 u c z E u e 1 l U R C B Q d H M s M X 0 m c X V v d D s s J n F 1 b 3 Q 7 U 2 V j d G l v b j E v U 2 x l Z X B 5 I E h v b G x v d y B T d H J h b m d s Z X J z L 0 F 1 d G 9 S Z W 1 v d m V k Q 2 9 s d W 1 u c z E u e 0 J 5 Z S w y f S Z x d W 9 0 O y w m c X V v d D t T Z W N 0 a W 9 u M S 9 T b G V l c H k g S G 9 s b G 9 3 I F N 0 c m F u Z 2 x l c n M v Q X V 0 b 1 J l b W 9 2 Z W R D b 2 x 1 b W 5 z M S 5 7 W W V h c n M s M 3 0 m c X V v d D s s J n F 1 b 3 Q 7 U 2 V j d G l v b j E v U 2 x l Z X B 5 I E h v b G x v d y B T d H J h b m d s Z X J z L 0 F 1 d G 9 S Z W 1 v d m V k Q 2 9 s d W 1 u c z E u e 0 t l Z X B l c i w 0 f S Z x d W 9 0 O y w m c X V v d D t T Z W N 0 a W 9 u M S 9 T b G V l c H k g S G 9 s b G 9 3 I F N 0 c m F u Z 2 x l c n M v Q X V 0 b 1 J l b W 9 2 Z W R D b 2 x 1 b W 5 z M S 5 7 Q W N x d W l y Z W Q s N X 0 m c X V v d D s s J n F 1 b 3 Q 7 U 2 V j d G l v b j E v U 2 x l Z X B 5 I E h v b G x v d y B T d H J h b m d s Z X J z L 0 F 1 d G 9 S Z W 1 v d m V k Q 2 9 s d W 1 u c z E u e 0 5 l d y B S Z W 1 h a W 5 p b m c g W W V h c n M s N n 0 m c X V v d D s s J n F 1 b 3 Q 7 U 2 V j d G l v b j E v U 2 x l Z X B 5 I E h v b G x v d y B T d H J h b m d s Z X J z L 0 F 1 d G 9 S Z W 1 v d m V k Q 2 9 s d W 1 u c z E u e 0 5 l d y B L Z W V w Z X I g U m 9 1 b m Q s N 3 0 m c X V v d D t d L C Z x d W 9 0 O 1 J l b G F 0 a W 9 u c 2 h p c E l u Z m 8 m c X V v d D s 6 W 1 1 9 I i A v P j w v U 3 R h Y m x l R W 5 0 c m l l c z 4 8 L 0 l 0 Z W 0 + P E l 0 Z W 0 + P E l 0 Z W 1 M b 2 N h d G l v b j 4 8 S X R l b V R 5 c G U + R m 9 y b X V s Y T w v S X R l b V R 5 c G U + P E l 0 Z W 1 Q Y X R o P l N l Y 3 R p b 2 4 x L 1 N s Z W V w e S U y M E h v b G x v d y U y M F N 0 c m F u Z 2 x l c n M v U 2 9 1 c m N l P C 9 J d G V t U G F 0 a D 4 8 L 0 l 0 Z W 1 M b 2 N h d G l v b j 4 8 U 3 R h Y m x l R W 5 0 c m l l c y A v P j w v S X R l b T 4 8 S X R l b T 4 8 S X R l b U x v Y 2 F 0 a W 9 u P j x J d G V t V H l w Z T 5 G b 3 J t d W x h P C 9 J d G V t V H l w Z T 4 8 S X R l b V B h d G g + U 2 V j d G l v b j E v U 2 x l Z X B 5 J T I w S G 9 s b G 9 3 J T I w U 3 R y Y W 5 n b G V y c y 9 E Y X R h M T A 8 L 0 l 0 Z W 1 Q Y X R o P j w v S X R l b U x v Y 2 F 0 a W 9 u P j x T d G F i b G V F b n R y a W V z I C 8 + P C 9 J d G V t P j x J d G V t P j x J d G V t T G 9 j Y X R p b 2 4 + P E l 0 Z W 1 U e X B l P k Z v c m 1 1 b G E 8 L 0 l 0 Z W 1 U e X B l P j x J d G V t U G F 0 a D 5 T Z W N 0 a W 9 u M S 9 T b G V l c H k l M j B I b 2 x s b 3 c l M j B T d H J h b m d s Z X J z L 0 N o Y W 5 n Z W Q l M j B U e X B l P C 9 J d G V t U G F 0 a D 4 8 L 0 l 0 Z W 1 M b 2 N h d G l v b j 4 8 U 3 R h Y m x l R W 5 0 c m l l c y A v P j w v S X R l b T 4 8 S X R l b T 4 8 S X R l b U x v Y 2 F 0 a W 9 u P j x J d G V t V H l w Z T 5 G b 3 J t d W x h P C 9 J d G V t V H l w Z T 4 8 S X R l b V B h d G g + U 2 V j d G l v b j E v U 2 x l Z X B 5 J T I w S G 9 s b G 9 3 J T I w U 3 R y Y W 5 n b G V y c y 9 D a G F u Z 2 V k J T I w V G V 4 d C U y M F R 5 c G U l M j B 0 b y U y M E 5 1 b W J l c j w v S X R l b V B h d G g + P C 9 J d G V t T G 9 j Y X R p b 2 4 + P F N 0 Y W J s Z U V u d H J p Z X M g L z 4 8 L 0 l 0 Z W 0 + P E l 0 Z W 0 + P E l 0 Z W 1 M b 2 N h d G l v b j 4 8 S X R l b V R 5 c G U + R m 9 y b X V s Y T w v S X R l b V R 5 c G U + P E l 0 Z W 1 Q Y X R o P l N l Y 3 R p b 2 4 x L 1 N s Z W V w e S U y M E h v b G x v d y U y M F N 0 c m F u Z 2 x l c n M v U m V t b 3 Z l Z C U y M E J 5 Z S U y M F d l Z W s l M j B F c n J v c n M 8 L 0 l 0 Z W 1 Q Y X R o P j w v S X R l b U x v Y 2 F 0 a W 9 u P j x T d G F i b G V F b n R y a W V z I C 8 + P C 9 J d G V t P j x J d G V t P j x J d G V t T G 9 j Y X R p b 2 4 + P E l 0 Z W 1 U e X B l P k Z v c m 1 1 b G E 8 L 0 l 0 Z W 1 U e X B l P j x J d G V t U G F 0 a D 5 T Z W N 0 a W 9 u M S 9 T b G V l c H k l M j B I b 2 x s b 3 c l M j B T d H J h b m d s Z X J z L 0 V y c m 9 y c y U y M G l u J T I w W V R E J T I w U H R z J T I w Q 2 h h b m d l Z C U y M H R v J T I w W m V y b z w v S X R l b V B h d G g + P C 9 J d G V t T G 9 j Y X R p b 2 4 + P F N 0 Y W J s Z U V u d H J p Z X M g L z 4 8 L 0 l 0 Z W 0 + P E l 0 Z W 0 + P E l 0 Z W 1 M b 2 N h d G l v b j 4 8 S X R l b V R 5 c G U + R m 9 y b X V s Y T w v S X R l b V R 5 c G U + P E l 0 Z W 1 Q Y X R o P l N l Y 3 R p b 2 4 x L 1 N s Z W V w e S U y M E h v b G x v d y U y M F N 0 c m F u Z 2 x l c n M v Q W N x d W l y Z W Q l M j B F c n J v c n M l M j B D a G F u Z 2 V k J T I w d G 8 l M j B O d W x s P C 9 J d G V t U G F 0 a D 4 8 L 0 l 0 Z W 1 M b 2 N h d G l v b j 4 8 U 3 R h Y m x l R W 5 0 c m l l c y A v P j w v S X R l b T 4 8 S X R l b T 4 8 S X R l b U x v Y 2 F 0 a W 9 u P j x J d G V t V H l w Z T 5 G b 3 J t d W x h P C 9 J d G V t V H l w Z T 4 8 S X R l b V B h d G g + U 2 V j d G l v b j E v U 2 x l Z X B 5 J T I w S G 9 s b G 9 3 J T I w U 3 R y Y W 5 n b G V y c y 9 B Z G R l Z C U y M E 5 l d y U y M F l l Y X J z J T I w Q 2 9 s d W 1 u P C 9 J d G V t U G F 0 a D 4 8 L 0 l 0 Z W 1 M b 2 N h d G l v b j 4 8 U 3 R h Y m x l R W 5 0 c m l l c y A v P j w v S X R l b T 4 8 S X R l b T 4 8 S X R l b U x v Y 2 F 0 a W 9 u P j x J d G V t V H l w Z T 5 G b 3 J t d W x h P C 9 J d G V t V H l w Z T 4 8 S X R l b V B h d G g + U 2 V j d G l v b j E v U 2 x l Z X B 5 J T I w S G 9 s b G 9 3 J T I w U 3 R y Y W 5 n b G V y c y 9 B Z G R l Z C U y M E 5 l d y U y M E t l Z X B l c i U y M F J v d W 5 k P C 9 J d G V t U G F 0 a D 4 8 L 0 l 0 Z W 1 M b 2 N h d G l v b j 4 8 U 3 R h Y m x l R W 5 0 c m l l c y A v P j w v S X R l b T 4 8 S X R l b T 4 8 S X R l b U x v Y 2 F 0 a W 9 u P j x J d G V t V H l w Z T 5 G b 3 J t d W x h P C 9 J d G V t V H l w Z T 4 8 S X R l b V B h d G g + U 2 V j d G l v b j E v U 2 x l Z X B 5 J T I w S G 9 s b G 9 3 J T I w U 3 R y Y W 5 n b G V y c y 9 B Z G R l Z C U y M E 5 l d y U y M F J l b W F p b m l u Z y U y M F l l Y X J z P C 9 J d G V t U G F 0 a D 4 8 L 0 l 0 Z W 1 M b 2 N h d G l v b j 4 8 U 3 R h Y m x l R W 5 0 c m l l c y A v P j w v S X R l b T 4 8 S X R l b T 4 8 S X R l b U x v Y 2 F 0 a W 9 u P j x J d G V t V H l w Z T 5 G b 3 J t d W x h P C 9 J d G V t V H l w Z T 4 8 S X R l b V B h d G g + U 2 V j d G l v b j E v U 2 x l Z X B 5 J T I w S G 9 s b G 9 3 J T I w U 3 R y Y W 5 n b G V y c y 9 S Z W 1 v d m V k J T I w Q 2 9 s d W 1 u c z w v S X R l b V B h d G g + P C 9 J d G V t T G 9 j Y X R p b 2 4 + P F N 0 Y W J s Z U V u d H J p Z X M g L z 4 8 L 0 l 0 Z W 0 + P E l 0 Z W 0 + P E l 0 Z W 1 M b 2 N h d G l v b j 4 8 S X R l b V R 5 c G U + R m 9 y b X V s Y T w v S X R l b V R 5 c G U + P E l 0 Z W 1 Q Y X R o P l N l Y 3 R p b 2 4 x L 1 N s Z W V w e S U y M E h v b G x v d y U y M F N 0 c m F u Z 2 x l c n M v U m V v c m R l c m V k J T I w Q 2 9 s d W 1 u c z w v S X R l b V B h d G g + P C 9 J d G V t T G 9 j Y X R p b 2 4 + P F N 0 Y W J s Z U V u d H J p Z X M g L z 4 8 L 0 l 0 Z W 0 + P E l 0 Z W 0 + P E l 0 Z W 1 M b 2 N h d G l v b j 4 8 S X R l b V R 5 c G U + R m 9 y b X V s Y T w v S X R l b V R 5 c G U + P E l 0 Z W 1 Q Y X R o P l N l Y 3 R p b 2 4 x L 1 N s Z W V w e S U y M E h v b G x v d y U y M F N 0 c m F u Z 2 x l c n M v U 2 9 y d G V k J T I w U m 9 3 c z w v S X R l b V B h d G g + P C 9 J d G V t T G 9 j Y X R p b 2 4 + P F N 0 Y W J s Z U V u d H J p Z X M g L z 4 8 L 0 l 0 Z W 0 + P E l 0 Z W 0 + P E l 0 Z W 1 M b 2 N h d G l v b j 4 8 S X R l b V R 5 c G U + R m 9 y b X V s Y T w v S X R l b V R 5 c G U + P E l 0 Z W 1 Q Y X R o P l N l Y 3 R p b 2 4 x L 1 N s Z W V w e S U y M E h v b G x v d y U y M F N 0 c m F u Z 2 x l c n M v V X B k Y X R l Z C U y M F R l Y W 0 8 L 0 l 0 Z W 1 Q Y X R o P j w v S X R l b U x v Y 2 F 0 a W 9 u P j x T d G F i b G V F b n R y a W V z I C 8 + P C 9 J d G V t P j x J d G V t P j x J d G V t T G 9 j Y X R p b 2 4 + P E l 0 Z W 1 U e X B l P k Z v c m 1 1 b G E 8 L 0 l 0 Z W 1 U e X B l P j x J d G V t U G F 0 a D 5 T Z W N 0 a W 9 u M S 9 X Y S U y M F d h J T I w V 2 V l J T I w V 2 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V 2 F f V 2 F f V 2 V l X 1 d h I i A v P j x F b n R y e S B U e X B l P S J G a W x s Z W R D b 2 1 w b G V 0 Z V J l c 3 V s d F R v V 2 9 y a 3 N o Z W V 0 I i B W Y W x 1 Z T 0 i b D E i I C 8 + P E V u d H J 5 I F R 5 c G U 9 I k Z p b G x D b 3 V u d C I g V m F s d W U 9 I m w x O C I g L z 4 8 R W 5 0 c n k g V H l w Z T 0 i R m l s b E x h c 3 R V c G R h d G V k I i B W Y W x 1 Z T 0 i Z D I w M j Q t M D E t M D Z U M j A 6 M D c 6 N D M u M z c 1 O D I 0 M l o i I C 8 + P E V u d H J 5 I F R 5 c G U 9 I k Z p b G x D b 2 x 1 b W 5 U e X B l c y I g V m F s d W U 9 I n N C Z 1 V G Q l F Z R k F B Q T 0 i I C 8 + P E V u d H J 5 I F R 5 c G U 9 I k Z p b G x F c n J v c k N v Z G U i I F Z h b H V l P S J z V W 5 r b m 9 3 b i I g L z 4 8 R W 5 0 c n k g V H l w Z T 0 i R m l s b E V y c m 9 y Q 2 9 1 b n Q i I F Z h b H V l P S J s M C I g L z 4 8 R W 5 0 c n k g V H l w Z T 0 i R m l s b E N v b H V t b k 5 h b W V z I i B W Y W x 1 Z T 0 i c 1 s m c X V v d D t Q b G F 5 Z X I m c X V v d D s s J n F 1 b 3 Q 7 W V R E I F B 0 c y Z x d W 9 0 O y w m c X V v d D t C e W U m c X V v d D s s J n F 1 b 3 Q 7 W W V h c n M m c X V v d D s s J n F 1 b 3 Q 7 S 2 V l c G V y J n F 1 b 3 Q 7 L C Z x d W 9 0 O 0 F j c X V p c m V k J n F 1 b 3 Q 7 L C Z x d W 9 0 O 0 5 l d y B S Z W 1 h a W 5 p b m c g W W V h c n M m c X V v d D s s J n F 1 b 3 Q 7 T m V 3 I E t l Z X B l c i B S b 3 V u Z C Z x d W 9 0 O 1 0 i I C 8 + P E V u d H J 5 I F R 5 c G U 9 I k x v Y W R l Z F R v Q W 5 h b H l z a X N T Z X J 2 a W N l c y I g V m F s d W U 9 I m w w I i A v P j x F b n R y e S B U e X B l P S J R d W V y e U l E I i B W Y W x 1 Z T 0 i c z U 4 O W F l M m J i L W M 1 O T I t N D Q y M i 0 4 M j Y y L W J m Z W Q z Y z c x M j Z h M C I g L z 4 8 R W 5 0 c n k g V H l w Z T 0 i R m l s b F N 0 Y X R 1 c y I g V m F s d W U 9 I n N D b 2 1 w b G V 0 Z S I g L z 4 8 R W 5 0 c n k g V H l w Z T 0 i Q W R k Z W R U b 0 R h d G F N b 2 R l b C I g V m F s d W U 9 I m w w I i A v P j x F b n R y e S B U e X B l P S J S Z W x h d G l v b n N o a X B J b m Z v Q 2 9 u d G F p b m V y I i B W Y W x 1 Z T 0 i c 3 s m c X V v d D t j b 2 x 1 b W 5 D b 3 V u d C Z x d W 9 0 O z o 4 L C Z x d W 9 0 O 2 t l e U N v b H V t b k 5 h b W V z J n F 1 b 3 Q 7 O l t d L C Z x d W 9 0 O 3 F 1 Z X J 5 U m V s Y X R p b 2 5 z a G l w c y Z x d W 9 0 O z p b X S w m c X V v d D t j b 2 x 1 b W 5 J Z G V u d G l 0 a W V z J n F 1 b 3 Q 7 O l s m c X V v d D t T Z W N 0 a W 9 u M S 9 X Y S B X Y S B X Z W U g V 2 E v Q X V 0 b 1 J l b W 9 2 Z W R D b 2 x 1 b W 5 z M S 5 7 U G x h e W V y L D B 9 J n F 1 b 3 Q 7 L C Z x d W 9 0 O 1 N l Y 3 R p b 2 4 x L 1 d h I F d h I F d l Z S B X Y S 9 B d X R v U m V t b 3 Z l Z E N v b H V t b n M x L n t Z V E Q g U H R z L D F 9 J n F 1 b 3 Q 7 L C Z x d W 9 0 O 1 N l Y 3 R p b 2 4 x L 1 d h I F d h I F d l Z S B X Y S 9 B d X R v U m V t b 3 Z l Z E N v b H V t b n M x L n t C e W U s M n 0 m c X V v d D s s J n F 1 b 3 Q 7 U 2 V j d G l v b j E v V 2 E g V 2 E g V 2 V l I F d h L 0 F 1 d G 9 S Z W 1 v d m V k Q 2 9 s d W 1 u c z E u e 1 l l Y X J z L D N 9 J n F 1 b 3 Q 7 L C Z x d W 9 0 O 1 N l Y 3 R p b 2 4 x L 1 d h I F d h I F d l Z S B X Y S 9 B d X R v U m V t b 3 Z l Z E N v b H V t b n M x L n t L Z W V w Z X I s N H 0 m c X V v d D s s J n F 1 b 3 Q 7 U 2 V j d G l v b j E v V 2 E g V 2 E g V 2 V l I F d h L 0 F 1 d G 9 S Z W 1 v d m V k Q 2 9 s d W 1 u c z E u e 0 F j c X V p c m V k L D V 9 J n F 1 b 3 Q 7 L C Z x d W 9 0 O 1 N l Y 3 R p b 2 4 x L 1 d h I F d h I F d l Z S B X Y S 9 B d X R v U m V t b 3 Z l Z E N v b H V t b n M x L n t O Z X c g U m V t Y W l u a W 5 n I F l l Y X J z L D Z 9 J n F 1 b 3 Q 7 L C Z x d W 9 0 O 1 N l Y 3 R p b 2 4 x L 1 d h I F d h I F d l Z S B X Y S 9 B d X R v U m V t b 3 Z l Z E N v b H V t b n M x L n t O Z X c g S 2 V l c G V y I F J v d W 5 k L D d 9 J n F 1 b 3 Q 7 X S w m c X V v d D t D b 2 x 1 b W 5 D b 3 V u d C Z x d W 9 0 O z o 4 L C Z x d W 9 0 O 0 t l e U N v b H V t b k 5 h b W V z J n F 1 b 3 Q 7 O l t d L C Z x d W 9 0 O 0 N v b H V t b k l k Z W 5 0 a X R p Z X M m c X V v d D s 6 W y Z x d W 9 0 O 1 N l Y 3 R p b 2 4 x L 1 d h I F d h I F d l Z S B X Y S 9 B d X R v U m V t b 3 Z l Z E N v b H V t b n M x L n t Q b G F 5 Z X I s M H 0 m c X V v d D s s J n F 1 b 3 Q 7 U 2 V j d G l v b j E v V 2 E g V 2 E g V 2 V l I F d h L 0 F 1 d G 9 S Z W 1 v d m V k Q 2 9 s d W 1 u c z E u e 1 l U R C B Q d H M s M X 0 m c X V v d D s s J n F 1 b 3 Q 7 U 2 V j d G l v b j E v V 2 E g V 2 E g V 2 V l I F d h L 0 F 1 d G 9 S Z W 1 v d m V k Q 2 9 s d W 1 u c z E u e 0 J 5 Z S w y f S Z x d W 9 0 O y w m c X V v d D t T Z W N 0 a W 9 u M S 9 X Y S B X Y S B X Z W U g V 2 E v Q X V 0 b 1 J l b W 9 2 Z W R D b 2 x 1 b W 5 z M S 5 7 W W V h c n M s M 3 0 m c X V v d D s s J n F 1 b 3 Q 7 U 2 V j d G l v b j E v V 2 E g V 2 E g V 2 V l I F d h L 0 F 1 d G 9 S Z W 1 v d m V k Q 2 9 s d W 1 u c z E u e 0 t l Z X B l c i w 0 f S Z x d W 9 0 O y w m c X V v d D t T Z W N 0 a W 9 u M S 9 X Y S B X Y S B X Z W U g V 2 E v Q X V 0 b 1 J l b W 9 2 Z W R D b 2 x 1 b W 5 z M S 5 7 Q W N x d W l y Z W Q s N X 0 m c X V v d D s s J n F 1 b 3 Q 7 U 2 V j d G l v b j E v V 2 E g V 2 E g V 2 V l I F d h L 0 F 1 d G 9 S Z W 1 v d m V k Q 2 9 s d W 1 u c z E u e 0 5 l d y B S Z W 1 h a W 5 p b m c g W W V h c n M s N n 0 m c X V v d D s s J n F 1 b 3 Q 7 U 2 V j d G l v b j E v V 2 E g V 2 E g V 2 V l I F d h L 0 F 1 d G 9 S Z W 1 v d m V k Q 2 9 s d W 1 u c z E u e 0 5 l d y B L Z W V w Z X I g U m 9 1 b m Q s N 3 0 m c X V v d D t d L C Z x d W 9 0 O 1 J l b G F 0 a W 9 u c 2 h p c E l u Z m 8 m c X V v d D s 6 W 1 1 9 I i A v P j w v U 3 R h Y m x l R W 5 0 c m l l c z 4 8 L 0 l 0 Z W 0 + P E l 0 Z W 0 + P E l 0 Z W 1 M b 2 N h d G l v b j 4 8 S X R l b V R 5 c G U + R m 9 y b X V s Y T w v S X R l b V R 5 c G U + P E l 0 Z W 1 Q Y X R o P l N l Y 3 R p b 2 4 x L 1 d h J T I w V 2 E l M j B X Z W U l M j B X Y S 9 T b 3 V y Y 2 U 8 L 0 l 0 Z W 1 Q Y X R o P j w v S X R l b U x v Y 2 F 0 a W 9 u P j x T d G F i b G V F b n R y a W V z I C 8 + P C 9 J d G V t P j x J d G V t P j x J d G V t T G 9 j Y X R p b 2 4 + P E l 0 Z W 1 U e X B l P k Z v c m 1 1 b G E 8 L 0 l 0 Z W 1 U e X B l P j x J d G V t U G F 0 a D 5 T Z W N 0 a W 9 u M S 9 X Y S U y M F d h J T I w V 2 V l J T I w V 2 E v R G F 0 Y T Q 8 L 0 l 0 Z W 1 Q Y X R o P j w v S X R l b U x v Y 2 F 0 a W 9 u P j x T d G F i b G V F b n R y a W V z I C 8 + P C 9 J d G V t P j x J d G V t P j x J d G V t T G 9 j Y X R p b 2 4 + P E l 0 Z W 1 U e X B l P k Z v c m 1 1 b G E 8 L 0 l 0 Z W 1 U e X B l P j x J d G V t U G F 0 a D 5 T Z W N 0 a W 9 u M S 9 X Y S U y M F d h J T I w V 2 V l J T I w V 2 E v V X B k Y X R l Z C U y M F R l Y W 0 8 L 0 l 0 Z W 1 Q Y X R o P j w v S X R l b U x v Y 2 F 0 a W 9 u P j x T d G F i b G V F b n R y a W V z I C 8 + P C 9 J d G V t P j x J d G V t P j x J d G V t T G 9 j Y X R p b 2 4 + P E l 0 Z W 1 U e X B l P k Z v c m 1 1 b G E 8 L 0 l 0 Z W 1 U e X B l P j x J d G V t U G F 0 a D 5 T Z W N 0 a W 9 u M S 9 X Y S U y M F d h J T I w V 2 V l J T I w V 2 E v Q 2 h h b m d l Z C U y M F R 5 c G U 8 L 0 l 0 Z W 1 Q Y X R o P j w v S X R l b U x v Y 2 F 0 a W 9 u P j x T d G F i b G V F b n R y a W V z I C 8 + P C 9 J d G V t P j x J d G V t P j x J d G V t T G 9 j Y X R p b 2 4 + P E l 0 Z W 1 U e X B l P k Z v c m 1 1 b G E 8 L 0 l 0 Z W 1 U e X B l P j x J d G V t U G F 0 a D 5 T Z W N 0 a W 9 u M S 9 X Y S U y M F d h J T I w V 2 V l J T I w V 2 E v Q 2 h h b m d l Z C U y M F R l e H Q l M j B U e X B l J T I w d G 8 l M j B O d W 1 i Z X I 8 L 0 l 0 Z W 1 Q Y X R o P j w v S X R l b U x v Y 2 F 0 a W 9 u P j x T d G F i b G V F b n R y a W V z I C 8 + P C 9 J d G V t P j x J d G V t P j x J d G V t T G 9 j Y X R p b 2 4 + P E l 0 Z W 1 U e X B l P k Z v c m 1 1 b G E 8 L 0 l 0 Z W 1 U e X B l P j x J d G V t U G F 0 a D 5 T Z W N 0 a W 9 u M S 9 X Y S U y M F d h J T I w V 2 V l J T I w V 2 E v U m V t b 3 Z l Z C U y M E J 5 Z S U y M F d l Z W s l M j B F c n J v c n M 8 L 0 l 0 Z W 1 Q Y X R o P j w v S X R l b U x v Y 2 F 0 a W 9 u P j x T d G F i b G V F b n R y a W V z I C 8 + P C 9 J d G V t P j x J d G V t P j x J d G V t T G 9 j Y X R p b 2 4 + P E l 0 Z W 1 U e X B l P k Z v c m 1 1 b G E 8 L 0 l 0 Z W 1 U e X B l P j x J d G V t U G F 0 a D 5 T Z W N 0 a W 9 u M S 9 X Y S U y M F d h J T I w V 2 V l J T I w V 2 E v R X J y b 3 J z J T I w a W 4 l M j B Z V E Q l M j B Q d H M l M j B D a G F u Z 2 V k J T I w d G 8 l M j B a Z X J v P C 9 J d G V t U G F 0 a D 4 8 L 0 l 0 Z W 1 M b 2 N h d G l v b j 4 8 U 3 R h Y m x l R W 5 0 c m l l c y A v P j w v S X R l b T 4 8 S X R l b T 4 8 S X R l b U x v Y 2 F 0 a W 9 u P j x J d G V t V H l w Z T 5 G b 3 J t d W x h P C 9 J d G V t V H l w Z T 4 8 S X R l b V B h d G g + U 2 V j d G l v b j E v V 2 E l M j B X Y S U y M F d l Z S U y M F d h L 0 F j c X V p c m V k J T I w R X J y b 3 J z J T I w Q 2 h h b m d l Z C U y M H R v J T I w T n V s b D w v S X R l b V B h d G g + P C 9 J d G V t T G 9 j Y X R p b 2 4 + P F N 0 Y W J s Z U V u d H J p Z X M g L z 4 8 L 0 l 0 Z W 0 + P E l 0 Z W 0 + P E l 0 Z W 1 M b 2 N h d G l v b j 4 8 S X R l b V R 5 c G U + R m 9 y b X V s Y T w v S X R l b V R 5 c G U + P E l 0 Z W 1 Q Y X R o P l N l Y 3 R p b 2 4 x L 1 d h J T I w V 2 E l M j B X Z W U l M j B X Y S 9 B Z G R l Z C U y M E 5 l d y U y M F l l Y X J z J T I w Q 2 9 s d W 1 u P C 9 J d G V t U G F 0 a D 4 8 L 0 l 0 Z W 1 M b 2 N h d G l v b j 4 8 U 3 R h Y m x l R W 5 0 c m l l c y A v P j w v S X R l b T 4 8 S X R l b T 4 8 S X R l b U x v Y 2 F 0 a W 9 u P j x J d G V t V H l w Z T 5 G b 3 J t d W x h P C 9 J d G V t V H l w Z T 4 8 S X R l b V B h d G g + U 2 V j d G l v b j E v V 2 E l M j B X Y S U y M F d l Z S U y M F d h L 0 F k Z G V k J T I w T m V 3 J T I w S 2 V l c G V y J T I w U m 9 1 b m Q 8 L 0 l 0 Z W 1 Q Y X R o P j w v S X R l b U x v Y 2 F 0 a W 9 u P j x T d G F i b G V F b n R y a W V z I C 8 + P C 9 J d G V t P j x J d G V t P j x J d G V t T G 9 j Y X R p b 2 4 + P E l 0 Z W 1 U e X B l P k Z v c m 1 1 b G E 8 L 0 l 0 Z W 1 U e X B l P j x J d G V t U G F 0 a D 5 T Z W N 0 a W 9 u M S 9 X Y S U y M F d h J T I w V 2 V l J T I w V 2 E v Q W R k Z W Q l M j B O Z X c l M j B S Z W 1 h a W 5 p b m c l M j B Z Z W F y c z w v S X R l b V B h d G g + P C 9 J d G V t T G 9 j Y X R p b 2 4 + P F N 0 Y W J s Z U V u d H J p Z X M g L z 4 8 L 0 l 0 Z W 0 + P E l 0 Z W 0 + P E l 0 Z W 1 M b 2 N h d G l v b j 4 8 S X R l b V R 5 c G U + R m 9 y b X V s Y T w v S X R l b V R 5 c G U + P E l 0 Z W 1 Q Y X R o P l N l Y 3 R p b 2 4 x L 1 d h J T I w V 2 E l M j B X Z W U l M j B X Y S 9 S Z W 1 v d m V k J T I w Q 2 9 s d W 1 u c z w v S X R l b V B h d G g + P C 9 J d G V t T G 9 j Y X R p b 2 4 + P F N 0 Y W J s Z U V u d H J p Z X M g L z 4 8 L 0 l 0 Z W 0 + P E l 0 Z W 0 + P E l 0 Z W 1 M b 2 N h d G l v b j 4 8 S X R l b V R 5 c G U + R m 9 y b X V s Y T w v S X R l b V R 5 c G U + P E l 0 Z W 1 Q Y X R o P l N l Y 3 R p b 2 4 x L 1 d h J T I w V 2 E l M j B X Z W U l M j B X Y S 9 S Z W 9 y Z G V y Z W Q l M j B D b 2 x 1 b W 5 z P C 9 J d G V t U G F 0 a D 4 8 L 0 l 0 Z W 1 M b 2 N h d G l v b j 4 8 U 3 R h Y m x l R W 5 0 c m l l c y A v P j w v S X R l b T 4 8 S X R l b T 4 8 S X R l b U x v Y 2 F 0 a W 9 u P j x J d G V t V H l w Z T 5 G b 3 J t d W x h P C 9 J d G V t V H l w Z T 4 8 S X R l b V B h d G g + U 2 V j d G l v b j E v V 2 E l M j B X Y S U y M F d l Z S U y M F d h L 1 N v c n R l Z C U y M F J v d 3 M 8 L 0 l 0 Z W 1 Q Y X R o P j w v S X R l b U x v Y 2 F 0 a W 9 u P j x T d G F i b G V F b n R y a W V z I C 8 + P C 9 J d G V t P j x J d G V t P j x J d G V t T G 9 j Y X R p b 2 4 + P E l 0 Z W 1 U e X B l P k Z v c m 1 1 b G E 8 L 0 l 0 Z W 1 U e X B l P j x J d G V t U G F 0 a D 5 T Z W N 0 a W 9 u M S 9 G a W d o d G l u J T I w S X J p c 2 g l M j B N a X N 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Z p Z 2 h 0 a W 5 f S X J p c 2 h f T W l z d F 8 x I i A v P j x F b n R y e S B U e X B l P S J G a W x s Z W R D b 2 1 w b G V 0 Z V J l c 3 V s d F R v V 2 9 y a 3 N o Z W V 0 I i B W Y W x 1 Z T 0 i b D E i I C 8 + P E V u d H J 5 I F R 5 c G U 9 I k Z p b G x D b 3 V u d C I g V m F s d W U 9 I m w x O C I g L z 4 8 R W 5 0 c n k g V H l w Z T 0 i R m l s b E V y c m 9 y Q 2 9 k Z S I g V m F s d W U 9 I n N V b m t u b 3 d u I i A v P j x F b n R y e S B U e X B l P S J G a W x s R X J y b 3 J D b 3 V u d C I g V m F s d W U 9 I m w w I i A v P j x F b n R y e S B U e X B l P S J G a W x s T G F z d F V w Z G F 0 Z W Q i I F Z h b H V l P S J k M j A y N C 0 w M S 0 w N l Q y M D o w N z o 0 M i 4 3 O T c 3 M D E 1 W i I g L z 4 8 R W 5 0 c n k g V H l w Z T 0 i R m l s b E N v b H V t b l R 5 c G V z I i B W Y W x 1 Z T 0 i c 0 J n V U Z C U V l G Q U F B P S I g L z 4 8 R W 5 0 c n k g V H l w Z T 0 i R m l s b E N v b H V t b k 5 h b W V z I i B W Y W x 1 Z T 0 i c 1 s m c X V v d D t Q b G F 5 Z X I m c X V v d D s s J n F 1 b 3 Q 7 W V R E I F B 0 c y Z x d W 9 0 O y w m c X V v d D t C e W U m c X V v d D s s J n F 1 b 3 Q 7 W W V h c n M m c X V v d D s s J n F 1 b 3 Q 7 S 2 V l c G V y J n F 1 b 3 Q 7 L C Z x d W 9 0 O 0 F j c X V p c m V k J n F 1 b 3 Q 7 L C Z x d W 9 0 O 0 5 l d y B S Z W 1 h a W 5 p b m c g W W V h c n M m c X V v d D s s J n F 1 b 3 Q 7 T m V 3 I E t l Z X B l c i B S b 3 V u Z C Z x d W 9 0 O 1 0 i I C 8 + P E V u d H J 5 I F R 5 c G U 9 I k x v Y W R l Z F R v Q W 5 h b H l z a X N T Z X J 2 a W N l c y I g V m F s d W U 9 I m w w I i A v P j x F b n R y e S B U e X B l P S J R d W V y e U l E I i B W Y W x 1 Z T 0 i c z R i M D U y M T c y L T g 3 M z M t N G F i N C 1 h M G V h L T M 2 M G I 5 Y j k w O W I 3 O S I g L z 4 8 R W 5 0 c n k g V H l w Z T 0 i R m l s b F N 0 Y X R 1 c y I g V m F s d W U 9 I n N D b 2 1 w b G V 0 Z S I g L z 4 8 R W 5 0 c n k g V H l w Z T 0 i Q W R k Z W R U b 0 R h d G F N b 2 R l b C I g V m F s d W U 9 I m w w I i A v P j x F b n R y e S B U e X B l P S J S Z W x h d G l v b n N o a X B J b m Z v Q 2 9 u d G F p b m V y I i B W Y W x 1 Z T 0 i c 3 s m c X V v d D t j b 2 x 1 b W 5 D b 3 V u d C Z x d W 9 0 O z o 4 L C Z x d W 9 0 O 2 t l e U N v b H V t b k 5 h b W V z J n F 1 b 3 Q 7 O l t d L C Z x d W 9 0 O 3 F 1 Z X J 5 U m V s Y X R p b 2 5 z a G l w c y Z x d W 9 0 O z p b X S w m c X V v d D t j b 2 x 1 b W 5 J Z G V u d G l 0 a W V z J n F 1 b 3 Q 7 O l s m c X V v d D t T Z W N 0 a W 9 u M S 9 G a W d o d G l u I E l y a X N o I E 1 p c 3 Q v Q X V 0 b 1 J l b W 9 2 Z W R D b 2 x 1 b W 5 z M S 5 7 U G x h e W V y L D B 9 J n F 1 b 3 Q 7 L C Z x d W 9 0 O 1 N l Y 3 R p b 2 4 x L 0 Z p Z 2 h 0 a W 4 g S X J p c 2 g g T W l z d C 9 B d X R v U m V t b 3 Z l Z E N v b H V t b n M x L n t Z V E Q g U H R z L D F 9 J n F 1 b 3 Q 7 L C Z x d W 9 0 O 1 N l Y 3 R p b 2 4 x L 0 Z p Z 2 h 0 a W 4 g S X J p c 2 g g T W l z d C 9 B d X R v U m V t b 3 Z l Z E N v b H V t b n M x L n t C e W U s M n 0 m c X V v d D s s J n F 1 b 3 Q 7 U 2 V j d G l v b j E v R m l n a H R p b i B J c m l z a C B N a X N 0 L 0 F 1 d G 9 S Z W 1 v d m V k Q 2 9 s d W 1 u c z E u e 1 l l Y X J z L D N 9 J n F 1 b 3 Q 7 L C Z x d W 9 0 O 1 N l Y 3 R p b 2 4 x L 0 Z p Z 2 h 0 a W 4 g S X J p c 2 g g T W l z d C 9 B d X R v U m V t b 3 Z l Z E N v b H V t b n M x L n t L Z W V w Z X I s N H 0 m c X V v d D s s J n F 1 b 3 Q 7 U 2 V j d G l v b j E v R m l n a H R p b i B J c m l z a C B N a X N 0 L 0 F 1 d G 9 S Z W 1 v d m V k Q 2 9 s d W 1 u c z E u e 0 F j c X V p c m V k L D V 9 J n F 1 b 3 Q 7 L C Z x d W 9 0 O 1 N l Y 3 R p b 2 4 x L 0 Z p Z 2 h 0 a W 4 g S X J p c 2 g g T W l z d C 9 B d X R v U m V t b 3 Z l Z E N v b H V t b n M x L n t O Z X c g U m V t Y W l u a W 5 n I F l l Y X J z L D Z 9 J n F 1 b 3 Q 7 L C Z x d W 9 0 O 1 N l Y 3 R p b 2 4 x L 0 Z p Z 2 h 0 a W 4 g S X J p c 2 g g T W l z d C 9 B d X R v U m V t b 3 Z l Z E N v b H V t b n M x L n t O Z X c g S 2 V l c G V y I F J v d W 5 k L D d 9 J n F 1 b 3 Q 7 X S w m c X V v d D t D b 2 x 1 b W 5 D b 3 V u d C Z x d W 9 0 O z o 4 L C Z x d W 9 0 O 0 t l e U N v b H V t b k 5 h b W V z J n F 1 b 3 Q 7 O l t d L C Z x d W 9 0 O 0 N v b H V t b k l k Z W 5 0 a X R p Z X M m c X V v d D s 6 W y Z x d W 9 0 O 1 N l Y 3 R p b 2 4 x L 0 Z p Z 2 h 0 a W 4 g S X J p c 2 g g T W l z d C 9 B d X R v U m V t b 3 Z l Z E N v b H V t b n M x L n t Q b G F 5 Z X I s M H 0 m c X V v d D s s J n F 1 b 3 Q 7 U 2 V j d G l v b j E v R m l n a H R p b i B J c m l z a C B N a X N 0 L 0 F 1 d G 9 S Z W 1 v d m V k Q 2 9 s d W 1 u c z E u e 1 l U R C B Q d H M s M X 0 m c X V v d D s s J n F 1 b 3 Q 7 U 2 V j d G l v b j E v R m l n a H R p b i B J c m l z a C B N a X N 0 L 0 F 1 d G 9 S Z W 1 v d m V k Q 2 9 s d W 1 u c z E u e 0 J 5 Z S w y f S Z x d W 9 0 O y w m c X V v d D t T Z W N 0 a W 9 u M S 9 G a W d o d G l u I E l y a X N o I E 1 p c 3 Q v Q X V 0 b 1 J l b W 9 2 Z W R D b 2 x 1 b W 5 z M S 5 7 W W V h c n M s M 3 0 m c X V v d D s s J n F 1 b 3 Q 7 U 2 V j d G l v b j E v R m l n a H R p b i B J c m l z a C B N a X N 0 L 0 F 1 d G 9 S Z W 1 v d m V k Q 2 9 s d W 1 u c z E u e 0 t l Z X B l c i w 0 f S Z x d W 9 0 O y w m c X V v d D t T Z W N 0 a W 9 u M S 9 G a W d o d G l u I E l y a X N o I E 1 p c 3 Q v Q X V 0 b 1 J l b W 9 2 Z W R D b 2 x 1 b W 5 z M S 5 7 Q W N x d W l y Z W Q s N X 0 m c X V v d D s s J n F 1 b 3 Q 7 U 2 V j d G l v b j E v R m l n a H R p b i B J c m l z a C B N a X N 0 L 0 F 1 d G 9 S Z W 1 v d m V k Q 2 9 s d W 1 u c z E u e 0 5 l d y B S Z W 1 h a W 5 p b m c g W W V h c n M s N n 0 m c X V v d D s s J n F 1 b 3 Q 7 U 2 V j d G l v b j E v R m l n a H R p b i B J c m l z a C B N a X N 0 L 0 F 1 d G 9 S Z W 1 v d m V k Q 2 9 s d W 1 u c z E u e 0 5 l d y B L Z W V w Z X I g U m 9 1 b m Q s N 3 0 m c X V v d D t d L C Z x d W 9 0 O 1 J l b G F 0 a W 9 u c 2 h p c E l u Z m 8 m c X V v d D s 6 W 1 1 9 I i A v P j w v U 3 R h Y m x l R W 5 0 c m l l c z 4 8 L 0 l 0 Z W 0 + P E l 0 Z W 0 + P E l 0 Z W 1 M b 2 N h d G l v b j 4 8 S X R l b V R 5 c G U + R m 9 y b X V s Y T w v S X R l b V R 5 c G U + P E l 0 Z W 1 Q Y X R o P l N l Y 3 R p b 2 4 x L 0 Z p Z 2 h 0 a W 4 l M j B J c m l z a C U y M E 1 p c 3 Q v U 2 9 1 c m N l P C 9 J d G V t U G F 0 a D 4 8 L 0 l 0 Z W 1 M b 2 N h d G l v b j 4 8 U 3 R h Y m x l R W 5 0 c m l l c y A v P j w v S X R l b T 4 8 S X R l b T 4 8 S X R l b U x v Y 2 F 0 a W 9 u P j x J d G V t V H l w Z T 5 G b 3 J t d W x h P C 9 J d G V t V H l w Z T 4 8 S X R l b V B h d G g + U 2 V j d G l v b j E v R m l n a H R p b i U y M E l y a X N o J T I w T W l z d C 9 E Y X R h M T I 8 L 0 l 0 Z W 1 Q Y X R o P j w v S X R l b U x v Y 2 F 0 a W 9 u P j x T d G F i b G V F b n R y a W V z I C 8 + P C 9 J d G V t P j x J d G V t P j x J d G V t T G 9 j Y X R p b 2 4 + P E l 0 Z W 1 U e X B l P k Z v c m 1 1 b G E 8 L 0 l 0 Z W 1 U e X B l P j x J d G V t U G F 0 a D 5 T Z W N 0 a W 9 u M S 9 G a W d o d G l u J T I w S X J p c 2 g l M j B N a X N 0 L 1 V w Z G F 0 Z W Q l M j B U Z W F t P C 9 J d G V t U G F 0 a D 4 8 L 0 l 0 Z W 1 M b 2 N h d G l v b j 4 8 U 3 R h Y m x l R W 5 0 c m l l c y A v P j w v S X R l b T 4 8 S X R l b T 4 8 S X R l b U x v Y 2 F 0 a W 9 u P j x J d G V t V H l w Z T 5 G b 3 J t d W x h P C 9 J d G V t V H l w Z T 4 8 S X R l b V B h d G g + U 2 V j d G l v b j E v R m l n a H R p b i U y M E l y a X N o J T I w T W l z d C 9 D a G F u Z 2 V k J T I w V H l w Z T w v S X R l b V B h d G g + P C 9 J d G V t T G 9 j Y X R p b 2 4 + P F N 0 Y W J s Z U V u d H J p Z X M g L z 4 8 L 0 l 0 Z W 0 + P E l 0 Z W 0 + P E l 0 Z W 1 M b 2 N h d G l v b j 4 8 S X R l b V R 5 c G U + R m 9 y b X V s Y T w v S X R l b V R 5 c G U + P E l 0 Z W 1 Q Y X R o P l N l Y 3 R p b 2 4 x L 0 Z p Z 2 h 0 a W 4 l M j B J c m l z a C U y M E 1 p c 3 Q v Q 2 h h b m d l Z C U y M F R l e H Q l M j B U e X B l J T I w d G 8 l M j B O d W 1 i Z X I 8 L 0 l 0 Z W 1 Q Y X R o P j w v S X R l b U x v Y 2 F 0 a W 9 u P j x T d G F i b G V F b n R y a W V z I C 8 + P C 9 J d G V t P j x J d G V t P j x J d G V t T G 9 j Y X R p b 2 4 + P E l 0 Z W 1 U e X B l P k Z v c m 1 1 b G E 8 L 0 l 0 Z W 1 U e X B l P j x J d G V t U G F 0 a D 5 T Z W N 0 a W 9 u M S 9 G a W d o d G l u J T I w S X J p c 2 g l M j B N a X N 0 L 1 J l b W 9 2 Z W Q l M j B C e W U l M j B X Z W V r J T I w R X J y b 3 J z P C 9 J d G V t U G F 0 a D 4 8 L 0 l 0 Z W 1 M b 2 N h d G l v b j 4 8 U 3 R h Y m x l R W 5 0 c m l l c y A v P j w v S X R l b T 4 8 S X R l b T 4 8 S X R l b U x v Y 2 F 0 a W 9 u P j x J d G V t V H l w Z T 5 G b 3 J t d W x h P C 9 J d G V t V H l w Z T 4 8 S X R l b V B h d G g + U 2 V j d G l v b j E v R m l n a H R p b i U y M E l y a X N o J T I w T W l z d C 9 F c n J v c n M l M j B p b i U y M F l U R C U y M F B 0 c y U y M E N o Y W 5 n Z W Q l M j B 0 b y U y M F p l c m 8 8 L 0 l 0 Z W 1 Q Y X R o P j w v S X R l b U x v Y 2 F 0 a W 9 u P j x T d G F i b G V F b n R y a W V z I C 8 + P C 9 J d G V t P j x J d G V t P j x J d G V t T G 9 j Y X R p b 2 4 + P E l 0 Z W 1 U e X B l P k Z v c m 1 1 b G E 8 L 0 l 0 Z W 1 U e X B l P j x J d G V t U G F 0 a D 5 T Z W N 0 a W 9 u M S 9 G a W d o d G l u J T I w S X J p c 2 g l M j B N a X N 0 L 0 F j c X V p c m V k J T I w R X J y b 3 J z J T I w Q 2 h h b m d l Z C U y M H R v J T I w T n V s b D w v S X R l b V B h d G g + P C 9 J d G V t T G 9 j Y X R p b 2 4 + P F N 0 Y W J s Z U V u d H J p Z X M g L z 4 8 L 0 l 0 Z W 0 + P E l 0 Z W 0 + P E l 0 Z W 1 M b 2 N h d G l v b j 4 8 S X R l b V R 5 c G U + R m 9 y b X V s Y T w v S X R l b V R 5 c G U + P E l 0 Z W 1 Q Y X R o P l N l Y 3 R p b 2 4 x L 0 Z p Z 2 h 0 a W 4 l M j B J c m l z a C U y M E 1 p c 3 Q v Q W R k Z W Q l M j B O Z X c l M j B Z Z W F y c y U y M E N v b H V t b j w v S X R l b V B h d G g + P C 9 J d G V t T G 9 j Y X R p b 2 4 + P F N 0 Y W J s Z U V u d H J p Z X M g L z 4 8 L 0 l 0 Z W 0 + P E l 0 Z W 0 + P E l 0 Z W 1 M b 2 N h d G l v b j 4 8 S X R l b V R 5 c G U + R m 9 y b X V s Y T w v S X R l b V R 5 c G U + P E l 0 Z W 1 Q Y X R o P l N l Y 3 R p b 2 4 x L 0 Z p Z 2 h 0 a W 4 l M j B J c m l z a C U y M E 1 p c 3 Q v Q W R k Z W Q l M j B O Z X c l M j B L Z W V w Z X I l M j B S b 3 V u Z D w v S X R l b V B h d G g + P C 9 J d G V t T G 9 j Y X R p b 2 4 + P F N 0 Y W J s Z U V u d H J p Z X M g L z 4 8 L 0 l 0 Z W 0 + P E l 0 Z W 0 + P E l 0 Z W 1 M b 2 N h d G l v b j 4 8 S X R l b V R 5 c G U + R m 9 y b X V s Y T w v S X R l b V R 5 c G U + P E l 0 Z W 1 Q Y X R o P l N l Y 3 R p b 2 4 x L 0 Z p Z 2 h 0 a W 4 l M j B J c m l z a C U y M E 1 p c 3 Q v Q W R k Z W Q l M j B O Z X c l M j B S Z W 1 h a W 5 p b m c l M j B Z Z W F y c z w v S X R l b V B h d G g + P C 9 J d G V t T G 9 j Y X R p b 2 4 + P F N 0 Y W J s Z U V u d H J p Z X M g L z 4 8 L 0 l 0 Z W 0 + P E l 0 Z W 0 + P E l 0 Z W 1 M b 2 N h d G l v b j 4 8 S X R l b V R 5 c G U + R m 9 y b X V s Y T w v S X R l b V R 5 c G U + P E l 0 Z W 1 Q Y X R o P l N l Y 3 R p b 2 4 x L 0 Z p Z 2 h 0 a W 4 l M j B J c m l z a C U y M E 1 p c 3 Q v U m V t b 3 Z l Z C U y M E N v b H V t b n M 8 L 0 l 0 Z W 1 Q Y X R o P j w v S X R l b U x v Y 2 F 0 a W 9 u P j x T d G F i b G V F b n R y a W V z I C 8 + P C 9 J d G V t P j x J d G V t P j x J d G V t T G 9 j Y X R p b 2 4 + P E l 0 Z W 1 U e X B l P k Z v c m 1 1 b G E 8 L 0 l 0 Z W 1 U e X B l P j x J d G V t U G F 0 a D 5 T Z W N 0 a W 9 u M S 9 G a W d o d G l u J T I w S X J p c 2 g l M j B N a X N 0 L 1 J l b 3 J k Z X J l Z C U y M E N v b H V t b n M 8 L 0 l 0 Z W 1 Q Y X R o P j w v S X R l b U x v Y 2 F 0 a W 9 u P j x T d G F i b G V F b n R y a W V z I C 8 + P C 9 J d G V t P j x J d G V t P j x J d G V t T G 9 j Y X R p b 2 4 + P E l 0 Z W 1 U e X B l P k Z v c m 1 1 b G E 8 L 0 l 0 Z W 1 U e X B l P j x J d G V t U G F 0 a D 5 T Z W N 0 a W 9 u M S 9 G a W d o d G l u J T I w S X J p c 2 g l M j B N a X N 0 L 1 N v c n R l Z C U y M F J v d 3 M 8 L 0 l 0 Z W 1 Q Y X R o P j w v S X R l b U x v Y 2 F 0 a W 9 u P j x T d G F i b G V F b n R y a W V z I C 8 + P C 9 J d G V t P j w v S X R l b X M + P C 9 M b 2 N h b F B h Y 2 t h Z 2 V N Z X R h Z G F 0 Y U Z p b G U + F g A A A F B L B Q Y A A A A A A A A A A A A A A A A A A A A A A A A m A Q A A A Q A A A N C M n d 8 B F d E R j H o A w E / C l + s B A A A A x T L 0 Y T U B k 0 u B + w c E 1 j H 3 L A A A A A A C A A A A A A A Q Z g A A A A E A A C A A A A A q v 4 Y H S w R 6 0 G C C U 2 D A 0 k Q w + p 6 4 L f S v K m E S t i U K o K h p K A A A A A A O g A A A A A I A A C A A A A C P e Z y h y Y L B 5 g y F M H U Z R 1 w k j 5 2 l v g 0 d S D 4 5 y N f m L P p U 5 V A A A A B I G J J d Y a H 2 t Y e w l N t x T o R l N 6 p G 5 Y Q C 1 f y w c X 5 W L O Y M N p n G x G K 3 6 0 l 5 h H M B t C 3 E u F N l i H U q S x y j 6 Y F T 7 1 3 W / m m + 6 A B M U Z H / c W 6 r J 8 g b g Z g w u 0 A A A A A R 6 r i L r l 2 n / p / K z s 8 T D 9 + c 3 U A J w L p 6 / r O F j q m e 1 C q 5 D H m K 3 s w l / F 8 p L 6 e u C s k d J 6 r S b A P N r + 4 P M E u + L R u X M W 9 h < / D a t a M a s h u p > 
</file>

<file path=customXml/itemProps1.xml><?xml version="1.0" encoding="utf-8"?>
<ds:datastoreItem xmlns:ds="http://schemas.openxmlformats.org/officeDocument/2006/customXml" ds:itemID="{693FEB4F-CCF9-43E6-A346-7ED7CDEC0C4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Table of Contents</vt:lpstr>
      <vt:lpstr>Draft Order (KKL)</vt:lpstr>
      <vt:lpstr>Keeper Info</vt:lpstr>
      <vt:lpstr>Full Draft Order</vt:lpstr>
      <vt:lpstr>Pre-Draft Picks - MFL</vt:lpstr>
      <vt:lpstr>Full Draft Order Without Trades</vt:lpstr>
      <vt:lpstr>BoRaDLeSHoW</vt:lpstr>
      <vt:lpstr>Da Cowboys</vt:lpstr>
      <vt:lpstr>Fightin Irish Mist</vt:lpstr>
      <vt:lpstr>Guinness All Blacks</vt:lpstr>
      <vt:lpstr>Hail Marys</vt:lpstr>
      <vt:lpstr>Hipster Doofus</vt:lpstr>
      <vt:lpstr>Karaoke Craig</vt:lpstr>
      <vt:lpstr>Midnight Marauders</vt:lpstr>
      <vt:lpstr>Over the Hill</vt:lpstr>
      <vt:lpstr>Phoenix Force</vt:lpstr>
      <vt:lpstr>Sleepy Hollow Stranglers</vt:lpstr>
      <vt:lpstr>Wa Wa Wee Wa</vt:lpstr>
      <vt:lpstr>'Keeper Info'!Print_Area</vt:lpstr>
      <vt:lpstr>'Draft Order (KKL)'!TEAMS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 Thoesen</dc:creator>
  <cp:lastModifiedBy>Corey Thoesen</cp:lastModifiedBy>
  <dcterms:created xsi:type="dcterms:W3CDTF">2023-11-12T19:49:14Z</dcterms:created>
  <dcterms:modified xsi:type="dcterms:W3CDTF">2024-01-08T01:26:53Z</dcterms:modified>
</cp:coreProperties>
</file>