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2.xml" ContentType="application/vnd.openxmlformats-officedocument.spreadsheetml.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5895" yWindow="2265" windowWidth="19425" windowHeight="12420" tabRatio="825"/>
  </bookViews>
  <sheets>
    <sheet name="annual_capture_results" sheetId="6" r:id="rId1"/>
    <sheet name="Fecal cortisol" sheetId="1" r:id="rId2"/>
    <sheet name="Fecal_nitrogen" sheetId="8" r:id="rId3"/>
    <sheet name="Hair cortisol" sheetId="10" r:id="rId4"/>
    <sheet name="Trace_nutrients" sheetId="3" r:id="rId5"/>
    <sheet name="Haptaglobin" sheetId="5" r:id="rId6"/>
    <sheet name="Pathogens_NotUpdated" sheetId="2" r:id="rId7"/>
    <sheet name="Individual_pathology_multiyear" sheetId="4" r:id="rId8"/>
    <sheet name="KZ_Erysip_by_cow_NotUpated" sheetId="7" r:id="rId9"/>
    <sheet name="Parasites" sheetId="9" r:id="rId10"/>
  </sheets>
  <definedNames>
    <definedName name="_xlnm._FilterDatabase" localSheetId="0" hidden="1">annual_capture_results!$A$1:$AO$128</definedName>
    <definedName name="_xlnm._FilterDatabase" localSheetId="7" hidden="1">Individual_pathology_multiyear!$A$1:$U$43</definedName>
  </definedNames>
  <calcPr calcId="145621"/>
  <pivotCaches>
    <pivotCache cacheId="0" r:id="rId11"/>
    <pivotCache cacheId="1" r:id="rId12"/>
    <pivotCache cacheId="2" r:id="rId13"/>
    <pivotCache cacheId="3" r:id="rId14"/>
    <pivotCache cacheId="4" r:id="rId15"/>
  </pivotCaches>
</workbook>
</file>

<file path=xl/calcChain.xml><?xml version="1.0" encoding="utf-8"?>
<calcChain xmlns="http://schemas.openxmlformats.org/spreadsheetml/2006/main">
  <c r="A37" i="6" l="1"/>
  <c r="L41" i="4"/>
  <c r="M41" i="4"/>
  <c r="L42" i="4"/>
  <c r="M42" i="4"/>
  <c r="L35" i="4"/>
  <c r="M35" i="4"/>
  <c r="M29" i="4"/>
  <c r="M26" i="4"/>
  <c r="L29" i="4"/>
  <c r="L28" i="4"/>
  <c r="M28" i="4"/>
  <c r="M21" i="4"/>
  <c r="L21" i="4"/>
  <c r="M14" i="4"/>
  <c r="M38" i="4"/>
  <c r="M2" i="4"/>
  <c r="M8" i="4"/>
  <c r="M19" i="4"/>
  <c r="M20" i="4"/>
  <c r="M24" i="4"/>
  <c r="M25" i="4"/>
  <c r="M34" i="4"/>
  <c r="M36" i="4"/>
  <c r="M37" i="4"/>
  <c r="L14" i="4"/>
  <c r="L38" i="4"/>
  <c r="L2" i="4"/>
  <c r="L8" i="4"/>
  <c r="L19" i="4"/>
  <c r="L20" i="4"/>
  <c r="L24" i="4"/>
  <c r="L25" i="4"/>
  <c r="L34" i="4"/>
  <c r="L36" i="4"/>
  <c r="L37" i="4"/>
  <c r="L39" i="4"/>
  <c r="L30" i="4"/>
  <c r="M30" i="4"/>
  <c r="M13" i="4"/>
  <c r="M31" i="4"/>
  <c r="M22" i="4"/>
  <c r="M6" i="4"/>
  <c r="M7" i="4"/>
  <c r="M3" i="4"/>
  <c r="M4" i="4"/>
  <c r="M5" i="4"/>
  <c r="M17" i="4"/>
  <c r="M15" i="4"/>
  <c r="M10" i="4"/>
  <c r="M16" i="4"/>
  <c r="M18" i="4"/>
  <c r="M9" i="4"/>
  <c r="M12" i="4"/>
  <c r="M32" i="4"/>
  <c r="M23" i="4"/>
  <c r="M11" i="4"/>
  <c r="M33" i="4"/>
  <c r="A33" i="6"/>
  <c r="A34" i="6"/>
  <c r="L13" i="4"/>
  <c r="M15" i="2"/>
  <c r="T12" i="2" s="1"/>
  <c r="P14" i="2"/>
  <c r="P16" i="2"/>
  <c r="A54" i="6"/>
  <c r="A18" i="6"/>
  <c r="A30" i="6"/>
  <c r="G41" i="2"/>
  <c r="Y23" i="2"/>
  <c r="Y25" i="2" s="1"/>
  <c r="X27" i="2" s="1"/>
  <c r="Y24" i="2"/>
  <c r="W25" i="2"/>
  <c r="X25" i="2"/>
  <c r="C41" i="2"/>
  <c r="D41" i="2"/>
  <c r="E41" i="2"/>
  <c r="F41" i="2"/>
  <c r="B41" i="2"/>
  <c r="B14" i="3"/>
  <c r="C14" i="3"/>
  <c r="B15" i="3"/>
  <c r="C15" i="3"/>
  <c r="B16" i="3"/>
  <c r="C16" i="3"/>
  <c r="B17" i="3"/>
  <c r="C17" i="3"/>
  <c r="B18" i="3"/>
  <c r="C18" i="3"/>
  <c r="B19" i="3"/>
  <c r="C19" i="3"/>
  <c r="B20" i="3"/>
  <c r="C20" i="3"/>
  <c r="X15" i="2"/>
  <c r="W15" i="2"/>
  <c r="Y14" i="2"/>
  <c r="Y13" i="2"/>
  <c r="Y15" i="2" s="1"/>
  <c r="AA4" i="2"/>
  <c r="AA3" i="2"/>
  <c r="AA5" i="2" s="1"/>
  <c r="Z5" i="2"/>
  <c r="Y5" i="2"/>
  <c r="V2" i="2"/>
  <c r="P15" i="2"/>
  <c r="P17" i="2"/>
  <c r="P18" i="2"/>
  <c r="M16" i="2"/>
  <c r="M17" i="2"/>
  <c r="M18" i="2"/>
  <c r="M14" i="2"/>
  <c r="P53" i="1"/>
  <c r="P54" i="1"/>
  <c r="P55" i="1"/>
  <c r="P56" i="1"/>
  <c r="P57" i="1"/>
  <c r="P58" i="1"/>
  <c r="P59" i="1"/>
  <c r="P60" i="1"/>
  <c r="P52" i="1"/>
  <c r="K53" i="1"/>
  <c r="K54" i="1"/>
  <c r="K55" i="1"/>
  <c r="K56" i="1"/>
  <c r="K57" i="1"/>
  <c r="K58" i="1"/>
  <c r="K59" i="1"/>
  <c r="K60" i="1"/>
  <c r="K52" i="1"/>
  <c r="D16" i="3"/>
  <c r="E16" i="3"/>
  <c r="D15" i="3"/>
  <c r="E15" i="3"/>
  <c r="D17" i="3"/>
  <c r="E17" i="3"/>
  <c r="D18" i="3"/>
  <c r="E18" i="3"/>
  <c r="D19" i="3"/>
  <c r="E19" i="3"/>
  <c r="E20" i="3"/>
  <c r="E14" i="3"/>
  <c r="L3" i="4"/>
  <c r="L4" i="4"/>
  <c r="L5" i="4"/>
  <c r="L6" i="4"/>
  <c r="L7" i="4"/>
  <c r="L9" i="4"/>
  <c r="A9" i="6"/>
  <c r="L10" i="4"/>
  <c r="L11" i="4"/>
  <c r="A11" i="6"/>
  <c r="L12" i="4"/>
  <c r="A14" i="6"/>
  <c r="L15" i="4"/>
  <c r="A15" i="6"/>
  <c r="L16" i="4"/>
  <c r="L17" i="4"/>
  <c r="L18" i="4"/>
  <c r="A46" i="6"/>
  <c r="L22" i="4"/>
  <c r="L23" i="4"/>
  <c r="A49" i="6"/>
  <c r="L31" i="4"/>
  <c r="L32" i="4"/>
  <c r="A45" i="6"/>
  <c r="L33" i="4"/>
  <c r="A42" i="6"/>
  <c r="A8" i="6"/>
  <c r="A26" i="6"/>
  <c r="A50" i="6"/>
  <c r="A20" i="6"/>
  <c r="A31" i="6"/>
  <c r="A4" i="6"/>
  <c r="A36" i="6"/>
  <c r="A61" i="6"/>
  <c r="A17" i="6"/>
  <c r="A44" i="6"/>
  <c r="A13" i="6"/>
  <c r="A7" i="6"/>
  <c r="A60" i="6"/>
  <c r="A21" i="6"/>
  <c r="A58" i="6"/>
  <c r="A6" i="6"/>
  <c r="A25" i="6"/>
  <c r="A32" i="6"/>
  <c r="A22" i="6"/>
  <c r="A62" i="6"/>
  <c r="A27" i="6"/>
  <c r="A41" i="6"/>
  <c r="A12" i="6"/>
  <c r="A56" i="6"/>
  <c r="A52" i="6"/>
  <c r="A10" i="6"/>
  <c r="A35" i="6"/>
  <c r="A40" i="6"/>
  <c r="A3" i="6"/>
  <c r="A48" i="6"/>
  <c r="A19" i="6"/>
  <c r="A55" i="6"/>
  <c r="A28" i="6"/>
  <c r="A39" i="6"/>
  <c r="A53" i="6"/>
  <c r="A47" i="6"/>
  <c r="A2" i="6"/>
  <c r="A29" i="6"/>
  <c r="A43" i="6"/>
  <c r="A24" i="6"/>
  <c r="A51" i="6"/>
  <c r="A57" i="6"/>
  <c r="A16" i="6"/>
  <c r="A59" i="6"/>
  <c r="A23" i="6"/>
  <c r="A5" i="6"/>
</calcChain>
</file>

<file path=xl/comments1.xml><?xml version="1.0" encoding="utf-8"?>
<comments xmlns="http://schemas.openxmlformats.org/spreadsheetml/2006/main">
  <authors>
    <author>Author</author>
  </authors>
  <commentList>
    <comment ref="L1" authorId="0">
      <text>
        <r>
          <rPr>
            <b/>
            <sz val="9"/>
            <color indexed="81"/>
            <rFont val="Tahoma"/>
            <family val="2"/>
          </rPr>
          <t>Author:</t>
        </r>
        <r>
          <rPr>
            <sz val="9"/>
            <color indexed="81"/>
            <rFont val="Tahoma"/>
            <family val="2"/>
          </rPr>
          <t xml:space="preserve">
Poor: 2 and under
Fair: 2.3 and 3
Good: 3.5 and 4</t>
        </r>
        <r>
          <rPr>
            <sz val="9"/>
            <color indexed="81"/>
            <rFont val="Tahoma"/>
            <family val="2"/>
          </rPr>
          <t xml:space="preserve">
</t>
        </r>
      </text>
    </comment>
    <comment ref="O1" authorId="0">
      <text>
        <r>
          <rPr>
            <b/>
            <sz val="9"/>
            <color indexed="81"/>
            <rFont val="Tahoma"/>
            <family val="2"/>
          </rPr>
          <t>Author:</t>
        </r>
        <r>
          <rPr>
            <sz val="9"/>
            <color indexed="81"/>
            <rFont val="Tahoma"/>
            <family val="2"/>
          </rPr>
          <t xml:space="preserve">
Young: 5 and under
Mature: 6, 7
Old: 8 and up
CONFIRM WITH LG</t>
        </r>
      </text>
    </comment>
    <comment ref="AK65" authorId="0">
      <text>
        <r>
          <rPr>
            <b/>
            <sz val="9"/>
            <color indexed="81"/>
            <rFont val="Tahoma"/>
            <family val="2"/>
          </rPr>
          <t>Author:</t>
        </r>
        <r>
          <rPr>
            <sz val="9"/>
            <color indexed="81"/>
            <rFont val="Tahoma"/>
            <family val="2"/>
          </rPr>
          <t xml:space="preserve">
slight mismatch with date on data from Janz - 01Dec2018 vs 14Jan2019 here</t>
        </r>
      </text>
    </comment>
    <comment ref="AK66" authorId="0">
      <text>
        <r>
          <rPr>
            <b/>
            <sz val="9"/>
            <color indexed="81"/>
            <rFont val="Tahoma"/>
            <family val="2"/>
          </rPr>
          <t>Author:</t>
        </r>
        <r>
          <rPr>
            <sz val="9"/>
            <color indexed="81"/>
            <rFont val="Tahoma"/>
            <family val="2"/>
          </rPr>
          <t xml:space="preserve">
slight mismatch with date on data from Janz - 01Dec2018 vs 17Jan2019 here</t>
        </r>
      </text>
    </comment>
    <comment ref="AK84" authorId="0">
      <text>
        <r>
          <rPr>
            <b/>
            <sz val="9"/>
            <color indexed="81"/>
            <rFont val="Tahoma"/>
            <family val="2"/>
          </rPr>
          <t>Author:</t>
        </r>
        <r>
          <rPr>
            <sz val="9"/>
            <color indexed="81"/>
            <rFont val="Tahoma"/>
            <family val="2"/>
          </rPr>
          <t xml:space="preserve">
Date mismatch with Janz data: there it says 24Apr2019, here28Mar2019</t>
        </r>
      </text>
    </comment>
    <comment ref="AK85" authorId="0">
      <text>
        <r>
          <rPr>
            <b/>
            <sz val="9"/>
            <color indexed="81"/>
            <rFont val="Tahoma"/>
            <family val="2"/>
          </rPr>
          <t>Author:</t>
        </r>
        <r>
          <rPr>
            <sz val="9"/>
            <color indexed="81"/>
            <rFont val="Tahoma"/>
            <family val="2"/>
          </rPr>
          <t xml:space="preserve">
Date mismatch with Janz data - there it says 24Apr2019, here 28Mar2019</t>
        </r>
      </text>
    </comment>
    <comment ref="AK86" authorId="0">
      <text>
        <r>
          <rPr>
            <b/>
            <sz val="9"/>
            <color indexed="81"/>
            <rFont val="Tahoma"/>
            <family val="2"/>
          </rPr>
          <t>Author:</t>
        </r>
        <r>
          <rPr>
            <sz val="9"/>
            <color indexed="81"/>
            <rFont val="Tahoma"/>
            <family val="2"/>
          </rPr>
          <t xml:space="preserve">
Date mismatch with Janz data - there it says 24Apr2019, here 28Mar2019</t>
        </r>
      </text>
    </comment>
    <comment ref="AK103" authorId="0">
      <text>
        <r>
          <rPr>
            <b/>
            <sz val="9"/>
            <color indexed="81"/>
            <rFont val="Tahoma"/>
            <family val="2"/>
          </rPr>
          <t>Author:</t>
        </r>
        <r>
          <rPr>
            <sz val="9"/>
            <color indexed="81"/>
            <rFont val="Tahoma"/>
            <family val="2"/>
          </rPr>
          <t xml:space="preserve">
date mismatch with Janz - there 09Apr20 versus here 17Mar20</t>
        </r>
      </text>
    </comment>
    <comment ref="AK104" authorId="0">
      <text>
        <r>
          <rPr>
            <b/>
            <sz val="9"/>
            <color indexed="81"/>
            <rFont val="Tahoma"/>
            <family val="2"/>
          </rPr>
          <t>Author:</t>
        </r>
        <r>
          <rPr>
            <sz val="9"/>
            <color indexed="81"/>
            <rFont val="Tahoma"/>
            <family val="2"/>
          </rPr>
          <t xml:space="preserve">
date mismatch with Janz - there 09Apr20 versus here 17Mar20</t>
        </r>
      </text>
    </comment>
    <comment ref="AK105" authorId="0">
      <text>
        <r>
          <rPr>
            <b/>
            <sz val="9"/>
            <color indexed="81"/>
            <rFont val="Tahoma"/>
            <family val="2"/>
          </rPr>
          <t>Author:</t>
        </r>
        <r>
          <rPr>
            <sz val="9"/>
            <color indexed="81"/>
            <rFont val="Tahoma"/>
            <family val="2"/>
          </rPr>
          <t xml:space="preserve">
date mismatch with Janz - there 09Apr20 versus here 17Mar20</t>
        </r>
      </text>
    </comment>
    <comment ref="AK106" authorId="0">
      <text>
        <r>
          <rPr>
            <b/>
            <sz val="9"/>
            <color indexed="81"/>
            <rFont val="Tahoma"/>
            <family val="2"/>
          </rPr>
          <t>Author:</t>
        </r>
        <r>
          <rPr>
            <sz val="9"/>
            <color indexed="81"/>
            <rFont val="Tahoma"/>
            <family val="2"/>
          </rPr>
          <t xml:space="preserve">
date mismatch with Janz - there 09Apr20 versus here 17Mar20</t>
        </r>
      </text>
    </comment>
    <comment ref="AK107" authorId="0">
      <text>
        <r>
          <rPr>
            <b/>
            <sz val="9"/>
            <color indexed="81"/>
            <rFont val="Tahoma"/>
            <family val="2"/>
          </rPr>
          <t>Author:</t>
        </r>
        <r>
          <rPr>
            <sz val="9"/>
            <color indexed="81"/>
            <rFont val="Tahoma"/>
            <family val="2"/>
          </rPr>
          <t xml:space="preserve">
date mismatch with Janz - there 09Apr20 versus here 17Mar20</t>
        </r>
      </text>
    </comment>
    <comment ref="AK108" authorId="0">
      <text>
        <r>
          <rPr>
            <b/>
            <sz val="9"/>
            <color indexed="81"/>
            <rFont val="Tahoma"/>
            <family val="2"/>
          </rPr>
          <t>Author:</t>
        </r>
        <r>
          <rPr>
            <sz val="9"/>
            <color indexed="81"/>
            <rFont val="Tahoma"/>
            <family val="2"/>
          </rPr>
          <t xml:space="preserve">
date mismatch with Janz - there 09Apr20 versus here 17Mar20</t>
        </r>
      </text>
    </comment>
    <comment ref="AK109" authorId="0">
      <text>
        <r>
          <rPr>
            <b/>
            <sz val="9"/>
            <color indexed="81"/>
            <rFont val="Tahoma"/>
            <family val="2"/>
          </rPr>
          <t>Author:</t>
        </r>
        <r>
          <rPr>
            <sz val="9"/>
            <color indexed="81"/>
            <rFont val="Tahoma"/>
            <family val="2"/>
          </rPr>
          <t xml:space="preserve">
date mismatch with Janz - in his data its 09Apr2020, here it's 17Mar2020</t>
        </r>
      </text>
    </comment>
    <comment ref="G119" authorId="0">
      <text>
        <r>
          <rPr>
            <b/>
            <sz val="9"/>
            <color indexed="81"/>
            <rFont val="Tahoma"/>
            <family val="2"/>
          </rPr>
          <t>Author:</t>
        </r>
        <r>
          <rPr>
            <sz val="9"/>
            <color indexed="81"/>
            <rFont val="Tahoma"/>
            <family val="2"/>
          </rPr>
          <t xml:space="preserve">
twin calf</t>
        </r>
      </text>
    </comment>
    <comment ref="S126" authorId="0">
      <text>
        <r>
          <rPr>
            <b/>
            <sz val="9"/>
            <color indexed="81"/>
            <rFont val="Tahoma"/>
            <family val="2"/>
          </rPr>
          <t>Author:</t>
        </r>
        <r>
          <rPr>
            <sz val="9"/>
            <color indexed="81"/>
            <rFont val="Tahoma"/>
            <family val="2"/>
          </rPr>
          <t xml:space="preserve">
still has one of the new model collars</t>
        </r>
      </text>
    </comment>
  </commentList>
</comments>
</file>

<file path=xl/comments2.xml><?xml version="1.0" encoding="utf-8"?>
<comments xmlns="http://schemas.openxmlformats.org/spreadsheetml/2006/main">
  <authors>
    <author>Author</author>
  </authors>
  <commentList>
    <comment ref="S5" authorId="0">
      <text>
        <r>
          <rPr>
            <b/>
            <sz val="9"/>
            <color indexed="81"/>
            <rFont val="Tahoma"/>
            <family val="2"/>
          </rPr>
          <t>Author:</t>
        </r>
        <r>
          <rPr>
            <sz val="9"/>
            <color indexed="81"/>
            <rFont val="Tahoma"/>
            <family val="2"/>
          </rPr>
          <t xml:space="preserve">
Long bone should be somewhere because mort form and pictures show a long bone at investigation</t>
        </r>
      </text>
    </comment>
    <comment ref="S9" authorId="0">
      <text>
        <r>
          <rPr>
            <b/>
            <sz val="9"/>
            <color indexed="81"/>
            <rFont val="Tahoma"/>
            <family val="2"/>
          </rPr>
          <t>Author:</t>
        </r>
        <r>
          <rPr>
            <sz val="9"/>
            <color indexed="81"/>
            <rFont val="Tahoma"/>
            <family val="2"/>
          </rPr>
          <t xml:space="preserve">
Long bone should be somewhere because mort form and pictures show a long bone at investigation</t>
        </r>
      </text>
    </comment>
    <comment ref="T11" authorId="0">
      <text>
        <r>
          <rPr>
            <b/>
            <sz val="9"/>
            <color indexed="81"/>
            <rFont val="Tahoma"/>
            <family val="2"/>
          </rPr>
          <t>Author:</t>
        </r>
        <r>
          <rPr>
            <sz val="9"/>
            <color indexed="81"/>
            <rFont val="Tahoma"/>
            <family val="2"/>
          </rPr>
          <t xml:space="preserve">
Original mort form says teeth were collected but once we actually found the mandibles there were no incisors in it</t>
        </r>
      </text>
    </comment>
    <comment ref="S23" authorId="0">
      <text>
        <r>
          <rPr>
            <b/>
            <sz val="9"/>
            <color indexed="81"/>
            <rFont val="Tahoma"/>
            <family val="2"/>
          </rPr>
          <t>Author:</t>
        </r>
        <r>
          <rPr>
            <sz val="9"/>
            <color indexed="81"/>
            <rFont val="Tahoma"/>
            <family val="2"/>
          </rPr>
          <t xml:space="preserve">
Avalanche mort - necropsy by Doug Heard at UNBC. This is a JAW MARROW FAT value. Long bone MIA between UNBC and Nanaimo.</t>
        </r>
      </text>
    </comment>
    <comment ref="T23" authorId="0">
      <text>
        <r>
          <rPr>
            <b/>
            <sz val="9"/>
            <color indexed="81"/>
            <rFont val="Tahoma"/>
            <family val="2"/>
          </rPr>
          <t>Author:</t>
        </r>
        <r>
          <rPr>
            <sz val="9"/>
            <color indexed="81"/>
            <rFont val="Tahoma"/>
            <family val="2"/>
          </rPr>
          <t xml:space="preserve">
Avalanche mort - necropsy by Doug Heard at UNBC. Samples were given to ministry staff in PG, should have sent everything to Nanaimo but seems like teeth and fixed samples didn’t make it, only the frozen samples.</t>
        </r>
      </text>
    </comment>
  </commentList>
</comments>
</file>

<file path=xl/comments3.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Poor: 2 and under
Fair: 2.3 and 3
Good: 3.5 and 4</t>
        </r>
        <r>
          <rPr>
            <sz val="9"/>
            <color indexed="81"/>
            <rFont val="Tahoma"/>
            <family val="2"/>
          </rPr>
          <t xml:space="preserve">
</t>
        </r>
      </text>
    </comment>
    <comment ref="H8" authorId="0">
      <text>
        <r>
          <rPr>
            <b/>
            <sz val="9"/>
            <color indexed="81"/>
            <rFont val="Tahoma"/>
            <family val="2"/>
          </rPr>
          <t>Author:</t>
        </r>
        <r>
          <rPr>
            <sz val="9"/>
            <color indexed="81"/>
            <rFont val="Tahoma"/>
            <family val="2"/>
          </rPr>
          <t xml:space="preserve">
Young: 5 and under
Mature: 6, 7
Old: 8 and up
CONFIRM WITH LG</t>
        </r>
      </text>
    </comment>
  </commentList>
</comments>
</file>

<file path=xl/sharedStrings.xml><?xml version="1.0" encoding="utf-8"?>
<sst xmlns="http://schemas.openxmlformats.org/spreadsheetml/2006/main" count="4075" uniqueCount="982">
  <si>
    <t>Min</t>
  </si>
  <si>
    <t>Max</t>
  </si>
  <si>
    <t>Median</t>
  </si>
  <si>
    <t>PATHOGENS</t>
  </si>
  <si>
    <t>Neospora</t>
  </si>
  <si>
    <t>Erysipelothrix</t>
  </si>
  <si>
    <t>Herpes (IBR)</t>
  </si>
  <si>
    <t>Mn (ng/mL)</t>
  </si>
  <si>
    <t>Fe (ug/mL)</t>
  </si>
  <si>
    <t>Co (ng/mL)</t>
  </si>
  <si>
    <t>Cu (ug/mL)</t>
  </si>
  <si>
    <t>Zn (ug/mL)</t>
  </si>
  <si>
    <t>Se (ug/mL)</t>
  </si>
  <si>
    <t>Mo (ng/mL)</t>
  </si>
  <si>
    <t>Haptoglobin g/L</t>
  </si>
  <si>
    <t>Proportion of animals testing positive ever (number)</t>
  </si>
  <si>
    <t>Proportion of cow/years testing positive (number)</t>
  </si>
  <si>
    <t>Mean (SD)</t>
  </si>
  <si>
    <t>228.8 (236.8)</t>
  </si>
  <si>
    <t>228.3 (233.9)</t>
  </si>
  <si>
    <t>2/25 (8%)</t>
  </si>
  <si>
    <t>3/42 (7.1%)</t>
  </si>
  <si>
    <t>13/55 (23.6%)</t>
  </si>
  <si>
    <t>6/27 (22.2%)</t>
  </si>
  <si>
    <t>1.05 (0.76)</t>
  </si>
  <si>
    <t>3.11 (1.01)</t>
  </si>
  <si>
    <t>3.64 (2.10)</t>
  </si>
  <si>
    <t>0.47 (0.10)</t>
  </si>
  <si>
    <t>0.74 (0.23)</t>
  </si>
  <si>
    <t>0.072 (0.05)</t>
  </si>
  <si>
    <t>4/15 (26.7%) or 2/15 (13.4%)</t>
  </si>
  <si>
    <t>8.05 (10.77)</t>
  </si>
  <si>
    <t>0.28 (0.17)</t>
  </si>
  <si>
    <t>Pen 2017</t>
  </si>
  <si>
    <t>Pen 2018</t>
  </si>
  <si>
    <t>Negative</t>
  </si>
  <si>
    <t>Negative Total</t>
  </si>
  <si>
    <t>Positive</t>
  </si>
  <si>
    <t>Positive Total</t>
  </si>
  <si>
    <t>Grand Total</t>
  </si>
  <si>
    <t>Row Labels</t>
  </si>
  <si>
    <t>Aborted/Stillborn</t>
  </si>
  <si>
    <t>Alive</t>
  </si>
  <si>
    <t>np</t>
  </si>
  <si>
    <t>Wild</t>
  </si>
  <si>
    <t>AHC_IBR (herpes)</t>
  </si>
  <si>
    <t>Borderline Positive</t>
  </si>
  <si>
    <t>C317S</t>
  </si>
  <si>
    <t>C312K</t>
  </si>
  <si>
    <t>C313K</t>
  </si>
  <si>
    <t>C315S</t>
  </si>
  <si>
    <t>C319K</t>
  </si>
  <si>
    <t>C332K</t>
  </si>
  <si>
    <t>C333K</t>
  </si>
  <si>
    <t>C335K</t>
  </si>
  <si>
    <t>C336K</t>
  </si>
  <si>
    <t>C337S</t>
  </si>
  <si>
    <t>C338K</t>
  </si>
  <si>
    <t>C347K</t>
  </si>
  <si>
    <t>C349S</t>
  </si>
  <si>
    <t>C364K</t>
  </si>
  <si>
    <t>C311K</t>
  </si>
  <si>
    <t>C314K</t>
  </si>
  <si>
    <t>C316S</t>
  </si>
  <si>
    <t>C318S</t>
  </si>
  <si>
    <t>C320S</t>
  </si>
  <si>
    <t>C331K</t>
  </si>
  <si>
    <t>C334K</t>
  </si>
  <si>
    <t>C341K</t>
  </si>
  <si>
    <t>C346K</t>
  </si>
  <si>
    <t>C348S</t>
  </si>
  <si>
    <t>C351K</t>
  </si>
  <si>
    <t>C365S</t>
  </si>
  <si>
    <t>C366K</t>
  </si>
  <si>
    <t>repr_success</t>
  </si>
  <si>
    <t>rear_success</t>
  </si>
  <si>
    <t>rep_suc_prop</t>
  </si>
  <si>
    <t>na</t>
  </si>
  <si>
    <t>WII_ID</t>
  </si>
  <si>
    <t>yes</t>
  </si>
  <si>
    <t>Notes</t>
  </si>
  <si>
    <t>NA (only 1 year of data)</t>
  </si>
  <si>
    <t>Manganese (Mn)</t>
  </si>
  <si>
    <t>0.027 ppm (0.001-4.80) ppm</t>
  </si>
  <si>
    <t>NE</t>
  </si>
  <si>
    <t>Iron (Fe)</t>
  </si>
  <si>
    <t>5.61 ppm (1.70-140.00 ppm)</t>
  </si>
  <si>
    <t>Cobalt (Co)</t>
  </si>
  <si>
    <t>0.65 ppb (0.27-1.70 ppb)</t>
  </si>
  <si>
    <t>Copper (Cu)</t>
  </si>
  <si>
    <t>0.43 ppm (0.11-0.74 ppm)</t>
  </si>
  <si>
    <t>0.70-1.80 ppm</t>
  </si>
  <si>
    <t>Zinc (Zn)</t>
  </si>
  <si>
    <t>1.04 ppm (0.59-3.00 ppm)</t>
  </si>
  <si>
    <t>1.10-2.50 ppm</t>
  </si>
  <si>
    <t>Selenium (Se)</t>
  </si>
  <si>
    <t>0.054 ppm (0.030-0.51 ppm)</t>
  </si>
  <si>
    <t>0.050-0.140 ppm</t>
  </si>
  <si>
    <t>Molybdenum (Mo)</t>
  </si>
  <si>
    <t>0.034 ppm (0.0009-1.00 ppm) β</t>
  </si>
  <si>
    <t xml:space="preserve">Trace Nutrient </t>
  </si>
  <si>
    <t>Mean and Range of Values Free-ranging Boreal Caribou</t>
  </si>
  <si>
    <t xml:space="preserve"> Laboratory Reference Range α</t>
  </si>
  <si>
    <t>** results converted to ppm/ppb **</t>
  </si>
  <si>
    <t>0.00311 (0.001)</t>
  </si>
  <si>
    <t>0.0081 (0.0011)</t>
  </si>
  <si>
    <t>Mn (ppm)</t>
  </si>
  <si>
    <t>Fe  (ppm)</t>
  </si>
  <si>
    <t>Cu  (ppm)</t>
  </si>
  <si>
    <t>Zn  (ppm)</t>
  </si>
  <si>
    <t>Se  (ppm)</t>
  </si>
  <si>
    <t>Mo  (ppm)</t>
  </si>
  <si>
    <t>Co  (ppb)</t>
  </si>
  <si>
    <t>Trace Nutrient</t>
  </si>
  <si>
    <t>comparable</t>
  </si>
  <si>
    <t>lower</t>
  </si>
  <si>
    <t>higher</t>
  </si>
  <si>
    <t>Level relative to NE BC caribou</t>
  </si>
  <si>
    <t>Level relative to reference range</t>
  </si>
  <si>
    <t>low</t>
  </si>
  <si>
    <t>normal</t>
  </si>
  <si>
    <t>unk</t>
  </si>
  <si>
    <t>Legend</t>
  </si>
  <si>
    <t>Abortion or still birth</t>
  </si>
  <si>
    <t>Number</t>
  </si>
  <si>
    <t>Days that calf lived in its first year</t>
  </si>
  <si>
    <t>Unfortunately, blood sample for C366K in 2017 appears to have been too small as it was collected but there are no tests results (pathology or trace nutrients) for it. Too bad as her calf that year was a still birth or died shortly after birth.</t>
  </si>
  <si>
    <t>Unk</t>
  </si>
  <si>
    <t>IBR_posit_ever</t>
  </si>
  <si>
    <t>Neos_posit_ever</t>
  </si>
  <si>
    <t>Erisyp_posIT_EVER</t>
  </si>
  <si>
    <t>Results from BCHRP</t>
  </si>
  <si>
    <t>Test</t>
  </si>
  <si>
    <t>Analysis of Variance Table</t>
  </si>
  <si>
    <t>Response: CalvingNutri$Fe</t>
  </si>
  <si>
    <t>Among the cows that had compromised reproductive success (&lt; 100%) in the pen (n=11 out of 26), 5 had ever tested positive for pathogens; 2 were co-morbid (C332K = IBR + Erysip, C338K = IBR + Neospora). Among the cows with 100% reproductive success, 4 have ever tested positive for IBR, and none have tested + for Neospora or Erysipelothrix.</t>
  </si>
  <si>
    <t>&gt; anova(zinc.mod)</t>
  </si>
  <si>
    <t>Response: CalvingNutri$Zn</t>
  </si>
  <si>
    <t>2014 pen</t>
  </si>
  <si>
    <t>2015 pen</t>
  </si>
  <si>
    <t>2016 pen</t>
  </si>
  <si>
    <t>2017 pen</t>
  </si>
  <si>
    <t>2018 pen</t>
  </si>
  <si>
    <t>Penning_history</t>
  </si>
  <si>
    <t>Not pregnant</t>
  </si>
  <si>
    <t>WLH ID</t>
  </si>
  <si>
    <t>14-4954</t>
  </si>
  <si>
    <t>14-4955</t>
  </si>
  <si>
    <t>14-4956</t>
  </si>
  <si>
    <t>14-4957</t>
  </si>
  <si>
    <t>14-4958</t>
  </si>
  <si>
    <t>14-4959</t>
  </si>
  <si>
    <t>14-4960</t>
  </si>
  <si>
    <t>14-4961</t>
  </si>
  <si>
    <t>14-4962</t>
  </si>
  <si>
    <t>14-4963</t>
  </si>
  <si>
    <t>15-6336</t>
  </si>
  <si>
    <t>15-6343</t>
  </si>
  <si>
    <t>15-6333</t>
  </si>
  <si>
    <t>15-6338</t>
  </si>
  <si>
    <t>15-6339</t>
  </si>
  <si>
    <t>15-6341</t>
  </si>
  <si>
    <t>15-6342</t>
  </si>
  <si>
    <t>14-4985</t>
  </si>
  <si>
    <t>16-8271</t>
  </si>
  <si>
    <t>15-6337</t>
  </si>
  <si>
    <t>16-8272</t>
  </si>
  <si>
    <t>16-8274</t>
  </si>
  <si>
    <t>16-8278</t>
  </si>
  <si>
    <t>17-9708</t>
  </si>
  <si>
    <t>17-9707</t>
  </si>
  <si>
    <t>17-9709</t>
  </si>
  <si>
    <t>17-9712</t>
  </si>
  <si>
    <t>17-10490R</t>
  </si>
  <si>
    <t>17-10487R</t>
  </si>
  <si>
    <t>17-10488</t>
  </si>
  <si>
    <t>17-10489R</t>
  </si>
  <si>
    <t>17-10492R</t>
  </si>
  <si>
    <t>17-10494R</t>
  </si>
  <si>
    <t>17-10495R</t>
  </si>
  <si>
    <t>17-10496R</t>
  </si>
  <si>
    <t>17-10497R</t>
  </si>
  <si>
    <t>17-10498R</t>
  </si>
  <si>
    <t>17-10491R</t>
  </si>
  <si>
    <t>17-10493R</t>
  </si>
  <si>
    <t>17-10502</t>
  </si>
  <si>
    <t>17-10503</t>
  </si>
  <si>
    <t>WII Animal ID</t>
  </si>
  <si>
    <t>Date</t>
  </si>
  <si>
    <t>Year</t>
  </si>
  <si>
    <t>Calf_result</t>
  </si>
  <si>
    <t>AHC_IBR</t>
  </si>
  <si>
    <t>ERYSIP</t>
  </si>
  <si>
    <t>&lt;MDL</t>
  </si>
  <si>
    <t>NRH</t>
  </si>
  <si>
    <t>stay_in_pen</t>
  </si>
  <si>
    <t>wild</t>
  </si>
  <si>
    <t>17-9713</t>
  </si>
  <si>
    <t>17-9715</t>
  </si>
  <si>
    <t>17-9710</t>
  </si>
  <si>
    <t>pre-calving average</t>
  </si>
  <si>
    <t>post-calving average</t>
  </si>
  <si>
    <t>precalf_avg_cort</t>
  </si>
  <si>
    <t>postcalf_avg_cort</t>
  </si>
  <si>
    <t>C312K had very low Zn levels in 2018 (0.17ppm) and was not pregnant that year. Also not pregnant this year (2019) but no trace nutrient bloodwork done yet.</t>
  </si>
  <si>
    <t>&gt; anova(iron.mod)</t>
  </si>
  <si>
    <t xml:space="preserve">                         Df  Sum Sq Mean Sq F value  Pr(&gt;F)  </t>
  </si>
  <si>
    <t xml:space="preserve">Residuals                50 221.719  4.4344                  </t>
  </si>
  <si>
    <t xml:space="preserve">                         Df  Sum Sq Mean Sq F value   Pr(&gt;F)   </t>
  </si>
  <si>
    <t xml:space="preserve">Residuals                50 2.38860 0.04777    </t>
  </si>
  <si>
    <r>
      <t xml:space="preserve">CalvingNutri$calf_succes  1 0.42967 0.42967  8.9943 </t>
    </r>
    <r>
      <rPr>
        <sz val="8"/>
        <color rgb="FFFF0000"/>
        <rFont val="Lucida Console"/>
        <family val="3"/>
      </rPr>
      <t>0.004213 **</t>
    </r>
  </si>
  <si>
    <r>
      <t>CalvingNutri$calf_succes  1  14.289 14.2888  3.2223</t>
    </r>
    <r>
      <rPr>
        <sz val="8"/>
        <color rgb="FFFF0000"/>
        <rFont val="Lucida Console"/>
        <family val="3"/>
      </rPr>
      <t xml:space="preserve"> 0.07869 .</t>
    </r>
  </si>
  <si>
    <t>From eyeballing the data, it seems like there might be an association between lower Fe and Zn levels and reproductive failure. ANOVA test shows significant correlation with Zinc, but not significant with iron (see below)</t>
  </si>
  <si>
    <t xml:space="preserve">The number of times a cow has been penned do not strongly predict levels of trace nutrients. If anything, it seems to slightly decline on average in the top 4 cases (Zn, Fe, Cu, Se) and slightly increase on avearge for Co and Mn. </t>
  </si>
  <si>
    <t>Colors represent individual cows. X axis denotes which penning stint this is FOR THAT COW (i.e. it does not represent year of penning program)</t>
  </si>
  <si>
    <r>
      <t>2017 cortisol in penned cows: does not seem to have a relationship to number of times a cow has been penned</t>
    </r>
    <r>
      <rPr>
        <sz val="11"/>
        <color rgb="FF00B0F0"/>
        <rFont val="Calibri"/>
        <family val="2"/>
        <scheme val="minor"/>
      </rPr>
      <t>. Try linear regression if have time. Label points with WIMS_ID</t>
    </r>
  </si>
  <si>
    <t>Accuracy</t>
  </si>
  <si>
    <t>Neospora emerged in 2016 in this herd.</t>
  </si>
  <si>
    <t>Success</t>
  </si>
  <si>
    <t>Fail</t>
  </si>
  <si>
    <t>Total</t>
  </si>
  <si>
    <t>159.7 (153.9)</t>
  </si>
  <si>
    <t>125.0 (114.5)</t>
  </si>
  <si>
    <t>161.8 (157.6)</t>
  </si>
  <si>
    <t>260.0 (251.7)</t>
  </si>
  <si>
    <t>257.3 (258.6)</t>
  </si>
  <si>
    <t>n</t>
  </si>
  <si>
    <t>positive</t>
  </si>
  <si>
    <t>borderline positive</t>
  </si>
  <si>
    <t>negative</t>
  </si>
  <si>
    <t>borderline negative</t>
  </si>
  <si>
    <t>Column Labels</t>
  </si>
  <si>
    <t>Count of ERYSIP</t>
  </si>
  <si>
    <t>Count of WII Animal ID</t>
  </si>
  <si>
    <t>body_fat_perc</t>
  </si>
  <si>
    <t>ONCP</t>
  </si>
  <si>
    <t>C310T</t>
  </si>
  <si>
    <t>C309T</t>
  </si>
  <si>
    <t>C307T</t>
  </si>
  <si>
    <t>C306T</t>
  </si>
  <si>
    <t>C305T</t>
  </si>
  <si>
    <t>C304T</t>
  </si>
  <si>
    <t>C303T</t>
  </si>
  <si>
    <t>C302T</t>
  </si>
  <si>
    <t>C301T</t>
  </si>
  <si>
    <t>C300T</t>
  </si>
  <si>
    <t>C299T</t>
  </si>
  <si>
    <t>C298T</t>
  </si>
  <si>
    <t>C297T</t>
  </si>
  <si>
    <t>C296T</t>
  </si>
  <si>
    <t>C295T</t>
  </si>
  <si>
    <t>C294T</t>
  </si>
  <si>
    <t>C293T</t>
  </si>
  <si>
    <t>C292C</t>
  </si>
  <si>
    <t>C291C</t>
  </si>
  <si>
    <t>C290C</t>
  </si>
  <si>
    <t>C289C</t>
  </si>
  <si>
    <t>C288C</t>
  </si>
  <si>
    <t>C287C</t>
  </si>
  <si>
    <t>C286C</t>
  </si>
  <si>
    <t>C285C</t>
  </si>
  <si>
    <t>C284C</t>
  </si>
  <si>
    <t>C283C</t>
  </si>
  <si>
    <t>C282C</t>
  </si>
  <si>
    <t>C281C</t>
  </si>
  <si>
    <t>C280C</t>
  </si>
  <si>
    <t>C279C</t>
  </si>
  <si>
    <t>C278C</t>
  </si>
  <si>
    <t>C277C</t>
  </si>
  <si>
    <t>C276C</t>
  </si>
  <si>
    <t>C275C</t>
  </si>
  <si>
    <t>C274C</t>
  </si>
  <si>
    <t>C273C</t>
  </si>
  <si>
    <t>C272W</t>
  </si>
  <si>
    <t>C271W</t>
  </si>
  <si>
    <t>C270C</t>
  </si>
  <si>
    <t>C269C</t>
  </si>
  <si>
    <t>C268C</t>
  </si>
  <si>
    <t>C267C</t>
  </si>
  <si>
    <t>C266C</t>
  </si>
  <si>
    <t>C265C</t>
  </si>
  <si>
    <t>C264C</t>
  </si>
  <si>
    <t>C263C</t>
  </si>
  <si>
    <t>C262C</t>
  </si>
  <si>
    <t>C261C</t>
  </si>
  <si>
    <t>C260C</t>
  </si>
  <si>
    <t>C259C</t>
  </si>
  <si>
    <t>C258C</t>
  </si>
  <si>
    <t>C257C</t>
  </si>
  <si>
    <t>C256C</t>
  </si>
  <si>
    <t>C255W</t>
  </si>
  <si>
    <t>C254W</t>
  </si>
  <si>
    <t>C253W</t>
  </si>
  <si>
    <t>C252W</t>
  </si>
  <si>
    <t>C251W</t>
  </si>
  <si>
    <t>C250W</t>
  </si>
  <si>
    <t>C249W</t>
  </si>
  <si>
    <t>C248W</t>
  </si>
  <si>
    <t>C247W</t>
  </si>
  <si>
    <t>C246W</t>
  </si>
  <si>
    <t>C245W</t>
  </si>
  <si>
    <t>C244W</t>
  </si>
  <si>
    <t>C243W</t>
  </si>
  <si>
    <t>C242W</t>
  </si>
  <si>
    <t>C241W</t>
  </si>
  <si>
    <t>C240W</t>
  </si>
  <si>
    <t>C239W</t>
  </si>
  <si>
    <t>C238W</t>
  </si>
  <si>
    <t>C237W</t>
  </si>
  <si>
    <t>C236C</t>
  </si>
  <si>
    <t>C235C</t>
  </si>
  <si>
    <t>C234C</t>
  </si>
  <si>
    <t>C232W</t>
  </si>
  <si>
    <t>C231C</t>
  </si>
  <si>
    <t>C230C</t>
  </si>
  <si>
    <t>C229C</t>
  </si>
  <si>
    <t>C228C</t>
  </si>
  <si>
    <t>C227C</t>
  </si>
  <si>
    <t>C225S</t>
  </si>
  <si>
    <t>C224S</t>
  </si>
  <si>
    <t>C223S</t>
  </si>
  <si>
    <t>C205S</t>
  </si>
  <si>
    <t>C199W</t>
  </si>
  <si>
    <t>C195A</t>
  </si>
  <si>
    <t>C193W</t>
  </si>
  <si>
    <t>C191C</t>
  </si>
  <si>
    <t>C190C</t>
  </si>
  <si>
    <t>C187W</t>
  </si>
  <si>
    <t>C184W</t>
  </si>
  <si>
    <t>C183W</t>
  </si>
  <si>
    <t>C181C</t>
  </si>
  <si>
    <t>C178C</t>
  </si>
  <si>
    <t>C176C</t>
  </si>
  <si>
    <t>C175C</t>
  </si>
  <si>
    <t>C172A</t>
  </si>
  <si>
    <t>C169C</t>
  </si>
  <si>
    <t>C168A</t>
  </si>
  <si>
    <t>C167W</t>
  </si>
  <si>
    <t>C166W</t>
  </si>
  <si>
    <t>C165W</t>
  </si>
  <si>
    <t>C164W</t>
  </si>
  <si>
    <t>C163W</t>
  </si>
  <si>
    <t>C162W</t>
  </si>
  <si>
    <t>C159A</t>
  </si>
  <si>
    <t>C158A</t>
  </si>
  <si>
    <t>C157A</t>
  </si>
  <si>
    <t>C156A</t>
  </si>
  <si>
    <t xml:space="preserve">C155A </t>
  </si>
  <si>
    <t>C154C</t>
  </si>
  <si>
    <t>C153C</t>
  </si>
  <si>
    <t>C152C</t>
  </si>
  <si>
    <t>C151A</t>
  </si>
  <si>
    <t>C149A</t>
  </si>
  <si>
    <t>C147W</t>
  </si>
  <si>
    <t>C146W</t>
  </si>
  <si>
    <t>C145W</t>
  </si>
  <si>
    <t>C144C</t>
  </si>
  <si>
    <t>C142C</t>
  </si>
  <si>
    <t>C137C</t>
  </si>
  <si>
    <t>C136C</t>
  </si>
  <si>
    <t>C133C</t>
  </si>
  <si>
    <t>C131C</t>
  </si>
  <si>
    <t>C125W</t>
  </si>
  <si>
    <t>C124W</t>
  </si>
  <si>
    <t>C123W</t>
  </si>
  <si>
    <t>C121W</t>
  </si>
  <si>
    <t>C118A</t>
  </si>
  <si>
    <t>C117A</t>
  </si>
  <si>
    <t>C114A</t>
  </si>
  <si>
    <t>C113A</t>
  </si>
  <si>
    <t>C112A</t>
  </si>
  <si>
    <t>C107C</t>
  </si>
  <si>
    <t>C106C</t>
  </si>
  <si>
    <t>C105C</t>
  </si>
  <si>
    <t>C104C</t>
  </si>
  <si>
    <t>C102C</t>
  </si>
  <si>
    <t>C100W</t>
  </si>
  <si>
    <t>C099W</t>
  </si>
  <si>
    <t>C098A</t>
  </si>
  <si>
    <t>C090W</t>
  </si>
  <si>
    <t>C085W</t>
  </si>
  <si>
    <t>C072W</t>
  </si>
  <si>
    <t>C071W</t>
  </si>
  <si>
    <t>C070W</t>
  </si>
  <si>
    <t>C069W</t>
  </si>
  <si>
    <t>C067C</t>
  </si>
  <si>
    <t>C066C</t>
  </si>
  <si>
    <t>C065C</t>
  </si>
  <si>
    <t>C064C</t>
  </si>
  <si>
    <t>C063C</t>
  </si>
  <si>
    <t>C062C</t>
  </si>
  <si>
    <t>C061C</t>
  </si>
  <si>
    <t>C060C</t>
  </si>
  <si>
    <t>C059C</t>
  </si>
  <si>
    <t>C058C</t>
  </si>
  <si>
    <t>C057A</t>
  </si>
  <si>
    <t>C056C</t>
  </si>
  <si>
    <t>C054A</t>
  </si>
  <si>
    <t>C053A</t>
  </si>
  <si>
    <t>C052A</t>
  </si>
  <si>
    <t>C051A</t>
  </si>
  <si>
    <t>C050A</t>
  </si>
  <si>
    <t>C048A</t>
  </si>
  <si>
    <t>C047A</t>
  </si>
  <si>
    <t>C046W</t>
  </si>
  <si>
    <t>C043W</t>
  </si>
  <si>
    <t>C041W</t>
  </si>
  <si>
    <t>C038W</t>
  </si>
  <si>
    <t>C037W</t>
  </si>
  <si>
    <t>C036W</t>
  </si>
  <si>
    <t>C035N</t>
  </si>
  <si>
    <t>C034N</t>
  </si>
  <si>
    <t>C033N</t>
  </si>
  <si>
    <t>C032N</t>
  </si>
  <si>
    <t>C031N</t>
  </si>
  <si>
    <t>C030W</t>
  </si>
  <si>
    <t>C030N</t>
  </si>
  <si>
    <t>C029N</t>
  </si>
  <si>
    <t>C028N</t>
  </si>
  <si>
    <t>C027N</t>
  </si>
  <si>
    <t>C026N</t>
  </si>
  <si>
    <t>C025W</t>
  </si>
  <si>
    <t>C025N</t>
  </si>
  <si>
    <t>C024N</t>
  </si>
  <si>
    <t>C023N</t>
  </si>
  <si>
    <t>C022N</t>
  </si>
  <si>
    <t>C020N</t>
  </si>
  <si>
    <t>C019N</t>
  </si>
  <si>
    <t>C018N</t>
  </si>
  <si>
    <t>C017N</t>
  </si>
  <si>
    <t>C016N</t>
  </si>
  <si>
    <t>C015N</t>
  </si>
  <si>
    <t>C014W</t>
  </si>
  <si>
    <t>C014N</t>
  </si>
  <si>
    <t>C013W</t>
  </si>
  <si>
    <t>C013N</t>
  </si>
  <si>
    <t>C012N</t>
  </si>
  <si>
    <t>C011N</t>
  </si>
  <si>
    <t>C010N</t>
  </si>
  <si>
    <t>C009N</t>
  </si>
  <si>
    <t>C008N</t>
  </si>
  <si>
    <t>C006N</t>
  </si>
  <si>
    <t>C005N</t>
  </si>
  <si>
    <t>C004N</t>
  </si>
  <si>
    <t>C003N</t>
  </si>
  <si>
    <t>C002N</t>
  </si>
  <si>
    <t>C001N</t>
  </si>
  <si>
    <t>Count of Interpretation</t>
  </si>
  <si>
    <t>Chase/Sustut</t>
  </si>
  <si>
    <t>Nonda</t>
  </si>
  <si>
    <t>Scott</t>
  </si>
  <si>
    <t>Thutade</t>
  </si>
  <si>
    <t>Wolverine</t>
  </si>
  <si>
    <t>All ONCP</t>
  </si>
  <si>
    <t>Akie/Ospika</t>
  </si>
  <si>
    <t>Neospora (n=64)</t>
  </si>
  <si>
    <t>Erysipelothrix (n=243)</t>
  </si>
  <si>
    <t>Herpes (IBR) (n=18)</t>
  </si>
  <si>
    <t>20/29 (69.0%)</t>
  </si>
  <si>
    <t>58/89 (65.2%)</t>
  </si>
  <si>
    <t>6/33 (18.2%)</t>
  </si>
  <si>
    <t>3/4 (75.0%)</t>
  </si>
  <si>
    <t>13/17 (76.5%)</t>
  </si>
  <si>
    <t>27/71 (38.0%)</t>
  </si>
  <si>
    <t>127/243 (52.3%)</t>
  </si>
  <si>
    <t>ND</t>
  </si>
  <si>
    <t>0/12 (0%)</t>
  </si>
  <si>
    <t>4/26 (15.4%)</t>
  </si>
  <si>
    <t>0/15 (0%)</t>
  </si>
  <si>
    <t>0/11 (0%)</t>
  </si>
  <si>
    <t>4/64 (6.3%)</t>
  </si>
  <si>
    <t>1/1 (100%)</t>
  </si>
  <si>
    <t>4/6 (66.7%)</t>
  </si>
  <si>
    <t>2/11 (18.2%)</t>
  </si>
  <si>
    <t>7/18 (38.9%)</t>
  </si>
  <si>
    <t>All females</t>
  </si>
  <si>
    <t>All males</t>
  </si>
  <si>
    <t>101/201 (50.2%)</t>
  </si>
  <si>
    <t>26/42 (61.9%)</t>
  </si>
  <si>
    <t>herd_area</t>
  </si>
  <si>
    <t>Klinse-Za</t>
  </si>
  <si>
    <t>Erysipelothrix seroprevalence over repeated capture</t>
  </si>
  <si>
    <t>Double negative</t>
  </si>
  <si>
    <t>Double positive</t>
  </si>
  <si>
    <t>Positive to negative</t>
  </si>
  <si>
    <t>Negative to positive</t>
  </si>
  <si>
    <t>triple cap</t>
  </si>
  <si>
    <t>double positive</t>
  </si>
  <si>
    <t>negative to positive</t>
  </si>
  <si>
    <t>positive to negative</t>
  </si>
  <si>
    <t>double negative</t>
  </si>
  <si>
    <t>Wolverine (n=68)</t>
  </si>
  <si>
    <t>Akie/Ospika (n=28)</t>
  </si>
  <si>
    <t>Chase/Sustut (n=56)</t>
  </si>
  <si>
    <t>Nonda (n=33)</t>
  </si>
  <si>
    <t>Scott (n=4)</t>
  </si>
  <si>
    <t>Thutade (n=17)</t>
  </si>
  <si>
    <t>* For Cobalt, one observation was removed due to insufficient data, and so n = 205</t>
  </si>
  <si>
    <t>** For Molybdenum 129 observation was removed due to &lt;MDL, and so n = 77</t>
  </si>
  <si>
    <t>Co  (ppb) *</t>
  </si>
  <si>
    <t>Mo  (ppm) *</t>
  </si>
  <si>
    <t>Klinse-Za (n=56)</t>
  </si>
  <si>
    <t>never positive:</t>
  </si>
  <si>
    <t>C320</t>
  </si>
  <si>
    <t>C346</t>
  </si>
  <si>
    <t>Median (Q1, Q3)</t>
  </si>
  <si>
    <t>Min - Max</t>
  </si>
  <si>
    <t>Total = (n=262)</t>
  </si>
  <si>
    <t xml:space="preserve">     6.607 (3.841)      </t>
  </si>
  <si>
    <t xml:space="preserve">     6.268 (2.016)     </t>
  </si>
  <si>
    <t xml:space="preserve">    3.116 (1.007)     </t>
  </si>
  <si>
    <t xml:space="preserve">    3.436 (0.963)     </t>
  </si>
  <si>
    <t xml:space="preserve">     8.625 (4.937)     </t>
  </si>
  <si>
    <t xml:space="preserve">      4.735 (1.151)      </t>
  </si>
  <si>
    <t xml:space="preserve">     7.444 (4.742)      </t>
  </si>
  <si>
    <t xml:space="preserve">     5.516 (3.469)     </t>
  </si>
  <si>
    <t xml:space="preserve">  5.600 (3.775, 7.450)  </t>
  </si>
  <si>
    <t xml:space="preserve"> 5.800 (5.175, 6.700)  </t>
  </si>
  <si>
    <t xml:space="preserve"> 2.800 (2.500, 3.600) </t>
  </si>
  <si>
    <t xml:space="preserve"> 3.200 (2.900, 3.600) </t>
  </si>
  <si>
    <t xml:space="preserve"> 6.450 (6.050, 9.025)  </t>
  </si>
  <si>
    <t xml:space="preserve">  4.800 (3.700, 5.700)   </t>
  </si>
  <si>
    <t xml:space="preserve">  6.250 (5.000, 8.350)  </t>
  </si>
  <si>
    <t xml:space="preserve"> 5.000 (3.400, 6.300)  </t>
  </si>
  <si>
    <t xml:space="preserve">     3.000 - 18.000     </t>
  </si>
  <si>
    <t xml:space="preserve">    2.800 - 12.000     </t>
  </si>
  <si>
    <t xml:space="preserve">    1.700 - 7.500     </t>
  </si>
  <si>
    <t xml:space="preserve">    2.200 - 6.800     </t>
  </si>
  <si>
    <t xml:space="preserve">    5.600 - 16.000     </t>
  </si>
  <si>
    <t xml:space="preserve">      3.000 - 6.400      </t>
  </si>
  <si>
    <t xml:space="preserve">     3.300 - 41.000     </t>
  </si>
  <si>
    <t xml:space="preserve">    1.700 - 41.000     </t>
  </si>
  <si>
    <t xml:space="preserve">    47.571 (99.423)     </t>
  </si>
  <si>
    <t xml:space="preserve">    17.841 (29.563)    </t>
  </si>
  <si>
    <t xml:space="preserve">    3.637 (2.102)     </t>
  </si>
  <si>
    <t xml:space="preserve">    6.467 (11.989)    </t>
  </si>
  <si>
    <t xml:space="preserve">    21.600 (33.608)    </t>
  </si>
  <si>
    <t xml:space="preserve">     23.559 (16.616)     </t>
  </si>
  <si>
    <t xml:space="preserve">    37.269 (83.748)     </t>
  </si>
  <si>
    <t xml:space="preserve">    22.021 (57.387)    </t>
  </si>
  <si>
    <t xml:space="preserve"> 12.000 (7.475, 32.750) </t>
  </si>
  <si>
    <t xml:space="preserve"> 7.800 (5.675, 14.250) </t>
  </si>
  <si>
    <t xml:space="preserve"> 3.050 (2.575, 3.825) </t>
  </si>
  <si>
    <t xml:space="preserve"> 3.300 (3.000, 4.600) </t>
  </si>
  <si>
    <t xml:space="preserve"> 5.150 (4.400, 22.350) </t>
  </si>
  <si>
    <t xml:space="preserve"> 19.000 (11.000, 34.000) </t>
  </si>
  <si>
    <t xml:space="preserve"> 13.000 (6.150, 29.000) </t>
  </si>
  <si>
    <t xml:space="preserve"> 6.800 (3.600, 15.750) </t>
  </si>
  <si>
    <t xml:space="preserve">    4.100 - 480.000     </t>
  </si>
  <si>
    <t xml:space="preserve">    4.000 - 180.000    </t>
  </si>
  <si>
    <t xml:space="preserve">    1.600 - 12.000    </t>
  </si>
  <si>
    <t xml:space="preserve">    2.200 - 67.000    </t>
  </si>
  <si>
    <t xml:space="preserve">    4.100 - 72.000     </t>
  </si>
  <si>
    <t xml:space="preserve">     5.300 - 71.000      </t>
  </si>
  <si>
    <t xml:space="preserve">    2.600 - 590.000     </t>
  </si>
  <si>
    <t xml:space="preserve">    1.600 - 590.000    </t>
  </si>
  <si>
    <t xml:space="preserve">     0.573 (0.448)      </t>
  </si>
  <si>
    <t xml:space="preserve">     0.719 (0.453)     </t>
  </si>
  <si>
    <t xml:space="preserve">    1.047 (0.764)     </t>
  </si>
  <si>
    <t xml:space="preserve">    0.676 (0.131)     </t>
  </si>
  <si>
    <t xml:space="preserve">     0.878 (0.238)     </t>
  </si>
  <si>
    <t xml:space="preserve">      0.671 (0.340)      </t>
  </si>
  <si>
    <t xml:space="preserve">     0.500 (0.204)      </t>
  </si>
  <si>
    <t xml:space="preserve">     0.710 (0.496)     </t>
  </si>
  <si>
    <t xml:space="preserve">  0.445 (0.345, 0.578)  </t>
  </si>
  <si>
    <t xml:space="preserve"> 0.555 (0.465, 0.852)  </t>
  </si>
  <si>
    <t xml:space="preserve"> 0.660 (0.487, 1.900) </t>
  </si>
  <si>
    <t xml:space="preserve"> 0.670 (0.580, 0.770) </t>
  </si>
  <si>
    <t xml:space="preserve"> 0.935 (0.825, 0.987)  </t>
  </si>
  <si>
    <t xml:space="preserve">  0.590 (0.490, 0.730)   </t>
  </si>
  <si>
    <t xml:space="preserve">  0.445 (0.350, 0.650)  </t>
  </si>
  <si>
    <t xml:space="preserve"> 0.560 (0.440, 0.758)  </t>
  </si>
  <si>
    <t xml:space="preserve">     0.210 - 2.500      </t>
  </si>
  <si>
    <t xml:space="preserve">     0.260 - 2.300     </t>
  </si>
  <si>
    <t xml:space="preserve">    0.320 - 2.600     </t>
  </si>
  <si>
    <t xml:space="preserve">    0.450 - 0.960     </t>
  </si>
  <si>
    <t xml:space="preserve">     0.540 - 1.100     </t>
  </si>
  <si>
    <t xml:space="preserve">      0.390 - 1.900      </t>
  </si>
  <si>
    <t xml:space="preserve">     0.000 - 1.100      </t>
  </si>
  <si>
    <t xml:space="preserve">     0.000 - 2.600     </t>
  </si>
  <si>
    <t xml:space="preserve">     0.081 (0.051)      </t>
  </si>
  <si>
    <t xml:space="preserve">     0.057 (0.014)     </t>
  </si>
  <si>
    <t xml:space="preserve">    0.072 (0.047)     </t>
  </si>
  <si>
    <t xml:space="preserve">    0.067 (0.007)     </t>
  </si>
  <si>
    <t xml:space="preserve">     0.033 (0.014)     </t>
  </si>
  <si>
    <t xml:space="preserve">      0.064 (0.011)      </t>
  </si>
  <si>
    <t xml:space="preserve">     0.065 (0.032)      </t>
  </si>
  <si>
    <t xml:space="preserve">     0.066 (0.034)     </t>
  </si>
  <si>
    <t xml:space="preserve">  0.062 (0.057, 0.074)  </t>
  </si>
  <si>
    <t xml:space="preserve"> 0.056 (0.049, 0.062)  </t>
  </si>
  <si>
    <t xml:space="preserve"> 0.061 (0.053, 0.069) </t>
  </si>
  <si>
    <t xml:space="preserve"> 0.066 (0.063, 0.069) </t>
  </si>
  <si>
    <t xml:space="preserve"> 0.030 (0.026, 0.036)  </t>
  </si>
  <si>
    <t xml:space="preserve">  0.061 (0.056, 0.071)   </t>
  </si>
  <si>
    <t xml:space="preserve">  0.056 (0.051, 0.072)  </t>
  </si>
  <si>
    <t xml:space="preserve"> 0.060 (0.052, 0.070)  </t>
  </si>
  <si>
    <t xml:space="preserve">     0.037 - 0.250      </t>
  </si>
  <si>
    <t xml:space="preserve">     0.036 - 0.120     </t>
  </si>
  <si>
    <t xml:space="preserve">    0.045 - 0.340     </t>
  </si>
  <si>
    <t xml:space="preserve">    0.058 - 0.092     </t>
  </si>
  <si>
    <t xml:space="preserve">     0.019 - 0.053     </t>
  </si>
  <si>
    <t xml:space="preserve">      0.052 - 0.090      </t>
  </si>
  <si>
    <t xml:space="preserve">     0.029 - 0.270      </t>
  </si>
  <si>
    <t xml:space="preserve">     0.019 - 0.340     </t>
  </si>
  <si>
    <t xml:space="preserve">     2.500 (0.913)      </t>
  </si>
  <si>
    <t xml:space="preserve">     2.404 (1.002)     </t>
  </si>
  <si>
    <t xml:space="preserve">    0.746 (0.229)     </t>
  </si>
  <si>
    <t xml:space="preserve">    1.076 (0.161)     </t>
  </si>
  <si>
    <t xml:space="preserve">     3.950 (3.009)     </t>
  </si>
  <si>
    <t xml:space="preserve">      1.824 (0.390)      </t>
  </si>
  <si>
    <t xml:space="preserve">     2.134 (0.923)      </t>
  </si>
  <si>
    <t xml:space="preserve">     1.809 (1.086)     </t>
  </si>
  <si>
    <t xml:space="preserve">  2.400 (1.700, 2.900)  </t>
  </si>
  <si>
    <t xml:space="preserve"> 2.350 (1.600, 3.025)  </t>
  </si>
  <si>
    <t xml:space="preserve"> 0.660 (0.577, 0.908) </t>
  </si>
  <si>
    <t xml:space="preserve"> 1.100 (0.980, 1.200) </t>
  </si>
  <si>
    <t xml:space="preserve"> 2.900 (2.075, 4.775)  </t>
  </si>
  <si>
    <t xml:space="preserve">  1.800 (1.600, 2.000)   </t>
  </si>
  <si>
    <t xml:space="preserve">  1.950 (1.500, 2.425)  </t>
  </si>
  <si>
    <t xml:space="preserve"> 1.600 (1.000, 2.375)  </t>
  </si>
  <si>
    <t xml:space="preserve">     1.200 - 5.300      </t>
  </si>
  <si>
    <t xml:space="preserve">     0.950 - 6.000     </t>
  </si>
  <si>
    <t xml:space="preserve">    0.170 - 1.400     </t>
  </si>
  <si>
    <t xml:space="preserve">    0.790 - 1.500     </t>
  </si>
  <si>
    <t xml:space="preserve">     1.700 - 8.300     </t>
  </si>
  <si>
    <t xml:space="preserve">      1.100 - 2.800      </t>
  </si>
  <si>
    <t xml:space="preserve">     0.930 - 5.800      </t>
  </si>
  <si>
    <t xml:space="preserve">     0.170 - 8.300     </t>
  </si>
  <si>
    <t xml:space="preserve">     0.563 (0.101)      </t>
  </si>
  <si>
    <t xml:space="preserve">     0.518 (0.101)     </t>
  </si>
  <si>
    <t xml:space="preserve">    0.475 (0.102)     </t>
  </si>
  <si>
    <t xml:space="preserve">    0.542 (0.098)     </t>
  </si>
  <si>
    <t xml:space="preserve">     0.755 (0.172)     </t>
  </si>
  <si>
    <t xml:space="preserve">      0.468 (0.068)      </t>
  </si>
  <si>
    <t xml:space="preserve">     0.521 (0.088)      </t>
  </si>
  <si>
    <t xml:space="preserve">     0.518 (0.104)     </t>
  </si>
  <si>
    <t xml:space="preserve">  0.555 (0.495, 0.622)  </t>
  </si>
  <si>
    <t xml:space="preserve"> 0.500 (0.438, 0.580)  </t>
  </si>
  <si>
    <t xml:space="preserve"> 0.460 (0.420, 0.500) </t>
  </si>
  <si>
    <t xml:space="preserve"> 0.520 (0.450, 0.600) </t>
  </si>
  <si>
    <t xml:space="preserve"> 0.760 (0.690, 0.825)  </t>
  </si>
  <si>
    <t xml:space="preserve">  0.470 (0.420, 0.510)   </t>
  </si>
  <si>
    <t xml:space="preserve">  0.515 (0.467, 0.582)  </t>
  </si>
  <si>
    <t xml:space="preserve"> 0.500 (0.440, 0.577)  </t>
  </si>
  <si>
    <t xml:space="preserve">     0.370 - 0.800      </t>
  </si>
  <si>
    <t xml:space="preserve">     0.390 - 0.870     </t>
  </si>
  <si>
    <t xml:space="preserve">    0.340 - 1.000     </t>
  </si>
  <si>
    <t xml:space="preserve">    0.430 - 0.840     </t>
  </si>
  <si>
    <t xml:space="preserve">     0.540 - 0.960     </t>
  </si>
  <si>
    <t xml:space="preserve">      0.360 - 0.590      </t>
  </si>
  <si>
    <t xml:space="preserve">     0.330 - 0.760      </t>
  </si>
  <si>
    <t xml:space="preserve">     0.330 - 1.000     </t>
  </si>
  <si>
    <t xml:space="preserve">    14.437 (52.461)     </t>
  </si>
  <si>
    <t xml:space="preserve">     0.280 (0.976)     </t>
  </si>
  <si>
    <t xml:space="preserve">    3.163 (7.885)     </t>
  </si>
  <si>
    <t xml:space="preserve">    2.200 (2.294)     </t>
  </si>
  <si>
    <t xml:space="preserve">     0.000 (0.000)     </t>
  </si>
  <si>
    <t xml:space="preserve">      0.159 (0.457)      </t>
  </si>
  <si>
    <t xml:space="preserve">     0.989 (1.442)      </t>
  </si>
  <si>
    <t xml:space="preserve">    2.823 (17.793)     </t>
  </si>
  <si>
    <t xml:space="preserve"> 1.200 (0.000, 10.250)  </t>
  </si>
  <si>
    <t xml:space="preserve"> 0.000 (0.000, 0.000)  </t>
  </si>
  <si>
    <t xml:space="preserve"> 0.000 (0.000, 2.600) </t>
  </si>
  <si>
    <t xml:space="preserve"> 1.500 (0.000, 3.400) </t>
  </si>
  <si>
    <t xml:space="preserve">  0.000 (0.000, 0.000)   </t>
  </si>
  <si>
    <t xml:space="preserve">  0.000 (0.000, 1.300)  </t>
  </si>
  <si>
    <t xml:space="preserve"> 0.000 (0.000, 1.600)  </t>
  </si>
  <si>
    <t xml:space="preserve">    0.000 - 280.000     </t>
  </si>
  <si>
    <t xml:space="preserve">     0.000 - 6.000     </t>
  </si>
  <si>
    <t xml:space="preserve">    0.000 - 51.000    </t>
  </si>
  <si>
    <t xml:space="preserve">    0.000 - 8.700     </t>
  </si>
  <si>
    <t xml:space="preserve">     0.000 - 0.000     </t>
  </si>
  <si>
    <t xml:space="preserve">      0.000 - 1.600      </t>
  </si>
  <si>
    <t xml:space="preserve">     0.000 - 6.500      </t>
  </si>
  <si>
    <t xml:space="preserve">    0.000 - 280.000    </t>
  </si>
  <si>
    <t>For Erysipelothrix,  the two animals that tested definitely positive in 2018 were captured in the wild for re-collaring and not brought into the pen. One of them, C333K, is in the pen this year (2019), so will be observed closely for signs of abnormal health.</t>
  </si>
  <si>
    <t>Seroprevalence</t>
  </si>
  <si>
    <t>3+ captures - no serocconversion</t>
  </si>
  <si>
    <t>3+ captures -  seroconversion</t>
  </si>
  <si>
    <t>Erysip_simplified</t>
  </si>
  <si>
    <t>hair_cort</t>
  </si>
  <si>
    <t>16-8269</t>
  </si>
  <si>
    <t>C350K</t>
  </si>
  <si>
    <t>weight (kg)</t>
  </si>
  <si>
    <t>tooth wear</t>
  </si>
  <si>
    <t>Moderate</t>
  </si>
  <si>
    <t>Minimal</t>
  </si>
  <si>
    <t>Heavy</t>
  </si>
  <si>
    <t>mature (5-7)</t>
  </si>
  <si>
    <t>mature (3-5)</t>
  </si>
  <si>
    <t>Min to mod</t>
  </si>
  <si>
    <t>old</t>
  </si>
  <si>
    <t>young adult (~5)</t>
  </si>
  <si>
    <t>young</t>
  </si>
  <si>
    <t>good</t>
  </si>
  <si>
    <t>young adult</t>
  </si>
  <si>
    <t>mid-old</t>
  </si>
  <si>
    <t>Mod to heavy</t>
  </si>
  <si>
    <t>older adult</t>
  </si>
  <si>
    <t>2 - poor</t>
  </si>
  <si>
    <t>fair</t>
  </si>
  <si>
    <t>mature</t>
  </si>
  <si>
    <t>1.5 - poor</t>
  </si>
  <si>
    <t>poor</t>
  </si>
  <si>
    <t>1 - very poor</t>
  </si>
  <si>
    <t>mature (6-7)</t>
  </si>
  <si>
    <t>mature (4-5)</t>
  </si>
  <si>
    <t>old (8-9)</t>
  </si>
  <si>
    <t>mature (4-7)</t>
  </si>
  <si>
    <t>old (10-11)</t>
  </si>
  <si>
    <t>minimal</t>
  </si>
  <si>
    <t>young (2-3)</t>
  </si>
  <si>
    <t>Negative_all3</t>
  </si>
  <si>
    <t>no</t>
  </si>
  <si>
    <t>Repr_Succ</t>
  </si>
  <si>
    <t>NA</t>
  </si>
  <si>
    <t>C352K</t>
  </si>
  <si>
    <t>Avalanche</t>
  </si>
  <si>
    <t>rear_succ_prop</t>
  </si>
  <si>
    <t>C369K</t>
  </si>
  <si>
    <t>C429K</t>
  </si>
  <si>
    <t>C430K</t>
  </si>
  <si>
    <t>C431K</t>
  </si>
  <si>
    <t>C432K</t>
  </si>
  <si>
    <t>C433S</t>
  </si>
  <si>
    <t>C434S</t>
  </si>
  <si>
    <t>C435S</t>
  </si>
  <si>
    <t>C356K</t>
  </si>
  <si>
    <t>C360K</t>
  </si>
  <si>
    <t>C343S</t>
  </si>
  <si>
    <t>C355K</t>
  </si>
  <si>
    <t>18-13636</t>
  </si>
  <si>
    <t>18-13637</t>
  </si>
  <si>
    <t>18-13638</t>
  </si>
  <si>
    <t>18-13639</t>
  </si>
  <si>
    <t>18-13640R</t>
  </si>
  <si>
    <t>18-13641R</t>
  </si>
  <si>
    <t>18-13642</t>
  </si>
  <si>
    <t>18-13643R</t>
  </si>
  <si>
    <t>18-13644</t>
  </si>
  <si>
    <t>18-13645R</t>
  </si>
  <si>
    <t>18-13646R</t>
  </si>
  <si>
    <t>18-13647R</t>
  </si>
  <si>
    <t>18-13648R</t>
  </si>
  <si>
    <t>18-13649R</t>
  </si>
  <si>
    <t>18-13650</t>
  </si>
  <si>
    <t>18-13651R</t>
  </si>
  <si>
    <t>18-13652R</t>
  </si>
  <si>
    <t>18-13653R</t>
  </si>
  <si>
    <t>18-13654R</t>
  </si>
  <si>
    <t>18-13656R</t>
  </si>
  <si>
    <t>18-13657R</t>
  </si>
  <si>
    <t>18-13668</t>
  </si>
  <si>
    <t>18-13669</t>
  </si>
  <si>
    <t>18-13670</t>
  </si>
  <si>
    <t>18-13667</t>
  </si>
  <si>
    <t>2019 pen</t>
  </si>
  <si>
    <t>mature (5-6)</t>
  </si>
  <si>
    <t>old (8-11)</t>
  </si>
  <si>
    <t>death_date</t>
  </si>
  <si>
    <t>2014July</t>
  </si>
  <si>
    <t>2014Dec</t>
  </si>
  <si>
    <t>2016Mar</t>
  </si>
  <si>
    <t>2017Jan</t>
  </si>
  <si>
    <t>2017Aug</t>
  </si>
  <si>
    <t>2017Sep</t>
  </si>
  <si>
    <t>2018Feb</t>
  </si>
  <si>
    <t>Death_cause</t>
  </si>
  <si>
    <t>Wolf</t>
  </si>
  <si>
    <t>2018Oct</t>
  </si>
  <si>
    <t>2018Dec</t>
  </si>
  <si>
    <t>2019Sep</t>
  </si>
  <si>
    <t>2019Dec</t>
  </si>
  <si>
    <t>wolf</t>
  </si>
  <si>
    <t>2019Mar</t>
  </si>
  <si>
    <t>Choking</t>
  </si>
  <si>
    <t>Bear</t>
  </si>
  <si>
    <t>Bear (grizzly)</t>
  </si>
  <si>
    <t>Cougar</t>
  </si>
  <si>
    <t>fec_cort_capt</t>
  </si>
  <si>
    <t>Toxoplasma</t>
  </si>
  <si>
    <t>pending</t>
  </si>
  <si>
    <t>KLINSE-ZA</t>
  </si>
  <si>
    <t>age_clean</t>
  </si>
  <si>
    <t>condition_raw</t>
  </si>
  <si>
    <t>condition_clean</t>
  </si>
  <si>
    <t>toothwear_clean</t>
  </si>
  <si>
    <t>2012 (Thutade)</t>
  </si>
  <si>
    <t> Subsample</t>
  </si>
  <si>
    <t>N</t>
  </si>
  <si>
    <t>2016 samples (June, pen only)</t>
  </si>
  <si>
    <t>Free-ranging 2017</t>
  </si>
  <si>
    <t>Free-ranging 2018</t>
  </si>
  <si>
    <t>2017 (pen + free-ranging)</t>
  </si>
  <si>
    <t>2018 (pen + free-ranging)</t>
  </si>
  <si>
    <t>All samples (2017-2019)</t>
  </si>
  <si>
    <t>Free-ranging samples (2017-2019)</t>
  </si>
  <si>
    <t>Free-ranging 2019</t>
  </si>
  <si>
    <t>Pen samples (2017-2019)</t>
  </si>
  <si>
    <t>Pen 2019</t>
  </si>
  <si>
    <t>2019 (pen + free-ranging)</t>
  </si>
  <si>
    <t>FECAL CORTISOL</t>
  </si>
  <si>
    <t>Summer samples (i.e. April - July, the penning season); collected from the pen and the wild</t>
  </si>
  <si>
    <t>Capture samples (i.e. collected in March from adult cows coming into the pen or being recollared in the wild)</t>
  </si>
  <si>
    <t>Fecal Cort over successive penning captures</t>
  </si>
  <si>
    <t>Wims_ID</t>
  </si>
  <si>
    <t>times_captured</t>
  </si>
  <si>
    <t>0*</t>
  </si>
  <si>
    <t>1*</t>
  </si>
  <si>
    <t>fecal_nitro_capt</t>
  </si>
  <si>
    <t>2020 pen</t>
  </si>
  <si>
    <t>C453K</t>
  </si>
  <si>
    <t>C374S</t>
  </si>
  <si>
    <t>2020Mar</t>
  </si>
  <si>
    <t>Capture</t>
  </si>
  <si>
    <t>19-3369</t>
  </si>
  <si>
    <t>18-14534H</t>
  </si>
  <si>
    <t>18-14540H</t>
  </si>
  <si>
    <t>18-13649</t>
  </si>
  <si>
    <t>17-10496</t>
  </si>
  <si>
    <t>C384K</t>
  </si>
  <si>
    <t>4-7</t>
  </si>
  <si>
    <t>6-7</t>
  </si>
  <si>
    <t>10-11</t>
  </si>
  <si>
    <t>5-6</t>
  </si>
  <si>
    <t>8-9</t>
  </si>
  <si>
    <t>8+</t>
  </si>
  <si>
    <t>4-5</t>
  </si>
  <si>
    <t>3</t>
  </si>
  <si>
    <t>2</t>
  </si>
  <si>
    <t>3-4</t>
  </si>
  <si>
    <t>1</t>
  </si>
  <si>
    <t>Mod</t>
  </si>
  <si>
    <t>Neonatal death</t>
  </si>
  <si>
    <t>bone_marrow_fat</t>
  </si>
  <si>
    <t>cementum_age</t>
  </si>
  <si>
    <t>C352S</t>
  </si>
  <si>
    <t>2020Jan</t>
  </si>
  <si>
    <t>Accident (fall)</t>
  </si>
  <si>
    <t>other_fecal_parasites</t>
  </si>
  <si>
    <t>fecal_DSL_lungowrms</t>
  </si>
  <si>
    <t>Monezia</t>
  </si>
  <si>
    <t>Eimira</t>
  </si>
  <si>
    <t>Eimiria/Moniezia</t>
  </si>
  <si>
    <t>HAIR CORTISOL - MOST RESULTS STILL PENDING AS OF NOV 2020</t>
  </si>
  <si>
    <t>liver_trace_nutrients</t>
  </si>
  <si>
    <t>NotAvail</t>
  </si>
  <si>
    <t>Marginal Cu</t>
  </si>
  <si>
    <t>Correlation between fecal cortisol level and 'freshness of pellets'</t>
  </si>
  <si>
    <t xml:space="preserve"> </t>
  </si>
  <si>
    <t>2018 capture</t>
  </si>
  <si>
    <t>2019 capture</t>
  </si>
  <si>
    <t>2020 capture</t>
  </si>
  <si>
    <t>185.8 (199.6)</t>
  </si>
  <si>
    <t>211.9 (220.7)</t>
  </si>
  <si>
    <t>142.7(129)</t>
  </si>
  <si>
    <t>128.2 (124.8)</t>
  </si>
  <si>
    <t>109.4 (101.1)</t>
  </si>
  <si>
    <t>130.6 (120.5)</t>
  </si>
  <si>
    <t>FECAL NITROGEN - new in 2020</t>
  </si>
  <si>
    <t>2020 update</t>
  </si>
  <si>
    <t>&gt; summary(zinc.mod)</t>
  </si>
  <si>
    <t>Call:</t>
  </si>
  <si>
    <t xml:space="preserve">lm(formula = CalvingNutri_pen$`Zn (ug/mL)` ~ CalvingNutri_pen$calf_succes, </t>
  </si>
  <si>
    <t xml:space="preserve">    data = CalvingNutri_pen)</t>
  </si>
  <si>
    <t>Residuals:</t>
  </si>
  <si>
    <t xml:space="preserve">     Min       1Q   Median       3Q      Max </t>
  </si>
  <si>
    <t xml:space="preserve">-0.41684 -0.12921 -0.04302  0.11829  0.66079 </t>
  </si>
  <si>
    <t>Coefficients:</t>
  </si>
  <si>
    <t xml:space="preserve">                                    Estimate Std. Error t value Pr(&gt;|t|)    </t>
  </si>
  <si>
    <t>(Intercept)                          0.58684    0.04611  12.727  &lt; 2e-16 ***</t>
  </si>
  <si>
    <t xml:space="preserve">CalvingNutri_pen$calf_successuccess  0.15236    0.05261   2.896  0.00487 ** </t>
  </si>
  <si>
    <t>---</t>
  </si>
  <si>
    <t>Signif. codes:  0 ‘***’ 0.001 ‘**’ 0.01 ‘*’ 0.05 ‘.’ 0.1 ‘ ’ 1</t>
  </si>
  <si>
    <t>Residual standard error: 0.201 on 80 degrees of freedom</t>
  </si>
  <si>
    <t xml:space="preserve">Multiple R-squared:  0.0949,    Adjusted R-squared:  0.08359 </t>
  </si>
  <si>
    <t>F-statistic: 8.388 on 1 and 80 DF,  p-value: 0.004868</t>
  </si>
  <si>
    <t>Response: CalvingNutri_pen$`Zn (ug/mL)`</t>
  </si>
  <si>
    <t xml:space="preserve">                             Df Sum Sq Mean Sq F value   Pr(&gt;F)   </t>
  </si>
  <si>
    <t xml:space="preserve">Residuals                    80 3.2319 0.04040    </t>
  </si>
  <si>
    <t>summary(iron.mod)</t>
  </si>
  <si>
    <t xml:space="preserve">lm(formula = CalvingNutri_pen$`Fe (ug/mL)` ~ CalvingNutri_pen$calf_succes, </t>
  </si>
  <si>
    <t xml:space="preserve">    Min      1Q  Median      3Q     Max </t>
  </si>
  <si>
    <t xml:space="preserve">-2.2921 -1.4921 -0.8921  0.0789 12.7079 </t>
  </si>
  <si>
    <t>(Intercept)                           2.7211     0.6431   4.231 6.15e-05 ***</t>
  </si>
  <si>
    <t xml:space="preserve">CalvingNutri_pen$calf_successuccess   1.5710     0.7337   2.141   0.0353 *  </t>
  </si>
  <si>
    <t>Residual standard error: 2.803 on 80 degrees of freedom</t>
  </si>
  <si>
    <t xml:space="preserve">Multiple R-squared:  0.0542,    Adjusted R-squared:  0.04238 </t>
  </si>
  <si>
    <t>F-statistic: 4.585 on 1 and 80 DF,  p-value: 0.0353</t>
  </si>
  <si>
    <t>Response: CalvingNutri_pen$`Fe (ug/mL)`</t>
  </si>
  <si>
    <t xml:space="preserve">                             Df Sum Sq Mean Sq F value Pr(&gt;F)  </t>
  </si>
  <si>
    <t xml:space="preserve">Residuals                    80 628.66   7.858                 </t>
  </si>
  <si>
    <r>
      <t xml:space="preserve">CalvingNutri_pen$calf_succes  1  36.03  36.028  4.5847 </t>
    </r>
    <r>
      <rPr>
        <sz val="10"/>
        <color rgb="FFFF0000"/>
        <rFont val="Lucida Console"/>
        <family val="3"/>
      </rPr>
      <t>0.0353 *</t>
    </r>
  </si>
  <si>
    <r>
      <t xml:space="preserve">CalvingNutri_pen$calf_succes  1 0.3389 0.33888  8.3885 </t>
    </r>
    <r>
      <rPr>
        <sz val="10"/>
        <color rgb="FFFF0000"/>
        <rFont val="Lucida Console"/>
        <family val="3"/>
      </rPr>
      <t>0.004868 **</t>
    </r>
  </si>
  <si>
    <t>2.835 (1.11)</t>
  </si>
  <si>
    <t>3.928 (11.06)</t>
  </si>
  <si>
    <t>0.835 (0.65)</t>
  </si>
  <si>
    <t>0.456 (0.13)</t>
  </si>
  <si>
    <t>0.704 (0.2)</t>
  </si>
  <si>
    <t>0.078 (0.063)</t>
  </si>
  <si>
    <t>8.211 (NA)</t>
  </si>
  <si>
    <t>0.28 (0.14)</t>
  </si>
  <si>
    <t>A potentially interesting test would be to analyze relationship between haptoglobin and pathogens and/or parasites at the cow/year level</t>
  </si>
  <si>
    <t>Major observation: across all three years, fecal nitrogen in spring (April collection session) is higher in penned cows than in free-ranging animals. However, this pattern becomes weak or non-existent in June and July, when the levels of nitrogen in the fecal pellets becomes very similar in penned and free-ranging animals. This might be due to the fact pennd animals begin eating nutrient-rich pellets in March, while the free-ranging caribou dont get 'better' food until ~May when spring green-up reaches the alpine.</t>
  </si>
  <si>
    <t>Note: From eyeballing the data, it does not seem as if levels of one trace nutrient are correlated i.e. if a cow has very low iron it doesn't mean that she's also defincient in copper, etc. But how to test this quamntitatively?</t>
  </si>
  <si>
    <t xml:space="preserve">Sample size of positive fecal parasite test results is very low, probably too low to run meaningful statistical analysis. </t>
  </si>
  <si>
    <t>DSL (dorsal spine larvae) - LUNGWORMS</t>
  </si>
  <si>
    <t>Could do a confusion matrix, like what we did for the blood-borne pathogens</t>
  </si>
  <si>
    <t>However, it is noteworthy that out of the eight cow-years when the test detected DSL, six resulted in reproductive failure (see table below). Three were neonatal deaths in the wild, and three corresponded to reproduxctive failures in the pen.</t>
  </si>
  <si>
    <t>Other parasites (Eimira and Monezia)</t>
  </si>
  <si>
    <t>2.78 (0.56)</t>
  </si>
  <si>
    <t>2.59 (0.66)</t>
  </si>
  <si>
    <t>2.81 (0.60)</t>
  </si>
  <si>
    <t>2.63 (0.63)</t>
  </si>
  <si>
    <t>2.63 (0.58)</t>
  </si>
  <si>
    <t>2.66 (0.52)</t>
  </si>
  <si>
    <t>3.1 (0.50)</t>
  </si>
  <si>
    <t>2.73 (0.47)</t>
  </si>
  <si>
    <t>2.63 (0.60)</t>
  </si>
  <si>
    <t>2.6 (0.72)</t>
  </si>
  <si>
    <t>2.54 (0.66)</t>
  </si>
  <si>
    <t>2.68 (0.61)</t>
  </si>
  <si>
    <t>3.4 (0.44)</t>
  </si>
  <si>
    <t xml:space="preserve">Min. 1st Qu.  Median    Mean 3rd Qu.    Max. </t>
  </si>
  <si>
    <t xml:space="preserve">  1.910   2.715   3.100   3.323   3.800   7.103 </t>
  </si>
  <si>
    <t>Klinse-Za hair cortisol</t>
  </si>
  <si>
    <t>ONCP hair cortisol</t>
  </si>
  <si>
    <t>BCHRP hair cortisol:</t>
  </si>
  <si>
    <t xml:space="preserve"> Min. 1st Qu.  Median    Mean 3rd Qu.    Max. </t>
  </si>
  <si>
    <t xml:space="preserve"> 0.9592  2.6205  3.2219  3.9254  4.0008 37.0769 </t>
  </si>
  <si>
    <t>m=224</t>
  </si>
  <si>
    <t>n = 236</t>
  </si>
  <si>
    <t>mean 4.36 pg/mg, range 0.16 - 47.94 pg/mg</t>
  </si>
  <si>
    <t>n = 50</t>
  </si>
  <si>
    <t>Population</t>
  </si>
  <si>
    <t>Mean</t>
  </si>
  <si>
    <t>BCHRP</t>
  </si>
  <si>
    <t>calf_sex</t>
  </si>
  <si>
    <t>F</t>
  </si>
  <si>
    <t>M</t>
  </si>
  <si>
    <t>UNK</t>
  </si>
  <si>
    <t>C437S</t>
  </si>
  <si>
    <t>C469S</t>
  </si>
  <si>
    <t>131</t>
  </si>
  <si>
    <t>127</t>
  </si>
  <si>
    <t>153</t>
  </si>
  <si>
    <t>130</t>
  </si>
  <si>
    <t>112</t>
  </si>
  <si>
    <t>124</t>
  </si>
  <si>
    <t>109.5</t>
  </si>
  <si>
    <t>114</t>
  </si>
  <si>
    <t>105</t>
  </si>
  <si>
    <t>129.5</t>
  </si>
  <si>
    <t>18-14534R</t>
  </si>
  <si>
    <t>18-14763</t>
  </si>
  <si>
    <t>19-0779</t>
  </si>
  <si>
    <t>20-3433</t>
  </si>
  <si>
    <t>(blank)</t>
  </si>
  <si>
    <t>Average of hair_cort</t>
  </si>
  <si>
    <t>19.4 with the 213 outlier values, 11.4 without it</t>
  </si>
  <si>
    <t>5 - 6</t>
  </si>
  <si>
    <t>Min - Mod</t>
  </si>
  <si>
    <t>7-8</t>
  </si>
  <si>
    <t>poor-fair</t>
  </si>
  <si>
    <t>C440K</t>
  </si>
  <si>
    <t>est_age_raw</t>
  </si>
  <si>
    <t>est_age_clean</t>
  </si>
  <si>
    <t>known_age</t>
  </si>
  <si>
    <t>6+</t>
  </si>
  <si>
    <t>9+</t>
  </si>
  <si>
    <t>11+</t>
  </si>
  <si>
    <t>12+</t>
  </si>
  <si>
    <t>13+</t>
  </si>
  <si>
    <t>2014-2018</t>
  </si>
  <si>
    <t>New To Rochfort Pen previous year?</t>
  </si>
  <si>
    <t>The offspring is product of father-daughter mating (C333K back-mated to her father).</t>
  </si>
  <si>
    <t>High normal Moly</t>
  </si>
  <si>
    <t>High normal Cu</t>
  </si>
  <si>
    <t>Not Avail</t>
  </si>
  <si>
    <t>Low Zn, low Cu, low Se</t>
  </si>
  <si>
    <t>No sample</t>
  </si>
  <si>
    <t>no 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</si>
</sst>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39"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8"/>
      <color rgb="FF000000"/>
      <name val="Lucida Console"/>
      <family val="3"/>
    </font>
    <font>
      <sz val="8"/>
      <color rgb="FF0000FF"/>
      <name val="Lucida Console"/>
      <family val="3"/>
    </font>
    <font>
      <sz val="8"/>
      <color rgb="FFFF0000"/>
      <name val="Lucida Console"/>
      <family val="3"/>
    </font>
    <font>
      <sz val="11"/>
      <color theme="1"/>
      <name val="Calibri"/>
      <family val="2"/>
      <scheme val="minor"/>
    </font>
    <font>
      <sz val="11"/>
      <color rgb="FFFF0000"/>
      <name val="Calibri"/>
      <family val="2"/>
      <scheme val="minor"/>
    </font>
    <font>
      <sz val="11"/>
      <name val="Calibri"/>
      <family val="2"/>
      <scheme val="minor"/>
    </font>
    <font>
      <sz val="10"/>
      <name val="Arial"/>
      <family val="2"/>
    </font>
    <font>
      <sz val="11"/>
      <color rgb="FF00B0F0"/>
      <name val="Calibri"/>
      <family val="2"/>
      <scheme val="minor"/>
    </font>
    <font>
      <sz val="11"/>
      <color rgb="FF000000"/>
      <name val="Calibri"/>
      <family val="2"/>
      <scheme val="minor"/>
    </font>
    <font>
      <b/>
      <sz val="14"/>
      <color theme="1"/>
      <name val="Calibri"/>
      <family val="2"/>
      <scheme val="minor"/>
    </font>
    <font>
      <i/>
      <sz val="9"/>
      <color theme="1"/>
      <name val="Calibri"/>
      <family val="2"/>
      <scheme val="minor"/>
    </font>
    <font>
      <sz val="9"/>
      <color indexed="81"/>
      <name val="Tahoma"/>
      <family val="2"/>
    </font>
    <font>
      <b/>
      <sz val="9"/>
      <color indexed="81"/>
      <name val="Tahom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2"/>
      <color theme="1"/>
      <name val="Calibri"/>
      <family val="2"/>
      <scheme val="minor"/>
    </font>
    <font>
      <sz val="11"/>
      <color indexed="72"/>
      <name val="Calibri"/>
      <family val="2"/>
      <scheme val="minor"/>
    </font>
    <font>
      <b/>
      <sz val="10"/>
      <name val="Arial"/>
      <family val="2"/>
    </font>
    <font>
      <sz val="10"/>
      <color rgb="FF000000"/>
      <name val="Lucida Console"/>
      <family val="3"/>
    </font>
    <font>
      <sz val="10"/>
      <color rgb="FF0000FF"/>
      <name val="Lucida Console"/>
      <family val="3"/>
    </font>
    <font>
      <sz val="10"/>
      <color rgb="FFFF0000"/>
      <name val="Lucida Console"/>
      <family val="3"/>
    </font>
    <font>
      <b/>
      <sz val="11"/>
      <name val="Calibri"/>
      <family val="2"/>
      <scheme val="minor"/>
    </font>
    <font>
      <sz val="11"/>
      <color theme="0" tint="-0.34998626667073579"/>
      <name val="Calibri"/>
      <family val="2"/>
      <scheme val="minor"/>
    </font>
  </fonts>
  <fills count="51">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FFCC"/>
      </patternFill>
    </fill>
    <fill>
      <patternFill patternType="solid">
        <fgColor theme="0" tint="-0.14999847407452621"/>
        <bgColor indexed="64"/>
      </patternFill>
    </fill>
    <fill>
      <patternFill patternType="solid">
        <fgColor rgb="FFFFC000"/>
        <bgColor indexed="64"/>
      </patternFill>
    </fill>
    <fill>
      <patternFill patternType="solid">
        <fgColor indexed="9"/>
        <bgColor indexed="64"/>
      </patternFill>
    </fill>
    <fill>
      <patternFill patternType="solid">
        <fgColor rgb="FF92D050"/>
        <bgColor indexed="64"/>
      </patternFill>
    </fill>
    <fill>
      <patternFill patternType="solid">
        <fgColor rgb="FFD0F7A1"/>
        <bgColor indexed="64"/>
      </patternFill>
    </fill>
    <fill>
      <patternFill patternType="solid">
        <fgColor rgb="FFFFFFA7"/>
        <bgColor indexed="64"/>
      </patternFill>
    </fill>
    <fill>
      <patternFill patternType="solid">
        <fgColor rgb="FFFFC9C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FFFCD"/>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00B0F0"/>
        <bgColor indexed="64"/>
      </patternFill>
    </fill>
    <fill>
      <patternFill patternType="solid">
        <fgColor rgb="FFCC00FF"/>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medium">
        <color rgb="FFFF0000"/>
      </right>
      <top style="thin">
        <color indexed="64"/>
      </top>
      <bottom/>
      <diagonal/>
    </border>
    <border>
      <left style="thin">
        <color indexed="64"/>
      </left>
      <right style="medium">
        <color rgb="FFFF0000"/>
      </right>
      <top/>
      <bottom/>
      <diagonal/>
    </border>
    <border>
      <left style="thin">
        <color indexed="64"/>
      </left>
      <right style="medium">
        <color rgb="FFFF0000"/>
      </right>
      <top/>
      <bottom style="thin">
        <color auto="1"/>
      </bottom>
      <diagonal/>
    </border>
    <border>
      <left style="medium">
        <color indexed="64"/>
      </left>
      <right style="thin">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style="thick">
        <color indexed="64"/>
      </top>
      <bottom style="medium">
        <color indexed="64"/>
      </bottom>
      <diagonal/>
    </border>
    <border>
      <left/>
      <right/>
      <top/>
      <bottom style="thick">
        <color indexed="64"/>
      </bottom>
      <diagonal/>
    </border>
    <border>
      <left/>
      <right/>
      <top style="thick">
        <color auto="1"/>
      </top>
      <bottom style="thick">
        <color auto="1"/>
      </bottom>
      <diagonal/>
    </border>
    <border>
      <left style="thin">
        <color auto="1"/>
      </left>
      <right style="thin">
        <color auto="1"/>
      </right>
      <top style="thin">
        <color auto="1"/>
      </top>
      <bottom style="thin">
        <color auto="1"/>
      </bottom>
      <diagonal/>
    </border>
    <border>
      <left/>
      <right style="medium">
        <color theme="5" tint="-0.249977111117893"/>
      </right>
      <top/>
      <bottom/>
      <diagonal/>
    </border>
    <border>
      <left/>
      <right style="medium">
        <color theme="5" tint="-0.249977111117893"/>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9">
    <xf numFmtId="0" fontId="0" fillId="0" borderId="0"/>
    <xf numFmtId="0" fontId="8" fillId="0" borderId="0" applyNumberFormat="0" applyFill="0" applyBorder="0" applyAlignment="0" applyProtection="0"/>
    <xf numFmtId="0" fontId="7" fillId="5" borderId="27" applyNumberFormat="0" applyFont="0" applyAlignment="0" applyProtection="0"/>
    <xf numFmtId="0" fontId="7" fillId="0" borderId="0"/>
    <xf numFmtId="0" fontId="10" fillId="0" borderId="0"/>
    <xf numFmtId="0" fontId="7" fillId="0" borderId="0"/>
    <xf numFmtId="0" fontId="10" fillId="0" borderId="0"/>
    <xf numFmtId="0" fontId="17" fillId="0" borderId="0" applyNumberFormat="0" applyFill="0" applyBorder="0" applyAlignment="0" applyProtection="0"/>
    <xf numFmtId="0" fontId="18" fillId="0" borderId="39" applyNumberFormat="0" applyFill="0" applyAlignment="0" applyProtection="0"/>
    <xf numFmtId="0" fontId="19" fillId="0" borderId="40" applyNumberFormat="0" applyFill="0" applyAlignment="0" applyProtection="0"/>
    <xf numFmtId="0" fontId="20" fillId="0" borderId="41" applyNumberFormat="0" applyFill="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42" applyNumberFormat="0" applyAlignment="0" applyProtection="0"/>
    <xf numFmtId="0" fontId="25" fillId="18" borderId="43" applyNumberFormat="0" applyAlignment="0" applyProtection="0"/>
    <xf numFmtId="0" fontId="26" fillId="18" borderId="42" applyNumberFormat="0" applyAlignment="0" applyProtection="0"/>
    <xf numFmtId="0" fontId="27" fillId="0" borderId="44" applyNumberFormat="0" applyFill="0" applyAlignment="0" applyProtection="0"/>
    <xf numFmtId="0" fontId="28" fillId="19" borderId="45" applyNumberFormat="0" applyAlignment="0" applyProtection="0"/>
    <xf numFmtId="0" fontId="29" fillId="0" borderId="0" applyNumberFormat="0" applyFill="0" applyBorder="0" applyAlignment="0" applyProtection="0"/>
    <xf numFmtId="0" fontId="1" fillId="0" borderId="46" applyNumberFormat="0" applyFill="0" applyAlignment="0" applyProtection="0"/>
    <xf numFmtId="0" fontId="3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30" fillId="43" borderId="0" applyNumberFormat="0" applyBorder="0" applyAlignment="0" applyProtection="0"/>
    <xf numFmtId="0" fontId="31" fillId="0" borderId="0"/>
    <xf numFmtId="0" fontId="31" fillId="0" borderId="0"/>
    <xf numFmtId="0" fontId="7" fillId="0" borderId="0"/>
  </cellStyleXfs>
  <cellXfs count="415">
    <xf numFmtId="0" fontId="0" fillId="0" borderId="0" xfId="0"/>
    <xf numFmtId="0" fontId="1" fillId="0" borderId="0" xfId="0" applyFont="1"/>
    <xf numFmtId="0" fontId="0" fillId="0" borderId="0" xfId="0" applyAlignment="1">
      <alignment horizontal="center"/>
    </xf>
    <xf numFmtId="0" fontId="0" fillId="0" borderId="0" xfId="0" applyBorder="1" applyAlignment="1">
      <alignment horizontal="center"/>
    </xf>
    <xf numFmtId="0" fontId="0" fillId="0" borderId="1" xfId="0" applyBorder="1"/>
    <xf numFmtId="0" fontId="0" fillId="0" borderId="1" xfId="0" applyBorder="1" applyAlignment="1">
      <alignment wrapText="1"/>
    </xf>
    <xf numFmtId="0" fontId="2" fillId="0" borderId="0" xfId="0" applyFont="1"/>
    <xf numFmtId="0" fontId="0" fillId="0" borderId="5" xfId="0" applyBorder="1"/>
    <xf numFmtId="0" fontId="0" fillId="0" borderId="7" xfId="0" applyBorder="1"/>
    <xf numFmtId="0" fontId="1" fillId="0" borderId="0" xfId="0" applyFont="1" applyAlignment="1">
      <alignment wrapText="1"/>
    </xf>
    <xf numFmtId="0" fontId="0" fillId="0" borderId="0" xfId="0" applyAlignment="1">
      <alignment wrapText="1"/>
    </xf>
    <xf numFmtId="0" fontId="1" fillId="0" borderId="0" xfId="0" applyFont="1" applyAlignment="1">
      <alignment vertical="center" wrapText="1"/>
    </xf>
    <xf numFmtId="0" fontId="3" fillId="0" borderId="0" xfId="0" applyFont="1"/>
    <xf numFmtId="0" fontId="0" fillId="0" borderId="4" xfId="0" applyBorder="1"/>
    <xf numFmtId="0" fontId="0" fillId="0" borderId="0" xfId="0" applyBorder="1"/>
    <xf numFmtId="0" fontId="0" fillId="0" borderId="6" xfId="0" applyBorder="1"/>
    <xf numFmtId="0" fontId="0" fillId="0" borderId="9" xfId="0" applyBorder="1"/>
    <xf numFmtId="0" fontId="1" fillId="0" borderId="4" xfId="0" applyFont="1" applyBorder="1" applyAlignment="1">
      <alignment wrapText="1"/>
    </xf>
    <xf numFmtId="0" fontId="1" fillId="0" borderId="0" xfId="0" applyFont="1" applyBorder="1" applyAlignment="1">
      <alignment wrapText="1"/>
    </xf>
    <xf numFmtId="0" fontId="1" fillId="0" borderId="5" xfId="0" applyFont="1" applyBorder="1" applyAlignment="1">
      <alignment wrapText="1"/>
    </xf>
    <xf numFmtId="0" fontId="0" fillId="2" borderId="2" xfId="0" applyFill="1" applyBorder="1"/>
    <xf numFmtId="0" fontId="0" fillId="2" borderId="8" xfId="0" applyFill="1" applyBorder="1"/>
    <xf numFmtId="0" fontId="0" fillId="2" borderId="3" xfId="0" applyFill="1" applyBorder="1"/>
    <xf numFmtId="0" fontId="0" fillId="2" borderId="10" xfId="0" applyFill="1" applyBorder="1"/>
    <xf numFmtId="0" fontId="0" fillId="2" borderId="11" xfId="0" applyFill="1" applyBorder="1"/>
    <xf numFmtId="0" fontId="0" fillId="2" borderId="12" xfId="0" applyFill="1" applyBorder="1"/>
    <xf numFmtId="0" fontId="0" fillId="0" borderId="0" xfId="0" applyAlignment="1">
      <alignment vertical="center"/>
    </xf>
    <xf numFmtId="0" fontId="5" fillId="0" borderId="0" xfId="0" applyFont="1" applyAlignment="1">
      <alignment vertical="center"/>
    </xf>
    <xf numFmtId="0" fontId="4" fillId="0" borderId="0" xfId="0" applyFont="1" applyAlignment="1">
      <alignment vertical="center"/>
    </xf>
    <xf numFmtId="0" fontId="4" fillId="3" borderId="0" xfId="0" applyFont="1" applyFill="1" applyAlignment="1">
      <alignment vertical="center"/>
    </xf>
    <xf numFmtId="0" fontId="0" fillId="0" borderId="14" xfId="0" applyBorder="1"/>
    <xf numFmtId="0" fontId="0" fillId="0" borderId="13" xfId="0" applyBorder="1"/>
    <xf numFmtId="0" fontId="0" fillId="0" borderId="15"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2" xfId="0" applyBorder="1"/>
    <xf numFmtId="0" fontId="0" fillId="0" borderId="24" xfId="0" applyBorder="1"/>
    <xf numFmtId="0" fontId="0" fillId="0" borderId="25" xfId="0" applyBorder="1"/>
    <xf numFmtId="0" fontId="0" fillId="0" borderId="26" xfId="0" applyBorder="1"/>
    <xf numFmtId="0" fontId="0" fillId="0" borderId="1" xfId="0" applyBorder="1" applyAlignment="1">
      <alignment horizontal="center"/>
    </xf>
    <xf numFmtId="0" fontId="0" fillId="0" borderId="1" xfId="0" applyFill="1" applyBorder="1" applyAlignment="1">
      <alignment horizontal="center"/>
    </xf>
    <xf numFmtId="2" fontId="0" fillId="0" borderId="1" xfId="0" applyNumberFormat="1" applyFill="1" applyBorder="1" applyAlignment="1">
      <alignment horizontal="center"/>
    </xf>
    <xf numFmtId="2" fontId="0" fillId="0" borderId="1" xfId="0" applyNumberFormat="1" applyBorder="1" applyAlignment="1">
      <alignment horizontal="center"/>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4" borderId="2" xfId="0" applyFont="1" applyFill="1" applyBorder="1"/>
    <xf numFmtId="0" fontId="0" fillId="4" borderId="3" xfId="0" applyFill="1" applyBorder="1"/>
    <xf numFmtId="0" fontId="0" fillId="0" borderId="28" xfId="0" applyBorder="1"/>
    <xf numFmtId="0" fontId="0" fillId="0" borderId="28" xfId="0" applyFill="1" applyBorder="1" applyAlignment="1">
      <alignment horizontal="center"/>
    </xf>
    <xf numFmtId="0" fontId="0" fillId="0" borderId="0" xfId="0" applyAlignment="1">
      <alignment horizontal="center"/>
    </xf>
    <xf numFmtId="0" fontId="0" fillId="0" borderId="29" xfId="0" applyBorder="1"/>
    <xf numFmtId="0" fontId="0" fillId="0" borderId="28" xfId="0" applyBorder="1" applyAlignment="1">
      <alignment horizontal="center"/>
    </xf>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14" fontId="0" fillId="0" borderId="0" xfId="0" applyNumberFormat="1" applyBorder="1"/>
    <xf numFmtId="0" fontId="0" fillId="0" borderId="0" xfId="0" applyNumberFormat="1" applyBorder="1"/>
    <xf numFmtId="0" fontId="0" fillId="0" borderId="30" xfId="0" applyBorder="1"/>
    <xf numFmtId="164" fontId="0" fillId="0" borderId="31" xfId="0" applyNumberFormat="1" applyBorder="1"/>
    <xf numFmtId="164" fontId="0" fillId="0" borderId="32" xfId="0" applyNumberFormat="1" applyBorder="1"/>
    <xf numFmtId="0" fontId="0" fillId="7" borderId="0" xfId="0" applyFill="1"/>
    <xf numFmtId="0" fontId="0" fillId="0" borderId="33" xfId="0" applyBorder="1"/>
    <xf numFmtId="0" fontId="0" fillId="0" borderId="34" xfId="0" applyBorder="1"/>
    <xf numFmtId="0" fontId="0" fillId="0" borderId="36" xfId="0" applyBorder="1"/>
    <xf numFmtId="0" fontId="0" fillId="0" borderId="37" xfId="0" applyBorder="1"/>
    <xf numFmtId="0" fontId="0" fillId="9" borderId="24" xfId="0" applyFill="1" applyBorder="1"/>
    <xf numFmtId="0" fontId="0" fillId="0" borderId="17" xfId="0" applyBorder="1" applyAlignment="1">
      <alignment wrapText="1"/>
    </xf>
    <xf numFmtId="0" fontId="0" fillId="0" borderId="1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applyAlignment="1">
      <alignment wrapText="1"/>
    </xf>
    <xf numFmtId="0" fontId="0" fillId="9" borderId="13" xfId="0" applyFill="1"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6" xfId="0" applyBorder="1" applyAlignment="1">
      <alignment wrapText="1"/>
    </xf>
    <xf numFmtId="0" fontId="0" fillId="0" borderId="22" xfId="0" applyBorder="1" applyAlignment="1">
      <alignment wrapText="1"/>
    </xf>
    <xf numFmtId="0" fontId="0" fillId="0" borderId="8" xfId="0" applyBorder="1"/>
    <xf numFmtId="0" fontId="0" fillId="9" borderId="28" xfId="0" applyFill="1" applyBorder="1"/>
    <xf numFmtId="0" fontId="0" fillId="0" borderId="0" xfId="0" applyAlignment="1">
      <alignment horizontal="left" indent="1"/>
    </xf>
    <xf numFmtId="0" fontId="0" fillId="9" borderId="0" xfId="0" applyNumberFormat="1" applyFill="1"/>
    <xf numFmtId="0" fontId="0" fillId="0" borderId="38" xfId="0" applyBorder="1"/>
    <xf numFmtId="14" fontId="0" fillId="0" borderId="0" xfId="0" applyNumberFormat="1" applyAlignment="1">
      <alignment horizontal="left" indent="1"/>
    </xf>
    <xf numFmtId="0" fontId="3" fillId="0" borderId="28" xfId="0" applyFont="1" applyBorder="1"/>
    <xf numFmtId="0" fontId="13" fillId="0" borderId="38" xfId="0" applyFont="1" applyBorder="1"/>
    <xf numFmtId="0" fontId="14" fillId="0" borderId="28" xfId="0" applyFont="1" applyBorder="1" applyAlignment="1">
      <alignment horizontal="center"/>
    </xf>
    <xf numFmtId="0" fontId="1" fillId="0" borderId="28" xfId="0" applyFont="1" applyBorder="1" applyAlignment="1">
      <alignment horizontal="center" wrapText="1"/>
    </xf>
    <xf numFmtId="0" fontId="1" fillId="0" borderId="28" xfId="0" applyFont="1" applyBorder="1" applyAlignment="1">
      <alignment horizontal="center"/>
    </xf>
    <xf numFmtId="0" fontId="1" fillId="0" borderId="28" xfId="0" applyFont="1" applyFill="1" applyBorder="1" applyAlignment="1">
      <alignment horizontal="center"/>
    </xf>
    <xf numFmtId="0" fontId="3" fillId="0" borderId="0" xfId="0" applyFont="1" applyFill="1" applyBorder="1"/>
    <xf numFmtId="0" fontId="0" fillId="0" borderId="16" xfId="0" applyFont="1" applyFill="1" applyBorder="1"/>
    <xf numFmtId="0" fontId="0" fillId="0" borderId="16" xfId="0" applyFont="1" applyBorder="1"/>
    <xf numFmtId="0" fontId="0" fillId="0" borderId="23" xfId="0" applyBorder="1" applyAlignment="1">
      <alignment horizontal="center" vertical="center"/>
    </xf>
    <xf numFmtId="0" fontId="0" fillId="0" borderId="0" xfId="0" pivotButton="1" applyAlignment="1">
      <alignment horizontal="center"/>
    </xf>
    <xf numFmtId="0" fontId="0" fillId="0" borderId="0" xfId="0" applyNumberFormat="1" applyAlignment="1">
      <alignment horizontal="center"/>
    </xf>
    <xf numFmtId="0" fontId="0" fillId="0" borderId="47" xfId="0" applyBorder="1"/>
    <xf numFmtId="0" fontId="1" fillId="0" borderId="47" xfId="0" applyFont="1" applyBorder="1"/>
    <xf numFmtId="0" fontId="4" fillId="3" borderId="47" xfId="0" applyFont="1" applyFill="1" applyBorder="1" applyAlignment="1">
      <alignment vertical="center"/>
    </xf>
    <xf numFmtId="0" fontId="1" fillId="0" borderId="47" xfId="0" applyFont="1" applyFill="1" applyBorder="1" applyAlignment="1">
      <alignment horizontal="center" vertical="center" wrapText="1"/>
    </xf>
    <xf numFmtId="0" fontId="1" fillId="0" borderId="47" xfId="0" applyFont="1" applyBorder="1" applyAlignment="1">
      <alignment horizontal="center" vertical="center" wrapText="1"/>
    </xf>
    <xf numFmtId="0" fontId="0" fillId="0" borderId="47" xfId="0" applyBorder="1" applyAlignment="1">
      <alignment vertical="center"/>
    </xf>
    <xf numFmtId="0" fontId="9" fillId="44" borderId="2" xfId="0" applyFont="1" applyFill="1" applyBorder="1"/>
    <xf numFmtId="0" fontId="9" fillId="44" borderId="8" xfId="0" applyFont="1" applyFill="1" applyBorder="1"/>
    <xf numFmtId="0" fontId="9" fillId="44" borderId="3" xfId="0" applyFont="1" applyFill="1" applyBorder="1"/>
    <xf numFmtId="0" fontId="9" fillId="44" borderId="4" xfId="0" applyFont="1" applyFill="1" applyBorder="1"/>
    <xf numFmtId="0" fontId="9" fillId="44" borderId="5" xfId="0" applyFont="1" applyFill="1" applyBorder="1"/>
    <xf numFmtId="0" fontId="0" fillId="0" borderId="4" xfId="0" applyBorder="1" applyAlignment="1">
      <alignment horizontal="left"/>
    </xf>
    <xf numFmtId="0" fontId="0" fillId="0" borderId="6" xfId="0" applyBorder="1" applyAlignment="1">
      <alignment horizontal="left"/>
    </xf>
    <xf numFmtId="0" fontId="10" fillId="0" borderId="0" xfId="4"/>
    <xf numFmtId="166" fontId="0" fillId="0" borderId="0" xfId="0" applyNumberFormat="1"/>
    <xf numFmtId="0" fontId="0" fillId="44" borderId="0" xfId="0" applyNumberFormat="1" applyFill="1"/>
    <xf numFmtId="0" fontId="0" fillId="0" borderId="0" xfId="0" applyFill="1" applyBorder="1" applyAlignment="1">
      <alignment horizontal="center" vertical="center"/>
    </xf>
    <xf numFmtId="0" fontId="0" fillId="0" borderId="8" xfId="0" pivotButton="1" applyBorder="1"/>
    <xf numFmtId="0" fontId="0" fillId="4" borderId="49" xfId="0" applyFill="1" applyBorder="1" applyAlignment="1">
      <alignment horizontal="center"/>
    </xf>
    <xf numFmtId="0" fontId="0" fillId="4" borderId="50" xfId="0" applyFill="1" applyBorder="1"/>
    <xf numFmtId="0" fontId="0" fillId="4" borderId="19" xfId="0" applyFill="1" applyBorder="1" applyAlignment="1">
      <alignment horizontal="center"/>
    </xf>
    <xf numFmtId="0" fontId="0" fillId="4" borderId="51" xfId="0" applyFill="1" applyBorder="1"/>
    <xf numFmtId="0" fontId="1" fillId="0" borderId="48" xfId="0" applyFont="1" applyBorder="1" applyAlignment="1">
      <alignment horizontal="center" vertical="center" wrapText="1"/>
    </xf>
    <xf numFmtId="2" fontId="0" fillId="0" borderId="48" xfId="0" applyNumberFormat="1" applyFill="1" applyBorder="1" applyAlignment="1">
      <alignment horizontal="center"/>
    </xf>
    <xf numFmtId="0" fontId="0" fillId="0" borderId="48" xfId="0" applyBorder="1" applyAlignment="1">
      <alignment horizontal="center"/>
    </xf>
    <xf numFmtId="0" fontId="0" fillId="0" borderId="48" xfId="0" applyBorder="1"/>
    <xf numFmtId="0" fontId="0" fillId="0" borderId="0" xfId="0"/>
    <xf numFmtId="0" fontId="1" fillId="0" borderId="48" xfId="0" applyFont="1" applyBorder="1" applyAlignment="1">
      <alignment vertical="center" wrapText="1"/>
    </xf>
    <xf numFmtId="0" fontId="0" fillId="0" borderId="48" xfId="0" applyFill="1" applyBorder="1" applyAlignment="1">
      <alignment horizontal="center"/>
    </xf>
    <xf numFmtId="0" fontId="0" fillId="0" borderId="52" xfId="0" applyFill="1" applyBorder="1" applyAlignment="1">
      <alignment horizontal="center"/>
    </xf>
    <xf numFmtId="0" fontId="0" fillId="0" borderId="52" xfId="0" applyBorder="1"/>
    <xf numFmtId="2" fontId="0" fillId="0" borderId="52" xfId="0" applyNumberFormat="1" applyFill="1" applyBorder="1" applyAlignment="1">
      <alignment horizontal="center"/>
    </xf>
    <xf numFmtId="0" fontId="1" fillId="6" borderId="52" xfId="0" applyFont="1" applyFill="1" applyBorder="1" applyAlignment="1">
      <alignment horizontal="center" vertical="center" wrapText="1"/>
    </xf>
    <xf numFmtId="0" fontId="0" fillId="10" borderId="52" xfId="0" applyFont="1" applyFill="1" applyBorder="1" applyAlignment="1">
      <alignment horizontal="center" vertical="center"/>
    </xf>
    <xf numFmtId="0" fontId="9" fillId="0" borderId="52" xfId="0" applyNumberFormat="1" applyFont="1" applyFill="1" applyBorder="1" applyAlignment="1" applyProtection="1">
      <alignment horizontal="center" vertical="center"/>
    </xf>
    <xf numFmtId="0" fontId="0" fillId="0" borderId="52" xfId="0" applyFont="1" applyFill="1" applyBorder="1" applyAlignment="1">
      <alignment horizontal="center" vertical="center"/>
    </xf>
    <xf numFmtId="0" fontId="0" fillId="0" borderId="52" xfId="0" applyFont="1" applyBorder="1" applyAlignment="1">
      <alignment horizontal="center" vertical="center"/>
    </xf>
    <xf numFmtId="0" fontId="9" fillId="10" borderId="52" xfId="0" applyFont="1" applyFill="1" applyBorder="1" applyAlignment="1">
      <alignment horizontal="center" vertical="center"/>
    </xf>
    <xf numFmtId="0" fontId="32" fillId="8" borderId="52" xfId="0" applyNumberFormat="1" applyFont="1" applyFill="1" applyBorder="1" applyAlignment="1" applyProtection="1">
      <alignment horizontal="center" vertical="center"/>
    </xf>
    <xf numFmtId="0" fontId="0" fillId="45" borderId="52" xfId="0" applyFont="1" applyFill="1" applyBorder="1" applyAlignment="1">
      <alignment horizontal="center"/>
    </xf>
    <xf numFmtId="0" fontId="0" fillId="0" borderId="52" xfId="0" applyFont="1" applyBorder="1" applyAlignment="1">
      <alignment horizontal="center"/>
    </xf>
    <xf numFmtId="0" fontId="32" fillId="8" borderId="52" xfId="0" applyNumberFormat="1" applyFont="1" applyFill="1" applyBorder="1" applyAlignment="1" applyProtection="1">
      <alignment horizontal="center" vertical="top" wrapText="1"/>
    </xf>
    <xf numFmtId="2" fontId="0" fillId="0" borderId="52" xfId="0" applyNumberFormat="1" applyBorder="1" applyAlignment="1">
      <alignment horizontal="center"/>
    </xf>
    <xf numFmtId="0" fontId="0" fillId="13" borderId="52" xfId="0" applyFill="1" applyBorder="1" applyAlignment="1">
      <alignment horizontal="center"/>
    </xf>
    <xf numFmtId="0" fontId="1" fillId="0" borderId="52" xfId="0" applyFont="1" applyBorder="1" applyAlignment="1">
      <alignment wrapText="1"/>
    </xf>
    <xf numFmtId="17" fontId="0" fillId="0" borderId="52" xfId="0" applyNumberFormat="1" applyBorder="1"/>
    <xf numFmtId="0" fontId="1" fillId="0" borderId="52" xfId="0" applyFont="1" applyBorder="1" applyAlignment="1">
      <alignment vertical="center" wrapText="1"/>
    </xf>
    <xf numFmtId="0" fontId="0" fillId="0" borderId="1" xfId="0" applyNumberFormat="1" applyFill="1" applyBorder="1" applyAlignment="1">
      <alignment horizontal="center"/>
    </xf>
    <xf numFmtId="0" fontId="0" fillId="0" borderId="0" xfId="0" applyFill="1" applyBorder="1"/>
    <xf numFmtId="0" fontId="0" fillId="0" borderId="0" xfId="0" applyFill="1" applyBorder="1" applyAlignment="1">
      <alignment horizontal="center"/>
    </xf>
    <xf numFmtId="2" fontId="0" fillId="0" borderId="0" xfId="0" applyNumberFormat="1" applyFill="1" applyBorder="1" applyAlignment="1">
      <alignment horizontal="center"/>
    </xf>
    <xf numFmtId="0" fontId="0" fillId="0" borderId="0" xfId="0" applyFont="1" applyBorder="1" applyAlignment="1">
      <alignment horizontal="center" vertical="center"/>
    </xf>
    <xf numFmtId="0" fontId="0" fillId="0" borderId="52" xfId="0" applyFont="1" applyBorder="1" applyAlignment="1">
      <alignment vertical="center"/>
    </xf>
    <xf numFmtId="0" fontId="0" fillId="0" borderId="52" xfId="0" applyFont="1" applyFill="1" applyBorder="1" applyAlignment="1">
      <alignment vertical="center"/>
    </xf>
    <xf numFmtId="14" fontId="0" fillId="0" borderId="52" xfId="0" applyNumberFormat="1" applyFont="1" applyBorder="1" applyAlignment="1">
      <alignment horizontal="center" vertical="center"/>
    </xf>
    <xf numFmtId="0" fontId="0" fillId="12" borderId="52" xfId="0" applyFont="1" applyFill="1" applyBorder="1" applyAlignment="1">
      <alignment horizontal="center" vertical="center"/>
    </xf>
    <xf numFmtId="0" fontId="0" fillId="0" borderId="52" xfId="0" applyBorder="1"/>
    <xf numFmtId="0" fontId="0" fillId="0" borderId="52" xfId="0" applyBorder="1" applyAlignment="1">
      <alignment horizontal="center"/>
    </xf>
    <xf numFmtId="0" fontId="0" fillId="0" borderId="52" xfId="0" applyFill="1" applyBorder="1"/>
    <xf numFmtId="0" fontId="0" fillId="0" borderId="48" xfId="0" applyFill="1" applyBorder="1"/>
    <xf numFmtId="0" fontId="0" fillId="0" borderId="0" xfId="0" applyAlignment="1">
      <alignment horizontal="center"/>
    </xf>
    <xf numFmtId="0" fontId="9" fillId="45" borderId="52" xfId="2" applyFont="1" applyFill="1" applyBorder="1" applyAlignment="1">
      <alignment horizontal="center" vertical="center"/>
    </xf>
    <xf numFmtId="0" fontId="9" fillId="0" borderId="52" xfId="4" applyFont="1" applyBorder="1" applyAlignment="1">
      <alignment horizontal="center" vertical="center"/>
    </xf>
    <xf numFmtId="0" fontId="9" fillId="45" borderId="52" xfId="2" applyNumberFormat="1" applyFont="1" applyFill="1" applyBorder="1" applyAlignment="1" applyProtection="1">
      <alignment horizontal="center" vertical="center"/>
    </xf>
    <xf numFmtId="0" fontId="9" fillId="0" borderId="52" xfId="4" applyFont="1" applyFill="1" applyBorder="1" applyAlignment="1">
      <alignment horizontal="center" vertical="center"/>
    </xf>
    <xf numFmtId="0" fontId="0" fillId="48" borderId="52" xfId="0" applyFill="1" applyBorder="1" applyAlignment="1">
      <alignment horizontal="center"/>
    </xf>
    <xf numFmtId="2" fontId="0" fillId="48" borderId="52" xfId="0" applyNumberFormat="1" applyFill="1" applyBorder="1" applyAlignment="1">
      <alignment horizontal="center"/>
    </xf>
    <xf numFmtId="0" fontId="0" fillId="48" borderId="52" xfId="0" applyFill="1" applyBorder="1"/>
    <xf numFmtId="0" fontId="0" fillId="12" borderId="52" xfId="0" applyFont="1" applyFill="1" applyBorder="1" applyAlignment="1">
      <alignment horizontal="center"/>
    </xf>
    <xf numFmtId="0" fontId="0" fillId="10" borderId="52" xfId="0" applyFont="1" applyFill="1" applyBorder="1" applyAlignment="1">
      <alignment horizontal="center"/>
    </xf>
    <xf numFmtId="0" fontId="8" fillId="0" borderId="52" xfId="0" applyFont="1" applyBorder="1" applyAlignment="1">
      <alignment vertical="center"/>
    </xf>
    <xf numFmtId="0" fontId="0" fillId="0" borderId="0" xfId="0" applyFont="1" applyFill="1" applyBorder="1" applyAlignment="1">
      <alignment horizontal="center" vertical="center"/>
    </xf>
    <xf numFmtId="0" fontId="9" fillId="0" borderId="0" xfId="4" applyFont="1" applyFill="1" applyBorder="1" applyAlignment="1">
      <alignment horizontal="center" vertical="center"/>
    </xf>
    <xf numFmtId="2" fontId="9" fillId="0" borderId="0" xfId="4" applyNumberFormat="1" applyFont="1" applyBorder="1" applyAlignment="1">
      <alignment horizontal="center" vertical="center"/>
    </xf>
    <xf numFmtId="0" fontId="1" fillId="6" borderId="52" xfId="0" applyFont="1" applyFill="1" applyBorder="1" applyAlignment="1">
      <alignment horizontal="left" vertical="center" wrapText="1"/>
    </xf>
    <xf numFmtId="0" fontId="0" fillId="0" borderId="52" xfId="0" applyFont="1" applyFill="1" applyBorder="1" applyAlignment="1">
      <alignment horizontal="left" vertical="center"/>
    </xf>
    <xf numFmtId="0" fontId="8" fillId="0" borderId="52" xfId="0" applyFont="1" applyFill="1" applyBorder="1" applyAlignment="1">
      <alignment horizontal="left" vertical="center"/>
    </xf>
    <xf numFmtId="0" fontId="9" fillId="5" borderId="52" xfId="2" applyNumberFormat="1" applyFont="1" applyBorder="1" applyAlignment="1" applyProtection="1">
      <alignment horizontal="center" vertical="center"/>
    </xf>
    <xf numFmtId="0" fontId="9" fillId="0" borderId="52" xfId="1" applyNumberFormat="1" applyFont="1" applyFill="1" applyBorder="1" applyAlignment="1" applyProtection="1">
      <alignment horizontal="center" vertical="center"/>
    </xf>
    <xf numFmtId="0" fontId="0" fillId="49" borderId="0" xfId="0" applyFill="1"/>
    <xf numFmtId="0" fontId="1" fillId="49" borderId="52" xfId="0" applyFont="1" applyFill="1" applyBorder="1" applyAlignment="1">
      <alignment horizontal="center" wrapText="1"/>
    </xf>
    <xf numFmtId="0" fontId="1" fillId="49" borderId="52" xfId="0" applyFont="1" applyFill="1" applyBorder="1" applyAlignment="1">
      <alignment wrapText="1"/>
    </xf>
    <xf numFmtId="0" fontId="0" fillId="0" borderId="52" xfId="0" applyBorder="1" applyAlignment="1">
      <alignment horizontal="center"/>
    </xf>
    <xf numFmtId="0" fontId="0" fillId="0" borderId="52" xfId="0" applyFill="1" applyBorder="1" applyAlignment="1">
      <alignment horizontal="center"/>
    </xf>
    <xf numFmtId="0" fontId="0" fillId="0" borderId="52" xfId="0" applyFont="1" applyFill="1" applyBorder="1" applyAlignment="1">
      <alignment horizontal="center"/>
    </xf>
    <xf numFmtId="0" fontId="9" fillId="0" borderId="52" xfId="0" applyFont="1" applyFill="1" applyBorder="1" applyAlignment="1">
      <alignment horizontal="center" vertical="center"/>
    </xf>
    <xf numFmtId="0" fontId="10" fillId="13" borderId="0" xfId="4" applyFill="1"/>
    <xf numFmtId="0" fontId="0" fillId="0" borderId="1" xfId="0" applyFill="1" applyBorder="1"/>
    <xf numFmtId="0" fontId="2" fillId="0" borderId="0" xfId="0" applyFont="1" applyBorder="1"/>
    <xf numFmtId="0" fontId="0" fillId="0" borderId="56" xfId="0" applyFill="1" applyBorder="1" applyAlignment="1">
      <alignment horizontal="center"/>
    </xf>
    <xf numFmtId="0" fontId="1" fillId="0" borderId="56" xfId="0" applyFont="1" applyBorder="1" applyAlignment="1">
      <alignment horizontal="center" vertical="center" wrapText="1"/>
    </xf>
    <xf numFmtId="2" fontId="9" fillId="0" borderId="56" xfId="0" applyNumberFormat="1" applyFont="1" applyFill="1" applyBorder="1" applyAlignment="1">
      <alignment horizontal="center"/>
    </xf>
    <xf numFmtId="0" fontId="33" fillId="0" borderId="56" xfId="4" applyFont="1" applyBorder="1" applyAlignment="1">
      <alignment wrapText="1"/>
    </xf>
    <xf numFmtId="0" fontId="33" fillId="0" borderId="56" xfId="4" applyFont="1" applyBorder="1" applyAlignment="1">
      <alignment vertical="center"/>
    </xf>
    <xf numFmtId="0" fontId="0" fillId="0" borderId="0" xfId="0"/>
    <xf numFmtId="0" fontId="32" fillId="8" borderId="56" xfId="0" applyNumberFormat="1" applyFont="1" applyFill="1" applyBorder="1" applyAlignment="1" applyProtection="1">
      <alignment horizontal="center" vertical="center"/>
    </xf>
    <xf numFmtId="2" fontId="9" fillId="0" borderId="56" xfId="0" applyNumberFormat="1" applyFont="1" applyBorder="1" applyAlignment="1">
      <alignment horizontal="center"/>
    </xf>
    <xf numFmtId="0" fontId="21" fillId="14" borderId="0" xfId="12"/>
    <xf numFmtId="0" fontId="21" fillId="14" borderId="0" xfId="12" applyAlignment="1">
      <alignment horizontal="left"/>
    </xf>
    <xf numFmtId="0" fontId="21" fillId="14" borderId="53" xfId="12" applyBorder="1" applyAlignment="1">
      <alignment vertical="center"/>
    </xf>
    <xf numFmtId="0" fontId="21" fillId="14" borderId="53" xfId="12" applyBorder="1" applyAlignment="1">
      <alignment horizontal="center" vertical="center" wrapText="1"/>
    </xf>
    <xf numFmtId="0" fontId="21" fillId="14" borderId="53" xfId="12" applyBorder="1" applyAlignment="1">
      <alignment horizontal="center" vertical="center"/>
    </xf>
    <xf numFmtId="0" fontId="21" fillId="14" borderId="55" xfId="12" applyBorder="1" applyAlignment="1">
      <alignment horizontal="center"/>
    </xf>
    <xf numFmtId="0" fontId="21" fillId="14" borderId="0" xfId="12" applyAlignment="1">
      <alignment vertical="center"/>
    </xf>
    <xf numFmtId="0" fontId="21" fillId="14" borderId="0" xfId="12" applyAlignment="1">
      <alignment horizontal="center" vertical="center" wrapText="1"/>
    </xf>
    <xf numFmtId="0" fontId="21" fillId="14" borderId="0" xfId="12" applyAlignment="1">
      <alignment horizontal="center" vertical="center"/>
    </xf>
    <xf numFmtId="0" fontId="21" fillId="14" borderId="0" xfId="12" applyBorder="1" applyAlignment="1">
      <alignment horizontal="center"/>
    </xf>
    <xf numFmtId="0" fontId="21" fillId="14" borderId="0" xfId="12" applyBorder="1" applyAlignment="1">
      <alignment vertical="center"/>
    </xf>
    <xf numFmtId="0" fontId="21" fillId="14" borderId="0" xfId="12" applyBorder="1" applyAlignment="1">
      <alignment horizontal="center" vertical="center" wrapText="1"/>
    </xf>
    <xf numFmtId="0" fontId="21" fillId="14" borderId="0" xfId="12" applyBorder="1" applyAlignment="1">
      <alignment horizontal="center" vertical="center"/>
    </xf>
    <xf numFmtId="0" fontId="21" fillId="14" borderId="54" xfId="12" applyBorder="1" applyAlignment="1">
      <alignment vertical="center"/>
    </xf>
    <xf numFmtId="0" fontId="21" fillId="14" borderId="54" xfId="12" applyBorder="1" applyAlignment="1">
      <alignment horizontal="center" vertical="center" wrapText="1"/>
    </xf>
    <xf numFmtId="0" fontId="21" fillId="14" borderId="54" xfId="12" applyBorder="1" applyAlignment="1">
      <alignment horizontal="center" vertical="center"/>
    </xf>
    <xf numFmtId="0" fontId="21" fillId="13" borderId="9" xfId="12" applyFill="1" applyBorder="1" applyAlignment="1">
      <alignment horizontal="center"/>
    </xf>
    <xf numFmtId="0" fontId="21" fillId="13" borderId="9" xfId="12" applyFill="1" applyBorder="1"/>
    <xf numFmtId="0" fontId="1" fillId="13" borderId="52" xfId="0" applyFont="1" applyFill="1" applyBorder="1" applyAlignment="1">
      <alignment horizontal="center" vertical="center" wrapText="1"/>
    </xf>
    <xf numFmtId="2" fontId="21" fillId="14" borderId="0" xfId="12" applyNumberFormat="1" applyAlignment="1">
      <alignment horizontal="center" vertical="center"/>
    </xf>
    <xf numFmtId="0" fontId="21" fillId="14" borderId="0" xfId="12" applyAlignment="1">
      <alignment horizontal="center"/>
    </xf>
    <xf numFmtId="0" fontId="21" fillId="14" borderId="54" xfId="12" applyBorder="1" applyAlignment="1">
      <alignment horizontal="center"/>
    </xf>
    <xf numFmtId="2" fontId="21" fillId="14" borderId="0" xfId="12" applyNumberFormat="1" applyBorder="1" applyAlignment="1">
      <alignment horizontal="center" vertical="center"/>
    </xf>
    <xf numFmtId="0" fontId="21" fillId="14" borderId="0" xfId="12" applyBorder="1"/>
    <xf numFmtId="2" fontId="21" fillId="14" borderId="54" xfId="12" applyNumberFormat="1" applyBorder="1" applyAlignment="1">
      <alignment horizontal="center" vertical="center"/>
    </xf>
    <xf numFmtId="0" fontId="0" fillId="0" borderId="57" xfId="0" applyBorder="1"/>
    <xf numFmtId="0" fontId="0" fillId="0" borderId="57" xfId="0" applyBorder="1" applyAlignment="1">
      <alignment wrapText="1"/>
    </xf>
    <xf numFmtId="0" fontId="0" fillId="0" borderId="58" xfId="0" applyBorder="1"/>
    <xf numFmtId="0" fontId="0" fillId="0" borderId="9" xfId="0" applyBorder="1" applyAlignment="1">
      <alignment horizontal="center"/>
    </xf>
    <xf numFmtId="0" fontId="35" fillId="0" borderId="0" xfId="0" applyFont="1" applyAlignment="1">
      <alignment vertical="center"/>
    </xf>
    <xf numFmtId="0" fontId="34" fillId="0" borderId="0" xfId="0" applyFont="1" applyAlignment="1">
      <alignment vertical="center"/>
    </xf>
    <xf numFmtId="0" fontId="0" fillId="3" borderId="0" xfId="0" applyFill="1" applyAlignment="1">
      <alignment vertical="center"/>
    </xf>
    <xf numFmtId="0" fontId="35" fillId="3" borderId="0" xfId="0" applyFont="1" applyFill="1" applyAlignment="1">
      <alignment vertical="center"/>
    </xf>
    <xf numFmtId="0" fontId="34" fillId="3" borderId="0" xfId="0" applyFont="1" applyFill="1" applyAlignment="1">
      <alignment vertical="center"/>
    </xf>
    <xf numFmtId="0" fontId="0" fillId="0" borderId="5" xfId="0" applyBorder="1" applyAlignment="1">
      <alignment horizontal="center"/>
    </xf>
    <xf numFmtId="0" fontId="0" fillId="0" borderId="7" xfId="0" applyBorder="1" applyAlignment="1">
      <alignment horizontal="center"/>
    </xf>
    <xf numFmtId="0" fontId="1" fillId="0" borderId="60" xfId="0" applyFont="1" applyBorder="1"/>
    <xf numFmtId="0" fontId="1" fillId="0" borderId="38" xfId="0" applyFont="1" applyBorder="1"/>
    <xf numFmtId="0" fontId="1" fillId="0" borderId="59" xfId="0" applyFont="1" applyBorder="1"/>
    <xf numFmtId="0" fontId="21" fillId="0" borderId="0" xfId="12" applyFill="1"/>
    <xf numFmtId="0" fontId="0" fillId="13" borderId="0" xfId="0" applyFill="1"/>
    <xf numFmtId="0" fontId="0" fillId="13" borderId="0" xfId="0" applyFont="1" applyFill="1" applyBorder="1"/>
    <xf numFmtId="2" fontId="0" fillId="0" borderId="56" xfId="0" applyNumberFormat="1" applyFont="1" applyBorder="1" applyAlignment="1">
      <alignment horizontal="center"/>
    </xf>
    <xf numFmtId="2" fontId="0" fillId="0" borderId="52" xfId="0" applyNumberFormat="1" applyFont="1" applyBorder="1"/>
    <xf numFmtId="0" fontId="0" fillId="0" borderId="56" xfId="0" applyFill="1" applyBorder="1"/>
    <xf numFmtId="2" fontId="0" fillId="0" borderId="0" xfId="0" applyNumberFormat="1" applyFont="1"/>
    <xf numFmtId="0" fontId="0" fillId="0" borderId="56" xfId="0" applyBorder="1" applyAlignment="1">
      <alignment horizontal="center"/>
    </xf>
    <xf numFmtId="0" fontId="0" fillId="0" borderId="56" xfId="0" applyBorder="1"/>
    <xf numFmtId="0" fontId="0" fillId="13" borderId="0" xfId="0" applyFill="1" applyBorder="1" applyAlignment="1">
      <alignment horizontal="center"/>
    </xf>
    <xf numFmtId="2" fontId="0" fillId="0" borderId="0" xfId="0" applyNumberFormat="1" applyFont="1"/>
    <xf numFmtId="2" fontId="0" fillId="0" borderId="0" xfId="0" applyNumberFormat="1" applyFont="1"/>
    <xf numFmtId="0" fontId="0" fillId="0" borderId="56" xfId="0" applyBorder="1" applyAlignment="1">
      <alignment horizontal="center"/>
    </xf>
    <xf numFmtId="2" fontId="0" fillId="0" borderId="0" xfId="0" applyNumberFormat="1" applyFont="1"/>
    <xf numFmtId="0" fontId="9" fillId="0" borderId="56" xfId="0" applyFont="1" applyFill="1" applyBorder="1" applyAlignment="1">
      <alignment horizontal="center" vertical="center"/>
    </xf>
    <xf numFmtId="0" fontId="9" fillId="13" borderId="56" xfId="0" applyFont="1" applyFill="1" applyBorder="1" applyAlignment="1">
      <alignment horizontal="center" vertical="center"/>
    </xf>
    <xf numFmtId="0" fontId="0" fillId="0" borderId="56" xfId="0" applyFont="1" applyBorder="1" applyAlignment="1">
      <alignment horizontal="center" vertical="center" wrapText="1"/>
    </xf>
    <xf numFmtId="0" fontId="1" fillId="6" borderId="56" xfId="0" applyFont="1" applyFill="1" applyBorder="1" applyAlignment="1">
      <alignment horizontal="center" vertical="center" wrapText="1"/>
    </xf>
    <xf numFmtId="0" fontId="1" fillId="6" borderId="56" xfId="0" applyFont="1" applyFill="1" applyBorder="1" applyAlignment="1">
      <alignment horizontal="left" vertical="center" wrapText="1"/>
    </xf>
    <xf numFmtId="0" fontId="1" fillId="7" borderId="56" xfId="0" applyFont="1" applyFill="1" applyBorder="1" applyAlignment="1">
      <alignment horizontal="left" vertical="center" wrapText="1"/>
    </xf>
    <xf numFmtId="0" fontId="0" fillId="0" borderId="56" xfId="0" applyFont="1" applyBorder="1" applyAlignment="1">
      <alignment horizontal="center" vertical="center"/>
    </xf>
    <xf numFmtId="1" fontId="0" fillId="0" borderId="56" xfId="3" applyNumberFormat="1" applyFont="1" applyBorder="1" applyAlignment="1">
      <alignment horizontal="center" vertical="center"/>
    </xf>
    <xf numFmtId="0" fontId="0" fillId="0" borderId="56" xfId="0" applyFont="1" applyFill="1" applyBorder="1" applyAlignment="1">
      <alignment horizontal="center" vertical="center"/>
    </xf>
    <xf numFmtId="0" fontId="0" fillId="0" borderId="56" xfId="0" applyFont="1" applyFill="1" applyBorder="1" applyAlignment="1">
      <alignment vertical="center"/>
    </xf>
    <xf numFmtId="14" fontId="0" fillId="0" borderId="56" xfId="0" applyNumberFormat="1" applyFont="1" applyBorder="1" applyAlignment="1">
      <alignment horizontal="center" vertical="center"/>
    </xf>
    <xf numFmtId="0" fontId="0" fillId="0" borderId="56" xfId="0" applyFont="1" applyFill="1" applyBorder="1" applyAlignment="1">
      <alignment horizontal="left" vertical="center"/>
    </xf>
    <xf numFmtId="0" fontId="9" fillId="0" borderId="56" xfId="0" applyNumberFormat="1" applyFont="1" applyFill="1" applyBorder="1" applyAlignment="1" applyProtection="1">
      <alignment horizontal="center" vertical="center"/>
    </xf>
    <xf numFmtId="0" fontId="0" fillId="10" borderId="56" xfId="0" applyFont="1" applyFill="1" applyBorder="1" applyAlignment="1">
      <alignment horizontal="center" vertical="center"/>
    </xf>
    <xf numFmtId="0" fontId="0" fillId="12" borderId="56" xfId="0" applyFont="1" applyFill="1" applyBorder="1" applyAlignment="1">
      <alignment horizontal="center" vertical="center"/>
    </xf>
    <xf numFmtId="0" fontId="0" fillId="0" borderId="56" xfId="0" applyFont="1" applyBorder="1" applyAlignment="1">
      <alignment vertical="center"/>
    </xf>
    <xf numFmtId="0" fontId="0" fillId="5" borderId="56" xfId="2" applyFont="1" applyBorder="1" applyAlignment="1">
      <alignment horizontal="center" vertical="center"/>
    </xf>
    <xf numFmtId="0" fontId="0" fillId="11" borderId="56" xfId="0" applyFont="1" applyFill="1" applyBorder="1" applyAlignment="1">
      <alignment horizontal="center" vertical="center"/>
    </xf>
    <xf numFmtId="0" fontId="0" fillId="47" borderId="56" xfId="0" applyFont="1" applyFill="1" applyBorder="1" applyAlignment="1">
      <alignment horizontal="center" vertical="center"/>
    </xf>
    <xf numFmtId="1" fontId="0" fillId="0" borderId="56" xfId="3" applyNumberFormat="1" applyFont="1" applyFill="1" applyBorder="1" applyAlignment="1">
      <alignment horizontal="center" vertical="center"/>
    </xf>
    <xf numFmtId="0" fontId="8" fillId="0" borderId="56" xfId="0" applyFont="1" applyFill="1" applyBorder="1" applyAlignment="1">
      <alignment horizontal="left" vertical="center"/>
    </xf>
    <xf numFmtId="0" fontId="9" fillId="45" borderId="56" xfId="2" applyNumberFormat="1" applyFont="1" applyFill="1" applyBorder="1" applyAlignment="1" applyProtection="1">
      <alignment horizontal="center" vertical="center"/>
    </xf>
    <xf numFmtId="0" fontId="9" fillId="0" borderId="56" xfId="2" applyFont="1" applyFill="1" applyBorder="1" applyAlignment="1">
      <alignment horizontal="center" vertical="center"/>
    </xf>
    <xf numFmtId="0" fontId="9" fillId="0" borderId="56" xfId="4" applyFont="1" applyBorder="1" applyAlignment="1">
      <alignment horizontal="center" vertical="center"/>
    </xf>
    <xf numFmtId="0" fontId="9" fillId="5" borderId="56" xfId="2" applyNumberFormat="1" applyFont="1" applyBorder="1" applyAlignment="1" applyProtection="1">
      <alignment horizontal="center" vertical="center"/>
    </xf>
    <xf numFmtId="0" fontId="8" fillId="0" borderId="56" xfId="2" applyFont="1" applyFill="1" applyBorder="1" applyAlignment="1">
      <alignment horizontal="left" vertical="center"/>
    </xf>
    <xf numFmtId="0" fontId="0" fillId="0" borderId="56" xfId="2" applyFont="1" applyFill="1" applyBorder="1" applyAlignment="1">
      <alignment vertical="center"/>
    </xf>
    <xf numFmtId="1" fontId="0" fillId="46" borderId="56" xfId="3" applyNumberFormat="1" applyFont="1" applyFill="1" applyBorder="1" applyAlignment="1">
      <alignment horizontal="center" vertical="center"/>
    </xf>
    <xf numFmtId="0" fontId="9" fillId="0" borderId="56" xfId="1" applyNumberFormat="1" applyFont="1" applyFill="1" applyBorder="1" applyAlignment="1" applyProtection="1">
      <alignment horizontal="center" vertical="center"/>
    </xf>
    <xf numFmtId="0" fontId="9" fillId="10" borderId="56" xfId="0" applyNumberFormat="1" applyFont="1" applyFill="1" applyBorder="1" applyAlignment="1" applyProtection="1">
      <alignment horizontal="center" vertical="center"/>
    </xf>
    <xf numFmtId="164" fontId="0" fillId="0" borderId="56" xfId="0" applyNumberFormat="1" applyFont="1" applyBorder="1" applyAlignment="1">
      <alignment horizontal="center" vertical="center"/>
    </xf>
    <xf numFmtId="0" fontId="9" fillId="10" borderId="56" xfId="0" applyFont="1" applyFill="1" applyBorder="1" applyAlignment="1">
      <alignment horizontal="center" vertical="center"/>
    </xf>
    <xf numFmtId="164" fontId="0" fillId="5" borderId="56" xfId="2" applyNumberFormat="1" applyFont="1" applyBorder="1" applyAlignment="1">
      <alignment horizontal="center" vertical="center"/>
    </xf>
    <xf numFmtId="0" fontId="0" fillId="6" borderId="56" xfId="0" applyFont="1" applyFill="1" applyBorder="1" applyAlignment="1">
      <alignment horizontal="center" vertical="center"/>
    </xf>
    <xf numFmtId="0" fontId="9" fillId="45" borderId="56" xfId="2" applyFont="1" applyFill="1" applyBorder="1" applyAlignment="1">
      <alignment horizontal="center" vertical="center"/>
    </xf>
    <xf numFmtId="0" fontId="8" fillId="8" borderId="56" xfId="0" applyNumberFormat="1" applyFont="1" applyFill="1" applyBorder="1" applyAlignment="1" applyProtection="1">
      <alignment horizontal="center" vertical="center"/>
    </xf>
    <xf numFmtId="2" fontId="9" fillId="0" borderId="56" xfId="4" applyNumberFormat="1" applyFont="1" applyBorder="1" applyAlignment="1">
      <alignment horizontal="center" vertical="center"/>
    </xf>
    <xf numFmtId="2" fontId="9" fillId="0" borderId="56" xfId="4" applyNumberFormat="1" applyFont="1" applyFill="1" applyBorder="1" applyAlignment="1">
      <alignment horizontal="center" vertical="center"/>
    </xf>
    <xf numFmtId="0" fontId="9" fillId="5" borderId="56" xfId="2" applyFont="1" applyBorder="1" applyAlignment="1">
      <alignment horizontal="center" vertical="center"/>
    </xf>
    <xf numFmtId="2" fontId="9" fillId="0" borderId="56" xfId="2" applyNumberFormat="1" applyFont="1" applyFill="1" applyBorder="1" applyAlignment="1">
      <alignment horizontal="center" vertical="center"/>
    </xf>
    <xf numFmtId="0" fontId="12" fillId="0" borderId="56" xfId="0" applyFont="1" applyBorder="1" applyAlignment="1">
      <alignment horizontal="center" vertical="center"/>
    </xf>
    <xf numFmtId="2" fontId="9" fillId="0" borderId="56" xfId="6" applyNumberFormat="1" applyFont="1" applyBorder="1" applyAlignment="1">
      <alignment horizontal="center" vertical="center"/>
    </xf>
    <xf numFmtId="0" fontId="32" fillId="5" borderId="56" xfId="2" applyNumberFormat="1" applyFont="1" applyBorder="1" applyAlignment="1" applyProtection="1">
      <alignment horizontal="center" vertical="center"/>
    </xf>
    <xf numFmtId="2" fontId="9" fillId="0" borderId="56" xfId="6" applyNumberFormat="1" applyFont="1" applyFill="1" applyBorder="1" applyAlignment="1">
      <alignment horizontal="center" vertical="center"/>
    </xf>
    <xf numFmtId="0" fontId="0" fillId="10" borderId="56" xfId="0" applyFont="1" applyFill="1" applyBorder="1" applyAlignment="1">
      <alignment horizontal="center"/>
    </xf>
    <xf numFmtId="0" fontId="0" fillId="0" borderId="56" xfId="0" applyFont="1" applyBorder="1" applyAlignment="1">
      <alignment horizontal="center"/>
    </xf>
    <xf numFmtId="0" fontId="0" fillId="45" borderId="56" xfId="0" applyFont="1" applyFill="1" applyBorder="1" applyAlignment="1">
      <alignment horizontal="center"/>
    </xf>
    <xf numFmtId="0" fontId="0" fillId="0" borderId="56" xfId="0" applyFont="1" applyFill="1" applyBorder="1" applyAlignment="1">
      <alignment horizontal="center"/>
    </xf>
    <xf numFmtId="0" fontId="32" fillId="8" borderId="56" xfId="0" applyNumberFormat="1" applyFont="1" applyFill="1" applyBorder="1" applyAlignment="1" applyProtection="1">
      <alignment horizontal="center" vertical="top" wrapText="1"/>
    </xf>
    <xf numFmtId="0" fontId="8" fillId="0" borderId="56" xfId="0" applyFont="1" applyBorder="1" applyAlignment="1">
      <alignment vertical="center"/>
    </xf>
    <xf numFmtId="0" fontId="0" fillId="12" borderId="56" xfId="0" applyFont="1" applyFill="1" applyBorder="1" applyAlignment="1">
      <alignment horizontal="center"/>
    </xf>
    <xf numFmtId="2" fontId="9" fillId="45" borderId="56" xfId="0" applyNumberFormat="1" applyFont="1" applyFill="1" applyBorder="1" applyAlignment="1">
      <alignment horizontal="center"/>
    </xf>
    <xf numFmtId="0" fontId="9" fillId="0" borderId="56" xfId="4" applyFont="1" applyFill="1" applyBorder="1" applyAlignment="1">
      <alignment horizontal="center" vertical="center"/>
    </xf>
    <xf numFmtId="0" fontId="0" fillId="11" borderId="56" xfId="0" applyFont="1" applyFill="1" applyBorder="1" applyAlignment="1">
      <alignment horizontal="center"/>
    </xf>
    <xf numFmtId="0" fontId="0" fillId="47" borderId="56" xfId="0" applyFont="1" applyFill="1" applyBorder="1" applyAlignment="1">
      <alignment vertical="center"/>
    </xf>
    <xf numFmtId="165" fontId="0" fillId="0" borderId="56" xfId="0" applyNumberFormat="1" applyFont="1" applyBorder="1" applyAlignment="1">
      <alignment horizontal="center"/>
    </xf>
    <xf numFmtId="49" fontId="0" fillId="0" borderId="56" xfId="0" applyNumberFormat="1" applyFont="1" applyBorder="1" applyAlignment="1">
      <alignment horizontal="center"/>
    </xf>
    <xf numFmtId="0" fontId="0" fillId="45" borderId="56" xfId="0" applyFont="1" applyFill="1" applyBorder="1" applyAlignment="1">
      <alignment horizontal="center" vertical="center"/>
    </xf>
    <xf numFmtId="0" fontId="37" fillId="6" borderId="56" xfId="0" applyFont="1" applyFill="1" applyBorder="1" applyAlignment="1">
      <alignment horizontal="center" vertical="center" wrapText="1"/>
    </xf>
    <xf numFmtId="0" fontId="0" fillId="10" borderId="25" xfId="0" applyFont="1" applyFill="1" applyBorder="1" applyAlignment="1">
      <alignment horizontal="center" vertical="center"/>
    </xf>
    <xf numFmtId="0" fontId="0" fillId="0" borderId="25" xfId="0" applyFont="1" applyBorder="1" applyAlignment="1">
      <alignment horizontal="center" vertical="center"/>
    </xf>
    <xf numFmtId="0" fontId="0" fillId="0" borderId="25" xfId="0" applyFont="1" applyFill="1" applyBorder="1" applyAlignment="1">
      <alignment vertical="center"/>
    </xf>
    <xf numFmtId="14" fontId="0" fillId="0" borderId="25" xfId="0" applyNumberFormat="1" applyFont="1" applyBorder="1" applyAlignment="1">
      <alignment horizontal="center" vertical="center"/>
    </xf>
    <xf numFmtId="0" fontId="0" fillId="0" borderId="25" xfId="0" applyFont="1" applyFill="1" applyBorder="1" applyAlignment="1">
      <alignment horizontal="center" vertical="center"/>
    </xf>
    <xf numFmtId="0" fontId="0" fillId="47" borderId="25" xfId="0" applyFont="1" applyFill="1" applyBorder="1" applyAlignment="1">
      <alignment vertical="center"/>
    </xf>
    <xf numFmtId="14" fontId="9" fillId="0" borderId="56" xfId="0" applyNumberFormat="1" applyFont="1" applyFill="1" applyBorder="1" applyAlignment="1">
      <alignment horizontal="center" vertical="center"/>
    </xf>
    <xf numFmtId="20" fontId="9" fillId="0" borderId="56" xfId="0" applyNumberFormat="1" applyFont="1" applyFill="1" applyBorder="1" applyAlignment="1">
      <alignment horizontal="center" vertical="center"/>
    </xf>
    <xf numFmtId="0" fontId="1" fillId="6" borderId="56" xfId="0" applyFont="1" applyFill="1" applyBorder="1" applyAlignment="1">
      <alignment vertical="center" wrapText="1"/>
    </xf>
    <xf numFmtId="0" fontId="0" fillId="0" borderId="25" xfId="0" applyFont="1" applyBorder="1" applyAlignment="1">
      <alignment vertical="center"/>
    </xf>
    <xf numFmtId="0" fontId="0" fillId="0" borderId="0" xfId="0" applyAlignment="1">
      <alignment horizontal="left"/>
    </xf>
    <xf numFmtId="0" fontId="0" fillId="0" borderId="0" xfId="0" pivotButton="1"/>
    <xf numFmtId="14" fontId="9" fillId="0" borderId="0" xfId="0" applyNumberFormat="1" applyFont="1" applyFill="1" applyBorder="1" applyAlignment="1">
      <alignment horizontal="center" vertical="center"/>
    </xf>
    <xf numFmtId="0" fontId="0" fillId="0" borderId="0" xfId="0" applyFont="1" applyFill="1" applyAlignment="1">
      <alignment vertical="center"/>
    </xf>
    <xf numFmtId="0" fontId="0" fillId="0" borderId="0" xfId="0" applyBorder="1"/>
    <xf numFmtId="0" fontId="0" fillId="0" borderId="0" xfId="0" applyNumberFormat="1"/>
    <xf numFmtId="0" fontId="0" fillId="0" borderId="0" xfId="0" applyFont="1" applyBorder="1" applyAlignment="1">
      <alignment horizontal="center" vertical="center"/>
    </xf>
    <xf numFmtId="0" fontId="0" fillId="0" borderId="0" xfId="0" applyFont="1" applyAlignment="1">
      <alignment vertical="center"/>
    </xf>
    <xf numFmtId="0" fontId="0" fillId="0" borderId="0" xfId="0" applyFont="1" applyAlignment="1">
      <alignment horizontal="center" vertical="center"/>
    </xf>
    <xf numFmtId="2" fontId="0" fillId="0" borderId="0" xfId="0" applyNumberFormat="1"/>
    <xf numFmtId="0" fontId="0" fillId="0" borderId="25" xfId="0" applyFont="1" applyBorder="1" applyAlignment="1">
      <alignment horizontal="center"/>
    </xf>
    <xf numFmtId="14" fontId="0" fillId="0" borderId="56" xfId="0" applyNumberFormat="1" applyFont="1" applyFill="1" applyBorder="1" applyAlignment="1">
      <alignment horizontal="center" vertical="center"/>
    </xf>
    <xf numFmtId="20" fontId="0" fillId="0" borderId="56" xfId="0" applyNumberFormat="1" applyFont="1" applyFill="1" applyBorder="1" applyAlignment="1">
      <alignment horizontal="center" vertical="center"/>
    </xf>
    <xf numFmtId="49" fontId="0" fillId="0" borderId="56" xfId="0" applyNumberFormat="1" applyFont="1" applyFill="1" applyBorder="1" applyAlignment="1">
      <alignment horizontal="center" vertical="center"/>
    </xf>
    <xf numFmtId="0" fontId="0" fillId="0" borderId="0" xfId="0" applyFont="1" applyAlignment="1">
      <alignment vertical="center" wrapText="1"/>
    </xf>
    <xf numFmtId="0" fontId="0" fillId="13" borderId="0" xfId="0" applyFont="1" applyFill="1" applyAlignment="1">
      <alignment vertical="center"/>
    </xf>
    <xf numFmtId="0" fontId="9" fillId="0" borderId="0" xfId="0" applyFont="1" applyFill="1" applyAlignment="1">
      <alignment horizontal="center" vertical="center"/>
    </xf>
    <xf numFmtId="14" fontId="0" fillId="0" borderId="56" xfId="0" applyNumberFormat="1" applyFont="1" applyFill="1" applyBorder="1" applyAlignment="1">
      <alignment horizontal="center"/>
    </xf>
    <xf numFmtId="0" fontId="8" fillId="0" borderId="56" xfId="0" applyFont="1" applyFill="1" applyBorder="1" applyAlignment="1">
      <alignment horizontal="center" vertical="center"/>
    </xf>
    <xf numFmtId="0" fontId="38" fillId="0" borderId="56" xfId="0" applyFont="1" applyFill="1" applyBorder="1" applyAlignment="1">
      <alignment horizontal="center" vertical="center"/>
    </xf>
    <xf numFmtId="0" fontId="38" fillId="0" borderId="56" xfId="0" applyFont="1" applyFill="1" applyBorder="1" applyAlignment="1">
      <alignment horizontal="center"/>
    </xf>
    <xf numFmtId="0" fontId="38" fillId="0" borderId="56" xfId="0" applyFont="1" applyFill="1" applyBorder="1" applyAlignment="1">
      <alignment vertical="center"/>
    </xf>
    <xf numFmtId="14" fontId="38" fillId="0" borderId="56" xfId="0" applyNumberFormat="1" applyFont="1" applyFill="1" applyBorder="1" applyAlignment="1">
      <alignment horizontal="center" vertical="center"/>
    </xf>
    <xf numFmtId="20" fontId="38" fillId="0" borderId="56" xfId="0" applyNumberFormat="1" applyFont="1" applyFill="1" applyBorder="1" applyAlignment="1">
      <alignment horizontal="center" vertical="center"/>
    </xf>
    <xf numFmtId="0" fontId="38" fillId="0" borderId="0" xfId="0" applyFont="1" applyFill="1" applyAlignment="1">
      <alignment vertical="center"/>
    </xf>
    <xf numFmtId="0" fontId="0" fillId="0" borderId="61" xfId="0" applyFont="1" applyBorder="1" applyAlignment="1">
      <alignment horizontal="center" vertical="center"/>
    </xf>
    <xf numFmtId="0" fontId="0" fillId="0" borderId="61" xfId="0" applyBorder="1" applyAlignment="1">
      <alignment horizontal="center"/>
    </xf>
    <xf numFmtId="0" fontId="0" fillId="0" borderId="61" xfId="0" applyFont="1" applyBorder="1" applyAlignment="1">
      <alignment horizontal="center"/>
    </xf>
    <xf numFmtId="0" fontId="0" fillId="45" borderId="61" xfId="0" applyFill="1" applyBorder="1" applyAlignment="1">
      <alignment horizontal="center"/>
    </xf>
    <xf numFmtId="0" fontId="0" fillId="10" borderId="61" xfId="0" applyFont="1" applyFill="1" applyBorder="1" applyAlignment="1">
      <alignment horizontal="center" vertical="center"/>
    </xf>
    <xf numFmtId="0" fontId="0" fillId="47" borderId="61" xfId="0" applyFont="1" applyFill="1" applyBorder="1" applyAlignment="1">
      <alignment vertical="center"/>
    </xf>
    <xf numFmtId="0" fontId="0" fillId="0" borderId="56" xfId="0" applyNumberFormat="1" applyFont="1" applyBorder="1" applyAlignment="1">
      <alignment horizontal="center"/>
    </xf>
    <xf numFmtId="0" fontId="0" fillId="0" borderId="56" xfId="0" applyNumberFormat="1" applyFont="1" applyFill="1" applyBorder="1" applyAlignment="1">
      <alignment horizontal="center" vertical="center"/>
    </xf>
    <xf numFmtId="0" fontId="38" fillId="0" borderId="56" xfId="0" applyNumberFormat="1" applyFont="1" applyFill="1" applyBorder="1" applyAlignment="1">
      <alignment horizontal="center" vertical="center"/>
    </xf>
    <xf numFmtId="0" fontId="9" fillId="0" borderId="56" xfId="0" applyNumberFormat="1" applyFont="1" applyFill="1" applyBorder="1" applyAlignment="1">
      <alignment horizontal="center" vertical="center"/>
    </xf>
    <xf numFmtId="0" fontId="0" fillId="0" borderId="56" xfId="0" applyNumberFormat="1" applyFont="1" applyBorder="1" applyAlignment="1">
      <alignment horizontal="center" vertical="center"/>
    </xf>
    <xf numFmtId="0" fontId="0" fillId="0" borderId="56" xfId="2" applyFont="1" applyFill="1" applyBorder="1" applyAlignment="1">
      <alignment horizontal="center" vertical="center"/>
    </xf>
    <xf numFmtId="0" fontId="8" fillId="0" borderId="56" xfId="0" applyFont="1" applyFill="1" applyBorder="1" applyAlignment="1">
      <alignment vertical="center"/>
    </xf>
    <xf numFmtId="0" fontId="0" fillId="0" borderId="24" xfId="0" applyFill="1" applyBorder="1"/>
    <xf numFmtId="0" fontId="1" fillId="6" borderId="61" xfId="0" applyFont="1" applyFill="1" applyBorder="1" applyAlignment="1">
      <alignment horizontal="center" vertical="center" wrapText="1"/>
    </xf>
    <xf numFmtId="0" fontId="9" fillId="0" borderId="61" xfId="0" applyFont="1" applyFill="1" applyBorder="1" applyAlignment="1">
      <alignment horizontal="center" vertical="center"/>
    </xf>
    <xf numFmtId="0" fontId="9" fillId="0" borderId="61" xfId="0" applyNumberFormat="1" applyFont="1" applyFill="1" applyBorder="1" applyAlignment="1" applyProtection="1">
      <alignment horizontal="center" vertical="center"/>
    </xf>
    <xf numFmtId="0" fontId="0" fillId="0" borderId="61" xfId="0" applyFont="1" applyFill="1" applyBorder="1" applyAlignment="1">
      <alignment horizontal="center" vertical="center"/>
    </xf>
    <xf numFmtId="0" fontId="38" fillId="0" borderId="61" xfId="0" applyFont="1" applyFill="1" applyBorder="1" applyAlignment="1">
      <alignment horizontal="center" vertical="center"/>
    </xf>
    <xf numFmtId="14" fontId="0" fillId="0" borderId="61" xfId="0" applyNumberFormat="1" applyFont="1" applyFill="1" applyBorder="1" applyAlignment="1">
      <alignment horizontal="center" vertical="center"/>
    </xf>
    <xf numFmtId="0" fontId="0" fillId="10" borderId="0" xfId="0" applyFill="1"/>
    <xf numFmtId="0" fontId="1" fillId="10" borderId="0" xfId="0" applyFont="1" applyFill="1"/>
    <xf numFmtId="0" fontId="1" fillId="10" borderId="56" xfId="0" applyFont="1" applyFill="1" applyBorder="1" applyAlignment="1">
      <alignment horizontal="left"/>
    </xf>
    <xf numFmtId="0" fontId="1" fillId="10" borderId="56" xfId="0" applyFont="1" applyFill="1" applyBorder="1" applyAlignment="1">
      <alignment horizontal="center"/>
    </xf>
    <xf numFmtId="0" fontId="0" fillId="10" borderId="56" xfId="0" applyFill="1" applyBorder="1"/>
    <xf numFmtId="0" fontId="0" fillId="10" borderId="56" xfId="0" applyFill="1" applyBorder="1" applyAlignment="1">
      <alignment horizontal="center"/>
    </xf>
    <xf numFmtId="0" fontId="0" fillId="50" borderId="56" xfId="0" applyFont="1" applyFill="1" applyBorder="1" applyAlignment="1">
      <alignment horizontal="center"/>
    </xf>
    <xf numFmtId="0" fontId="38" fillId="0" borderId="61" xfId="0" applyFont="1" applyBorder="1" applyAlignment="1">
      <alignment horizontal="center"/>
    </xf>
    <xf numFmtId="0" fontId="38" fillId="0" borderId="25" xfId="0" applyFont="1" applyBorder="1" applyAlignment="1">
      <alignment horizontal="center" vertical="center"/>
    </xf>
    <xf numFmtId="0" fontId="0" fillId="0" borderId="25" xfId="0" applyFont="1" applyFill="1" applyBorder="1" applyAlignment="1">
      <alignment horizontal="center"/>
    </xf>
    <xf numFmtId="0" fontId="9" fillId="13" borderId="25" xfId="0" applyFont="1" applyFill="1" applyBorder="1" applyAlignment="1">
      <alignment horizontal="center" vertical="center"/>
    </xf>
    <xf numFmtId="0" fontId="0" fillId="12" borderId="25" xfId="0" applyFont="1" applyFill="1" applyBorder="1" applyAlignment="1">
      <alignment horizontal="center"/>
    </xf>
    <xf numFmtId="49" fontId="0" fillId="0" borderId="25" xfId="0" applyNumberFormat="1" applyFont="1" applyBorder="1" applyAlignment="1">
      <alignment horizontal="center"/>
    </xf>
    <xf numFmtId="165" fontId="0" fillId="0" borderId="56" xfId="0" applyNumberFormat="1" applyFont="1" applyFill="1" applyBorder="1" applyAlignment="1">
      <alignment horizontal="center"/>
    </xf>
    <xf numFmtId="49" fontId="0" fillId="0" borderId="56" xfId="0" applyNumberFormat="1" applyFont="1" applyFill="1" applyBorder="1" applyAlignment="1">
      <alignment horizontal="center"/>
    </xf>
    <xf numFmtId="0" fontId="0" fillId="13" borderId="56" xfId="0" applyFont="1" applyFill="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xf numFmtId="2" fontId="10" fillId="0" borderId="61" xfId="4" applyNumberFormat="1" applyBorder="1" applyAlignment="1">
      <alignment horizontal="center" vertical="center"/>
    </xf>
  </cellXfs>
  <cellStyles count="49">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3" builtinId="27" customBuiltin="1"/>
    <cellStyle name="Calculation" xfId="17" builtinId="22" customBuiltin="1"/>
    <cellStyle name="Check Cell" xfId="19" builtinId="23" customBuiltin="1"/>
    <cellStyle name="Explanatory Text" xfId="20"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15" builtinId="20" customBuiltin="1"/>
    <cellStyle name="Linked Cell" xfId="18" builtinId="24" customBuiltin="1"/>
    <cellStyle name="Neutral" xfId="14" builtinId="28" customBuiltin="1"/>
    <cellStyle name="Normal" xfId="0" builtinId="0"/>
    <cellStyle name="Normal 2" xfId="4"/>
    <cellStyle name="Normal 2 2" xfId="6"/>
    <cellStyle name="Normal 2 2 2" xfId="48"/>
    <cellStyle name="Normal 2 3" xfId="46"/>
    <cellStyle name="Normal 2 3 2" xfId="3"/>
    <cellStyle name="Normal 3" xfId="47"/>
    <cellStyle name="Normal 5" xfId="5"/>
    <cellStyle name="Note" xfId="2" builtinId="10" customBuiltin="1"/>
    <cellStyle name="Output" xfId="16" builtinId="21" customBuiltin="1"/>
    <cellStyle name="Title" xfId="7" builtinId="15" customBuiltin="1"/>
    <cellStyle name="Total" xfId="21" builtinId="25" customBuiltin="1"/>
    <cellStyle name="Warning Text" xfId="1" builtinId="11" customBuiltin="1"/>
  </cellStyles>
  <dxfs count="28">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alignment horizontal="center" readingOrder="0"/>
    </dxf>
    <dxf>
      <alignment horizontal="center" readingOrder="0"/>
    </dxf>
    <dxf>
      <alignment horizontal="center" readingOrder="0"/>
    </dxf>
    <dxf>
      <alignment horizontal="center" readingOrder="0"/>
    </dxf>
    <dxf>
      <fill>
        <patternFill patternType="solid">
          <bgColor theme="0" tint="-0.34998626667073579"/>
        </patternFill>
      </fill>
    </dxf>
    <dxf>
      <border>
        <left style="medium">
          <color indexed="64"/>
        </left>
        <right style="medium">
          <color indexed="64"/>
        </right>
        <top style="medium">
          <color indexed="64"/>
        </top>
        <bottom style="medium">
          <color indexed="64"/>
        </bottom>
      </border>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dxf>
    <dxf>
      <font>
        <color auto="1"/>
      </font>
    </dxf>
    <dxf>
      <font>
        <color auto="1"/>
      </font>
    </dxf>
    <dxf>
      <font>
        <color auto="1"/>
      </font>
    </dxf>
    <dxf>
      <font>
        <color auto="1"/>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2" formatCode="0.00"/>
    </dxf>
  </dxfs>
  <tableStyles count="0" defaultTableStyle="TableStyleMedium2" defaultPivotStyle="PivotStyleMedium9"/>
  <colors>
    <mruColors>
      <color rgb="FFCC00FF"/>
      <color rgb="FFD0F7A1"/>
      <color rgb="FFFFFFCD"/>
      <color rgb="FFFFFFA7"/>
      <color rgb="FFFFC9C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jpeg"/><Relationship Id="rId7" Type="http://schemas.openxmlformats.org/officeDocument/2006/relationships/image" Target="../media/image14.png"/><Relationship Id="rId2" Type="http://schemas.openxmlformats.org/officeDocument/2006/relationships/image" Target="../media/image9.jpeg"/><Relationship Id="rId1" Type="http://schemas.openxmlformats.org/officeDocument/2006/relationships/image" Target="../media/image8.jpe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10</xdr:col>
      <xdr:colOff>22859</xdr:colOff>
      <xdr:row>61</xdr:row>
      <xdr:rowOff>3269</xdr:rowOff>
    </xdr:from>
    <xdr:to>
      <xdr:col>16</xdr:col>
      <xdr:colOff>411140</xdr:colOff>
      <xdr:row>78</xdr:row>
      <xdr:rowOff>21125</xdr:rowOff>
    </xdr:to>
    <xdr:pic>
      <xdr:nvPicPr>
        <xdr:cNvPr id="6" name="Picture 5">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39" y="8248109"/>
          <a:ext cx="4655481" cy="3126816"/>
        </a:xfrm>
        <a:prstGeom prst="rect">
          <a:avLst/>
        </a:prstGeom>
      </xdr:spPr>
    </xdr:pic>
    <xdr:clientData/>
  </xdr:twoCellAnchor>
  <xdr:twoCellAnchor editAs="oneCell">
    <xdr:from>
      <xdr:col>1</xdr:col>
      <xdr:colOff>54267</xdr:colOff>
      <xdr:row>61</xdr:row>
      <xdr:rowOff>8488</xdr:rowOff>
    </xdr:from>
    <xdr:to>
      <xdr:col>6</xdr:col>
      <xdr:colOff>32060</xdr:colOff>
      <xdr:row>76</xdr:row>
      <xdr:rowOff>175259</xdr:rowOff>
    </xdr:to>
    <xdr:pic>
      <xdr:nvPicPr>
        <xdr:cNvPr id="7" name="Picture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9227" y="8253328"/>
          <a:ext cx="4332623" cy="2909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21</xdr:row>
      <xdr:rowOff>85726</xdr:rowOff>
    </xdr:from>
    <xdr:to>
      <xdr:col>6</xdr:col>
      <xdr:colOff>412750</xdr:colOff>
      <xdr:row>46</xdr:row>
      <xdr:rowOff>144526</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181476"/>
          <a:ext cx="7267575" cy="4821300"/>
        </a:xfrm>
        <a:prstGeom prst="rect">
          <a:avLst/>
        </a:prstGeom>
      </xdr:spPr>
    </xdr:pic>
    <xdr:clientData/>
  </xdr:twoCellAnchor>
  <xdr:twoCellAnchor editAs="oneCell">
    <xdr:from>
      <xdr:col>0</xdr:col>
      <xdr:colOff>38099</xdr:colOff>
      <xdr:row>48</xdr:row>
      <xdr:rowOff>9524</xdr:rowOff>
    </xdr:from>
    <xdr:to>
      <xdr:col>3</xdr:col>
      <xdr:colOff>364510</xdr:colOff>
      <xdr:row>65</xdr:row>
      <xdr:rowOff>161925</xdr:rowOff>
    </xdr:to>
    <xdr:pic>
      <xdr:nvPicPr>
        <xdr:cNvPr id="3" name="Pictur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099" y="9248774"/>
          <a:ext cx="4409461" cy="3390901"/>
        </a:xfrm>
        <a:prstGeom prst="rect">
          <a:avLst/>
        </a:prstGeom>
      </xdr:spPr>
    </xdr:pic>
    <xdr:clientData/>
  </xdr:twoCellAnchor>
  <xdr:twoCellAnchor editAs="oneCell">
    <xdr:from>
      <xdr:col>3</xdr:col>
      <xdr:colOff>438149</xdr:colOff>
      <xdr:row>47</xdr:row>
      <xdr:rowOff>164540</xdr:rowOff>
    </xdr:from>
    <xdr:to>
      <xdr:col>9</xdr:col>
      <xdr:colOff>400049</xdr:colOff>
      <xdr:row>66</xdr:row>
      <xdr:rowOff>18555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38699" y="9213290"/>
          <a:ext cx="4829175" cy="3473515"/>
        </a:xfrm>
        <a:prstGeom prst="rect">
          <a:avLst/>
        </a:prstGeom>
      </xdr:spPr>
    </xdr:pic>
    <xdr:clientData/>
  </xdr:twoCellAnchor>
  <xdr:twoCellAnchor editAs="oneCell">
    <xdr:from>
      <xdr:col>10</xdr:col>
      <xdr:colOff>61876</xdr:colOff>
      <xdr:row>47</xdr:row>
      <xdr:rowOff>157124</xdr:rowOff>
    </xdr:from>
    <xdr:to>
      <xdr:col>18</xdr:col>
      <xdr:colOff>152400</xdr:colOff>
      <xdr:row>66</xdr:row>
      <xdr:rowOff>82381</xdr:rowOff>
    </xdr:to>
    <xdr:pic>
      <xdr:nvPicPr>
        <xdr:cNvPr id="5" name="Picture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282201" y="9205874"/>
          <a:ext cx="4967324" cy="3544757"/>
        </a:xfrm>
        <a:prstGeom prst="rect">
          <a:avLst/>
        </a:prstGeom>
      </xdr:spPr>
    </xdr:pic>
    <xdr:clientData/>
  </xdr:twoCellAnchor>
  <xdr:twoCellAnchor editAs="oneCell">
    <xdr:from>
      <xdr:col>6</xdr:col>
      <xdr:colOff>364275</xdr:colOff>
      <xdr:row>21</xdr:row>
      <xdr:rowOff>107100</xdr:rowOff>
    </xdr:from>
    <xdr:to>
      <xdr:col>16</xdr:col>
      <xdr:colOff>190500</xdr:colOff>
      <xdr:row>47</xdr:row>
      <xdr:rowOff>10446</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27050" y="4202850"/>
          <a:ext cx="6741375" cy="48563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17640</xdr:colOff>
      <xdr:row>34</xdr:row>
      <xdr:rowOff>11940</xdr:rowOff>
    </xdr:from>
    <xdr:to>
      <xdr:col>8</xdr:col>
      <xdr:colOff>1577340</xdr:colOff>
      <xdr:row>47</xdr:row>
      <xdr:rowOff>45719</xdr:rowOff>
    </xdr:to>
    <xdr:pic>
      <xdr:nvPicPr>
        <xdr:cNvPr id="5" name="Picture 4">
          <a:extLst>
            <a:ext uri="{FF2B5EF4-FFF2-40B4-BE49-F238E27FC236}">
              <a16:creationId xmlns=""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50600" y="6847080"/>
          <a:ext cx="3815220" cy="2411219"/>
        </a:xfrm>
        <a:prstGeom prst="rect">
          <a:avLst/>
        </a:prstGeom>
        <a:ln w="3175">
          <a:solidFill>
            <a:schemeClr val="tx1"/>
          </a:solidFill>
        </a:ln>
      </xdr:spPr>
    </xdr:pic>
    <xdr:clientData/>
  </xdr:twoCellAnchor>
  <xdr:twoCellAnchor editAs="oneCell">
    <xdr:from>
      <xdr:col>0</xdr:col>
      <xdr:colOff>0</xdr:colOff>
      <xdr:row>34</xdr:row>
      <xdr:rowOff>17160</xdr:rowOff>
    </xdr:from>
    <xdr:to>
      <xdr:col>4</xdr:col>
      <xdr:colOff>189970</xdr:colOff>
      <xdr:row>47</xdr:row>
      <xdr:rowOff>76200</xdr:rowOff>
    </xdr:to>
    <xdr:pic>
      <xdr:nvPicPr>
        <xdr:cNvPr id="6" name="Picture 5">
          <a:extLst>
            <a:ext uri="{FF2B5EF4-FFF2-40B4-BE49-F238E27FC236}">
              <a16:creationId xmlns="" xmlns:a16="http://schemas.microsoft.com/office/drawing/2014/main" id="{00000000-0008-0000-03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852300"/>
          <a:ext cx="3855190" cy="2436480"/>
        </a:xfrm>
        <a:prstGeom prst="rect">
          <a:avLst/>
        </a:prstGeom>
        <a:ln w="3175">
          <a:solidFill>
            <a:schemeClr val="tx1"/>
          </a:solidFill>
        </a:ln>
      </xdr:spPr>
    </xdr:pic>
    <xdr:clientData/>
  </xdr:twoCellAnchor>
  <xdr:twoCellAnchor editAs="oneCell">
    <xdr:from>
      <xdr:col>0</xdr:col>
      <xdr:colOff>358141</xdr:colOff>
      <xdr:row>74</xdr:row>
      <xdr:rowOff>7620</xdr:rowOff>
    </xdr:from>
    <xdr:to>
      <xdr:col>8</xdr:col>
      <xdr:colOff>213361</xdr:colOff>
      <xdr:row>98</xdr:row>
      <xdr:rowOff>140039</xdr:rowOff>
    </xdr:to>
    <xdr:pic>
      <xdr:nvPicPr>
        <xdr:cNvPr id="8" name="Picture 7">
          <a:extLst>
            <a:ext uri="{FF2B5EF4-FFF2-40B4-BE49-F238E27FC236}">
              <a16:creationId xmlns="" xmlns:a16="http://schemas.microsoft.com/office/drawing/2014/main" id="{00000000-0008-0000-03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8141" y="10317480"/>
          <a:ext cx="7139940" cy="4521539"/>
        </a:xfrm>
        <a:prstGeom prst="rect">
          <a:avLst/>
        </a:prstGeom>
      </xdr:spPr>
    </xdr:pic>
    <xdr:clientData/>
  </xdr:twoCellAnchor>
  <xdr:twoCellAnchor editAs="oneCell">
    <xdr:from>
      <xdr:col>8</xdr:col>
      <xdr:colOff>2409825</xdr:colOff>
      <xdr:row>104</xdr:row>
      <xdr:rowOff>142875</xdr:rowOff>
    </xdr:from>
    <xdr:to>
      <xdr:col>19</xdr:col>
      <xdr:colOff>161925</xdr:colOff>
      <xdr:row>138</xdr:row>
      <xdr:rowOff>142875</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000" y="16630650"/>
          <a:ext cx="9144000" cy="6858000"/>
        </a:xfrm>
        <a:prstGeom prst="rect">
          <a:avLst/>
        </a:prstGeom>
      </xdr:spPr>
    </xdr:pic>
    <xdr:clientData/>
  </xdr:twoCellAnchor>
  <xdr:twoCellAnchor editAs="oneCell">
    <xdr:from>
      <xdr:col>12</xdr:col>
      <xdr:colOff>381000</xdr:colOff>
      <xdr:row>73</xdr:row>
      <xdr:rowOff>19050</xdr:rowOff>
    </xdr:from>
    <xdr:to>
      <xdr:col>24</xdr:col>
      <xdr:colOff>276225</xdr:colOff>
      <xdr:row>100</xdr:row>
      <xdr:rowOff>95250</xdr:rowOff>
    </xdr:to>
    <xdr:pic>
      <xdr:nvPicPr>
        <xdr:cNvPr id="3" name="Picture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01750" y="13582650"/>
          <a:ext cx="7829550" cy="5219700"/>
        </a:xfrm>
        <a:prstGeom prst="rect">
          <a:avLst/>
        </a:prstGeom>
      </xdr:spPr>
    </xdr:pic>
    <xdr:clientData/>
  </xdr:twoCellAnchor>
  <xdr:twoCellAnchor editAs="oneCell">
    <xdr:from>
      <xdr:col>24</xdr:col>
      <xdr:colOff>47626</xdr:colOff>
      <xdr:row>54</xdr:row>
      <xdr:rowOff>142875</xdr:rowOff>
    </xdr:from>
    <xdr:to>
      <xdr:col>29</xdr:col>
      <xdr:colOff>462960</xdr:colOff>
      <xdr:row>69</xdr:row>
      <xdr:rowOff>95250</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297901" y="11058525"/>
          <a:ext cx="3463334" cy="2809875"/>
        </a:xfrm>
        <a:prstGeom prst="rect">
          <a:avLst/>
        </a:prstGeom>
      </xdr:spPr>
    </xdr:pic>
    <xdr:clientData/>
  </xdr:twoCellAnchor>
  <xdr:twoCellAnchor editAs="oneCell">
    <xdr:from>
      <xdr:col>13</xdr:col>
      <xdr:colOff>26176</xdr:colOff>
      <xdr:row>54</xdr:row>
      <xdr:rowOff>130950</xdr:rowOff>
    </xdr:from>
    <xdr:to>
      <xdr:col>17</xdr:col>
      <xdr:colOff>533401</xdr:colOff>
      <xdr:row>69</xdr:row>
      <xdr:rowOff>165606</xdr:rowOff>
    </xdr:to>
    <xdr:pic>
      <xdr:nvPicPr>
        <xdr:cNvPr id="7" name="Picture 6">
          <a:extLst>
            <a:ext uri="{FF2B5EF4-FFF2-40B4-BE49-F238E27FC236}">
              <a16:creationId xmlns="" xmlns:a16="http://schemas.microsoft.com/office/drawing/2014/main" id="{00000000-0008-0000-0300-00000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56526" y="11046600"/>
          <a:ext cx="3564750" cy="28921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4</xdr:row>
      <xdr:rowOff>190499</xdr:rowOff>
    </xdr:from>
    <xdr:to>
      <xdr:col>15</xdr:col>
      <xdr:colOff>0</xdr:colOff>
      <xdr:row>23</xdr:row>
      <xdr:rowOff>61126</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81525" y="952499"/>
          <a:ext cx="4991100" cy="34901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01_Species_Research/Caribou_Northern/Products%202018-19/Data/Original/KlinseZa%20health%20study/ONCP_health_RawLabData_190524.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uthor" refreshedDate="44592.884834490738" createdVersion="4" refreshedVersion="7" minRefreshableVersion="3" recordCount="60">
  <cacheSource type="worksheet">
    <worksheetSource ref="B1:AJ61" sheet="annual_capture_results"/>
  </cacheSource>
  <cacheFields count="33">
    <cacheField name="WLH ID" numFmtId="0">
      <sharedItems/>
    </cacheField>
    <cacheField name="WII Animal ID" numFmtId="0">
      <sharedItems count="30">
        <s v="C332K"/>
        <s v="C336K"/>
        <s v="C333K"/>
        <s v="C341K"/>
        <s v="C312K"/>
        <s v="C315S"/>
        <s v="C338K"/>
        <s v="C318S"/>
        <s v="C319K"/>
        <s v="C320S"/>
        <s v="C311K"/>
        <s v="C364K"/>
        <s v="C348S"/>
        <s v="C347K"/>
        <s v="C317S"/>
        <s v="C365S"/>
        <s v="C337S"/>
        <s v="C334K"/>
        <s v="C316S"/>
        <s v="C313K"/>
        <s v="C314K"/>
        <s v="C346K"/>
        <s v="C331K"/>
        <s v="C352K"/>
        <s v="C351K"/>
        <s v="C335K"/>
        <s v="C366K"/>
        <s v="C350K"/>
        <s v="C349S"/>
        <s v="C366" u="1"/>
      </sharedItems>
    </cacheField>
    <cacheField name="herd_area" numFmtId="0">
      <sharedItems/>
    </cacheField>
    <cacheField name="Date" numFmtId="14">
      <sharedItems containsSemiMixedTypes="0" containsNonDate="0" containsDate="1" containsString="0" minDate="2014-03-27T00:00:00" maxDate="2018-04-07T00:00:00"/>
    </cacheField>
    <cacheField name="Year" numFmtId="0">
      <sharedItems containsSemiMixedTypes="0" containsString="0" containsNumber="1" containsInteger="1" minValue="2014" maxValue="2018" count="5">
        <n v="2016"/>
        <n v="2015"/>
        <n v="2017"/>
        <n v="2014"/>
        <n v="2018"/>
      </sharedItems>
    </cacheField>
    <cacheField name="Calf_result" numFmtId="0">
      <sharedItems/>
    </cacheField>
    <cacheField name="stay_in_pen" numFmtId="0">
      <sharedItems containsMixedTypes="1" containsNumber="1" containsInteger="1" minValue="1" maxValue="4"/>
    </cacheField>
    <cacheField name="weight (kg)" numFmtId="0">
      <sharedItems containsMixedTypes="1" containsNumber="1" minValue="86" maxValue="194.5"/>
    </cacheField>
    <cacheField name="condition_raw" numFmtId="0">
      <sharedItems containsMixedTypes="1" containsNumber="1" minValue="2" maxValue="4"/>
    </cacheField>
    <cacheField name="condition_clean" numFmtId="0">
      <sharedItems/>
    </cacheField>
    <cacheField name="body_fat_perc" numFmtId="0">
      <sharedItems containsString="0" containsBlank="1" containsNumber="1" minValue="4.12" maxValue="11.24"/>
    </cacheField>
    <cacheField name="age_raw" numFmtId="0">
      <sharedItems containsMixedTypes="1" containsNumber="1" containsInteger="1" minValue="2" maxValue="2"/>
    </cacheField>
    <cacheField name="age_clean" numFmtId="0">
      <sharedItems/>
    </cacheField>
    <cacheField name="tooth wear" numFmtId="0">
      <sharedItems/>
    </cacheField>
    <cacheField name="toothwear_clean" numFmtId="0">
      <sharedItems/>
    </cacheField>
    <cacheField name="Toxoplasma" numFmtId="0">
      <sharedItems containsBlank="1"/>
    </cacheField>
    <cacheField name="Neospora" numFmtId="0">
      <sharedItems/>
    </cacheField>
    <cacheField name="AHC_IBR" numFmtId="0">
      <sharedItems/>
    </cacheField>
    <cacheField name="ERYSIP" numFmtId="0">
      <sharedItems count="5">
        <s v="positive"/>
        <s v="borderline negative"/>
        <s v="negative"/>
        <s v="borderline positive"/>
        <s v="Unk"/>
      </sharedItems>
    </cacheField>
    <cacheField name="Erysip_simplified" numFmtId="0">
      <sharedItems/>
    </cacheField>
    <cacheField name="Negative_all3" numFmtId="0">
      <sharedItems containsBlank="1"/>
    </cacheField>
    <cacheField name="Mn (ng/mL)" numFmtId="0">
      <sharedItems containsBlank="1" containsMixedTypes="1" containsNumber="1" minValue="1.7" maxValue="7.5"/>
    </cacheField>
    <cacheField name="Fe (ug/mL)" numFmtId="0">
      <sharedItems containsBlank="1" containsMixedTypes="1" containsNumber="1" minValue="1.6" maxValue="12"/>
    </cacheField>
    <cacheField name="Co (ng/mL)" numFmtId="0">
      <sharedItems containsBlank="1" containsMixedTypes="1" containsNumber="1" minValue="0.32" maxValue="2.6"/>
    </cacheField>
    <cacheField name="Cu (ug/mL)" numFmtId="0">
      <sharedItems containsBlank="1" containsMixedTypes="1" containsNumber="1" minValue="0.34" maxValue="1"/>
    </cacheField>
    <cacheField name="Zn (ug/mL)" numFmtId="0">
      <sharedItems containsBlank="1" containsMixedTypes="1" containsNumber="1" minValue="0.17" maxValue="1.4"/>
    </cacheField>
    <cacheField name="Se (ug/mL)" numFmtId="0">
      <sharedItems containsBlank="1" containsMixedTypes="1" containsNumber="1" minValue="4.4999999999999998E-2" maxValue="0.34"/>
    </cacheField>
    <cacheField name="Mo (ng/mL)" numFmtId="0">
      <sharedItems containsBlank="1" containsMixedTypes="1" containsNumber="1" minValue="1.1000000000000001" maxValue="51"/>
    </cacheField>
    <cacheField name="Haptoglobin g/L" numFmtId="0">
      <sharedItems containsBlank="1" containsMixedTypes="1" containsNumber="1" minValue="0.15" maxValue="1.36"/>
    </cacheField>
    <cacheField name="fec_cort_capt" numFmtId="0">
      <sharedItems containsString="0" containsBlank="1" containsNumber="1" minValue="28.64" maxValue="6708.06"/>
    </cacheField>
    <cacheField name="fecal_nitro_capt" numFmtId="0">
      <sharedItems containsString="0" containsBlank="1" containsNumber="1" minValue="1.6" maxValue="2.4"/>
    </cacheField>
    <cacheField name="precalf_avg_cort" numFmtId="0">
      <sharedItems containsBlank="1" containsMixedTypes="1" containsNumber="1" minValue="31.030333333333331" maxValue="850.67"/>
    </cacheField>
    <cacheField name="postcalf_avg_cort" numFmtId="0">
      <sharedItems containsBlank="1" containsMixedTypes="1" containsNumber="1" minValue="76.733000000000004" maxValue="48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592.884835185185" createdVersion="4" refreshedVersion="7" minRefreshableVersion="3" recordCount="60">
  <cacheSource type="worksheet">
    <worksheetSource ref="B1:W61" sheet="annual_capture_results"/>
  </cacheSource>
  <cacheFields count="20">
    <cacheField name="WLH ID" numFmtId="0">
      <sharedItems/>
    </cacheField>
    <cacheField name="WII Animal ID" numFmtId="0">
      <sharedItems/>
    </cacheField>
    <cacheField name="herd_area" numFmtId="0">
      <sharedItems/>
    </cacheField>
    <cacheField name="Date" numFmtId="14">
      <sharedItems containsSemiMixedTypes="0" containsNonDate="0" containsDate="1" containsString="0" minDate="2014-03-27T00:00:00" maxDate="2018-04-07T00:00:00"/>
    </cacheField>
    <cacheField name="Year" numFmtId="0">
      <sharedItems containsSemiMixedTypes="0" containsString="0" containsNumber="1" containsInteger="1" minValue="2014" maxValue="2018" count="5">
        <n v="2016"/>
        <n v="2015"/>
        <n v="2017"/>
        <n v="2014"/>
        <n v="2018"/>
      </sharedItems>
    </cacheField>
    <cacheField name="Calf_result" numFmtId="0">
      <sharedItems count="6">
        <s v="Alive"/>
        <s v="Aborted/Stillborn"/>
        <s v="np"/>
        <s v="Neonatal death"/>
        <s v="NA"/>
        <s v="Wild" u="1"/>
      </sharedItems>
    </cacheField>
    <cacheField name="stay_in_pen" numFmtId="0">
      <sharedItems containsMixedTypes="1" containsNumber="1" containsInteger="1" minValue="1" maxValue="4"/>
    </cacheField>
    <cacheField name="weight (kg)" numFmtId="0">
      <sharedItems containsMixedTypes="1" containsNumber="1" minValue="86" maxValue="194.5"/>
    </cacheField>
    <cacheField name="condition_raw" numFmtId="0">
      <sharedItems containsMixedTypes="1" containsNumber="1" minValue="2" maxValue="4"/>
    </cacheField>
    <cacheField name="condition_clean" numFmtId="0">
      <sharedItems/>
    </cacheField>
    <cacheField name="body_fat_perc" numFmtId="0">
      <sharedItems containsString="0" containsBlank="1" containsNumber="1" minValue="4.12" maxValue="11.24"/>
    </cacheField>
    <cacheField name="age_raw" numFmtId="0">
      <sharedItems containsMixedTypes="1" containsNumber="1" containsInteger="1" minValue="2" maxValue="2"/>
    </cacheField>
    <cacheField name="age_clean" numFmtId="0">
      <sharedItems/>
    </cacheField>
    <cacheField name="tooth wear" numFmtId="0">
      <sharedItems/>
    </cacheField>
    <cacheField name="toothwear_clean" numFmtId="0">
      <sharedItems/>
    </cacheField>
    <cacheField name="Toxoplasma" numFmtId="0">
      <sharedItems containsBlank="1"/>
    </cacheField>
    <cacheField name="Neospora" numFmtId="0">
      <sharedItems/>
    </cacheField>
    <cacheField name="AHC_IBR" numFmtId="0">
      <sharedItems/>
    </cacheField>
    <cacheField name="ERYSIP" numFmtId="0">
      <sharedItems count="5">
        <s v="positive"/>
        <s v="borderline negative"/>
        <s v="negative"/>
        <s v="borderline positive"/>
        <s v="Unk"/>
      </sharedItems>
    </cacheField>
    <cacheField name="Erysip_simplified"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4592.884835879631" createdVersion="4" refreshedVersion="7" minRefreshableVersion="3" recordCount="56">
  <cacheSource type="worksheet">
    <worksheetSource ref="B1:V57" sheet="annual_capture_results"/>
  </cacheSource>
  <cacheFields count="19">
    <cacheField name="WLH ID" numFmtId="0">
      <sharedItems/>
    </cacheField>
    <cacheField name="WII Animal ID" numFmtId="0">
      <sharedItems/>
    </cacheField>
    <cacheField name="herd_area" numFmtId="0">
      <sharedItems/>
    </cacheField>
    <cacheField name="Date" numFmtId="14">
      <sharedItems containsSemiMixedTypes="0" containsNonDate="0" containsDate="1" containsString="0" minDate="2014-03-27T00:00:00" maxDate="2018-04-07T00:00:00"/>
    </cacheField>
    <cacheField name="Year" numFmtId="0">
      <sharedItems containsSemiMixedTypes="0" containsString="0" containsNumber="1" containsInteger="1" minValue="2014" maxValue="2018"/>
    </cacheField>
    <cacheField name="Calf_result" numFmtId="0">
      <sharedItems count="6">
        <s v="Alive"/>
        <s v="Aborted/Stillborn"/>
        <s v="np"/>
        <s v="Neonatal death"/>
        <s v="NA"/>
        <s v="Wild" u="1"/>
      </sharedItems>
    </cacheField>
    <cacheField name="stay_in_pen" numFmtId="0">
      <sharedItems containsMixedTypes="1" containsNumber="1" containsInteger="1" minValue="1" maxValue="4"/>
    </cacheField>
    <cacheField name="weight (kg)" numFmtId="0">
      <sharedItems containsMixedTypes="1" containsNumber="1" minValue="86" maxValue="194.5"/>
    </cacheField>
    <cacheField name="condition_raw" numFmtId="0">
      <sharedItems containsMixedTypes="1" containsNumber="1" minValue="2" maxValue="4"/>
    </cacheField>
    <cacheField name="condition_clean" numFmtId="0">
      <sharedItems/>
    </cacheField>
    <cacheField name="body_fat_perc" numFmtId="0">
      <sharedItems containsString="0" containsBlank="1" containsNumber="1" minValue="4.12" maxValue="11.24"/>
    </cacheField>
    <cacheField name="age_raw" numFmtId="0">
      <sharedItems containsMixedTypes="1" containsNumber="1" containsInteger="1" minValue="2" maxValue="2"/>
    </cacheField>
    <cacheField name="age_clean" numFmtId="0">
      <sharedItems/>
    </cacheField>
    <cacheField name="tooth wear" numFmtId="0">
      <sharedItems/>
    </cacheField>
    <cacheField name="toothwear_clean" numFmtId="0">
      <sharedItems/>
    </cacheField>
    <cacheField name="Toxoplasma" numFmtId="0">
      <sharedItems containsBlank="1"/>
    </cacheField>
    <cacheField name="Neospora" numFmtId="0">
      <sharedItems/>
    </cacheField>
    <cacheField name="AHC_IBR" numFmtId="0">
      <sharedItems/>
    </cacheField>
    <cacheField name="ERYSIP" numFmtId="0">
      <sharedItems count="5">
        <s v="positive"/>
        <s v="borderline negative"/>
        <s v="negative"/>
        <s v="borderline positive"/>
        <s v="Unk"/>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4592.886673379631" createdVersion="4" refreshedVersion="7" minRefreshableVersion="3" recordCount="243">
  <cacheSource type="worksheet">
    <worksheetSource ref="A6:O249" sheet="Erysipelothrix" r:id="rId2"/>
  </cacheSource>
  <cacheFields count="15">
    <cacheField name="WLH ID" numFmtId="0">
      <sharedItems/>
    </cacheField>
    <cacheField name="Animal ID" numFmtId="0">
      <sharedItems count="211">
        <s v="C069W"/>
        <s v="C167W"/>
        <s v="C098A"/>
        <s v="C113A"/>
        <s v="C061C"/>
        <s v="C030N"/>
        <s v="C070W"/>
        <s v="C121W"/>
        <s v="C013W"/>
        <s v="C156A"/>
        <s v="C114A"/>
        <s v="C063C"/>
        <s v="C227C"/>
        <s v="C050A"/>
        <s v="C234C"/>
        <s v="C262C"/>
        <s v="C060C"/>
        <s v="C265C"/>
        <s v="C266C"/>
        <s v="C273C"/>
        <s v="C275C"/>
        <s v="C277C"/>
        <s v="C285C"/>
        <s v="C123W"/>
        <s v="C100W"/>
        <s v="C085W"/>
        <s v="C232W"/>
        <s v="C205S"/>
        <s v="C006N"/>
        <s v="C013N"/>
        <s v="C017N"/>
        <s v="C029N"/>
        <s v="C293T"/>
        <s v="C302T"/>
        <s v="C305T"/>
        <s v="C057A"/>
        <s v="C053A"/>
        <s v="C155A "/>
        <s v="C159A"/>
        <s v="C072W"/>
        <s v="C195A"/>
        <s v="C172A"/>
        <s v="C056C"/>
        <s v="C104C"/>
        <s v="C137C"/>
        <s v="C142C"/>
        <s v="C144C"/>
        <s v="C131C"/>
        <s v="C136C"/>
        <s v="C125W"/>
        <s v="C090W"/>
        <s v="C124W"/>
        <s v="C145W"/>
        <s v="C146W"/>
        <s v="C147W"/>
        <s v="C163W"/>
        <s v="C164W"/>
        <s v="C166W"/>
        <s v="C199W"/>
        <s v="C153C"/>
        <s v="C191C"/>
        <s v="C181C"/>
        <s v="C228C"/>
        <s v="C229C"/>
        <s v="C183W"/>
        <s v="C184W"/>
        <s v="C187W"/>
        <s v="C014W"/>
        <s v="C046W"/>
        <s v="C230C"/>
        <s v="C193W"/>
        <s v="C237W"/>
        <s v="C238W"/>
        <s v="C239W"/>
        <s v="C240W"/>
        <s v="C231C"/>
        <s v="C236C"/>
        <s v="C235C"/>
        <s v="C256C"/>
        <s v="C257C"/>
        <s v="C258C"/>
        <s v="C241W"/>
        <s v="C224S"/>
        <s v="C263C"/>
        <s v="C267C"/>
        <s v="C269C"/>
        <s v="C279C"/>
        <s v="C133C"/>
        <s v="C288C"/>
        <s v="C289C"/>
        <s v="C291C"/>
        <s v="C242W"/>
        <s v="C243W"/>
        <s v="C244W"/>
        <s v="C037W"/>
        <s v="C245W"/>
        <s v="C246W"/>
        <s v="C247W"/>
        <s v="C248W"/>
        <s v="C251W"/>
        <s v="C252W"/>
        <s v="C253W"/>
        <s v="C254W"/>
        <s v="C255W"/>
        <s v="C271W"/>
        <s v="C001N"/>
        <s v="C002N"/>
        <s v="C003N"/>
        <s v="C004N"/>
        <s v="C008N"/>
        <s v="C009N"/>
        <s v="C010N"/>
        <s v="C011N"/>
        <s v="C014N"/>
        <s v="C015N"/>
        <s v="C016N"/>
        <s v="C018N"/>
        <s v="C019N"/>
        <s v="C020N"/>
        <s v="C022N"/>
        <s v="C023N"/>
        <s v="C024N"/>
        <s v="C025N"/>
        <s v="C026N"/>
        <s v="C027N"/>
        <s v="C028N"/>
        <s v="C031N"/>
        <s v="C032N"/>
        <s v="C033N"/>
        <s v="C034N"/>
        <s v="C035N"/>
        <s v="C294T"/>
        <s v="C300T"/>
        <s v="C304T"/>
        <s v="C307T"/>
        <s v="C048A"/>
        <s v="C051A"/>
        <s v="C052A"/>
        <s v="C054A"/>
        <s v="C047A"/>
        <s v="C112A"/>
        <s v="C149A"/>
        <s v="C118A"/>
        <s v="C151A"/>
        <s v="C117A"/>
        <s v="C158A"/>
        <s v="C168A"/>
        <s v="C157A"/>
        <s v="C223S"/>
        <s v="C225S"/>
        <s v="C065C"/>
        <s v="C059C"/>
        <s v="C062C"/>
        <s v="C064C"/>
        <s v="C066C"/>
        <s v="C067C"/>
        <s v="C058C"/>
        <s v="C105C"/>
        <s v="C038W"/>
        <s v="C071W"/>
        <s v="C043W"/>
        <s v="C041W"/>
        <s v="C030W"/>
        <s v="C099W"/>
        <s v="C162W"/>
        <s v="C165W"/>
        <s v="C025W"/>
        <s v="C036W"/>
        <s v="C249W"/>
        <s v="C102C"/>
        <s v="C106C"/>
        <s v="C152C"/>
        <s v="C154C"/>
        <s v="C169C"/>
        <s v="C190C"/>
        <s v="C175C"/>
        <s v="C176C"/>
        <s v="C178C"/>
        <s v="C107C"/>
        <s v="C259C"/>
        <s v="C260C"/>
        <s v="C261C"/>
        <s v="C250W"/>
        <s v="C272W"/>
        <s v="C264C"/>
        <s v="C268C"/>
        <s v="C270C"/>
        <s v="C274C"/>
        <s v="C276C"/>
        <s v="C278C"/>
        <s v="C280C"/>
        <s v="C281C"/>
        <s v="C282C"/>
        <s v="C283C"/>
        <s v="C284C"/>
        <s v="C286C"/>
        <s v="C287C"/>
        <s v="C290C"/>
        <s v="C292C"/>
        <s v="C005N"/>
        <s v="C012N"/>
        <s v="C295T"/>
        <s v="C296T"/>
        <s v="C297T"/>
        <s v="C298T"/>
        <s v="C299T"/>
        <s v="C301T"/>
        <s v="C303T"/>
        <s v="C306T"/>
        <s v="C309T"/>
        <s v="C310T"/>
      </sharedItems>
    </cacheField>
    <cacheField name="ONCP Wildlife Infometrics ID" numFmtId="0">
      <sharedItems containsMixedTypes="1" containsNumber="1" containsInteger="1" minValue="1023" maxValue="2568"/>
    </cacheField>
    <cacheField name="Species" numFmtId="0">
      <sharedItems/>
    </cacheField>
    <cacheField name="Capture Date" numFmtId="14">
      <sharedItems containsSemiMixedTypes="0" containsNonDate="0" containsDate="1" containsString="0" minDate="1999-03-02T00:00:00" maxDate="2013-03-20T00:00:00" count="81">
        <d v="1999-03-03T00:00:00"/>
        <d v="2001-03-05T00:00:00"/>
        <d v="2001-02-05T00:00:00"/>
        <d v="2002-03-07T00:00:00"/>
        <d v="1999-03-08T00:00:00"/>
        <d v="2011-03-22T00:00:00"/>
        <d v="1999-03-02T00:00:00"/>
        <d v="2000-02-16T00:00:00"/>
        <d v="2000-02-17T00:00:00"/>
        <d v="2000-02-12T00:00:00"/>
        <d v="2001-02-06T00:00:00"/>
        <d v="2003-02-27T00:00:00"/>
        <d v="2007-03-10T00:00:00"/>
        <d v="2008-02-22T00:00:00"/>
        <d v="2008-02-23T00:00:00"/>
        <d v="2008-02-24T00:00:00"/>
        <d v="2009-02-28T00:00:00"/>
        <d v="2001-01-29T00:00:00"/>
        <d v="2009-03-05T00:00:00"/>
        <d v="2001-01-30T00:00:00"/>
        <d v="2001-04-05T00:00:00"/>
        <d v="2002-02-06T00:00:00"/>
        <d v="2004-02-01T00:00:00"/>
        <d v="2002-06-12T16:03:27"/>
        <d v="2010-12-17T00:00:00"/>
        <d v="2010-12-20T00:00:00"/>
        <d v="2010-12-21T00:00:00"/>
        <d v="2012-03-12T00:00:00"/>
        <d v="2013-03-16T00:00:00"/>
        <d v="2013-03-18T00:00:00"/>
        <d v="1999-03-06T00:00:00"/>
        <d v="1999-03-10T00:00:00"/>
        <d v="2001-01-21T00:00:00"/>
        <d v="2001-02-07T00:00:00"/>
        <d v="1999-03-04T00:00:00"/>
        <d v="2002-01-16T00:00:00"/>
        <d v="2002-02-12T00:00:00"/>
        <d v="2000-02-07T00:00:00"/>
        <d v="2001-01-25T00:00:00"/>
        <d v="2001-02-02T00:00:00"/>
        <d v="2001-02-04T00:00:00"/>
        <d v="2001-03-04T00:00:00"/>
        <d v="2001-12-13T00:00:00"/>
        <d v="2002-02-03T00:00:00"/>
        <d v="2002-02-08T00:00:00"/>
        <d v="2007-03-14T00:00:00"/>
        <d v="2007-03-15T00:00:00"/>
        <d v="2007-03-24T00:00:00"/>
        <d v="2008-02-21T00:00:00"/>
        <d v="2002-10-30T00:00:00"/>
        <d v="2009-02-27T00:00:00"/>
        <d v="2009-03-01T00:00:00"/>
        <d v="2009-03-06T00:00:00"/>
        <d v="2008-02-18T00:00:00"/>
        <d v="2008-02-19T00:00:00"/>
        <d v="2008-02-20T00:00:00"/>
        <d v="2010-12-18T00:00:00"/>
        <d v="2010-12-19T00:00:00"/>
        <d v="2011-03-23T00:00:00"/>
        <d v="2013-03-17T00:00:00"/>
        <d v="2000-02-10T00:00:00"/>
        <d v="2000-02-11T00:00:00"/>
        <d v="2000-12-13T00:00:00"/>
        <d v="2001-01-22T00:00:00"/>
        <d v="2001-01-23T00:00:00"/>
        <d v="2001-03-29T00:00:00"/>
        <d v="2001-04-11T00:00:00"/>
        <d v="1999-03-09T00:00:00"/>
        <d v="2000-02-08T00:00:00"/>
        <d v="1999-03-11T00:00:00"/>
        <d v="2000-02-18T00:00:00"/>
        <d v="2001-01-31T00:00:00"/>
        <d v="2001-04-27T00:00:00"/>
        <d v="2002-02-13T00:00:00"/>
        <d v="2001-04-26T00:00:00"/>
        <d v="2002-02-07T00:00:00"/>
        <d v="2003-03-17T00:00:00"/>
        <d v="2007-03-09T00:00:00"/>
        <d v="2009-02-25T00:00:00"/>
        <d v="2012-03-22T00:00:00"/>
        <d v="2013-03-19T00:00:00"/>
      </sharedItems>
    </cacheField>
    <cacheField name="Study Area" numFmtId="0">
      <sharedItems/>
    </cacheField>
    <cacheField name="Sex" numFmtId="0">
      <sharedItems/>
    </cacheField>
    <cacheField name="LAB ID" numFmtId="0">
      <sharedItems containsMixedTypes="1" containsNumber="1" containsInteger="1" minValue="1" maxValue="49"/>
    </cacheField>
    <cacheField name="Plate #" numFmtId="0">
      <sharedItems containsSemiMixedTypes="0" containsString="0" containsNumber="1" containsInteger="1" minValue="212" maxValue="220"/>
    </cacheField>
    <cacheField name="Average Plus Test of Replicates" numFmtId="0">
      <sharedItems containsSemiMixedTypes="0" containsString="0" containsNumber="1" minValue="0" maxValue="1.3149999999999999"/>
    </cacheField>
    <cacheField name="High Control" numFmtId="0">
      <sharedItems containsSemiMixedTypes="0" containsString="0" containsNumber="1" minValue="1.796" maxValue="3.0059999999999998"/>
    </cacheField>
    <cacheField name="Med Control" numFmtId="0">
      <sharedItems containsSemiMixedTypes="0" containsString="0" containsNumber="1" minValue="0.57599999999999996" maxValue="1.2669999999999999"/>
    </cacheField>
    <cacheField name="Low Control" numFmtId="0">
      <sharedItems containsSemiMixedTypes="0" containsString="0" containsNumber="1" minValue="5.0000000000000001E-3" maxValue="8.1000000000000003E-2"/>
    </cacheField>
    <cacheField name="Percent Positivity" numFmtId="165">
      <sharedItems containsSemiMixedTypes="0" containsString="0" containsNumber="1" minValue="0" maxValue="1.4892412231030576"/>
    </cacheField>
    <cacheField name="Interpretation" numFmtId="0">
      <sharedItems count="4">
        <s v="borderline negative"/>
        <s v="borderline positive"/>
        <s v="negative"/>
        <s v="positiv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uthor" refreshedDate="44680.490669907405" createdVersion="4" refreshedVersion="4" minRefreshableVersion="3" recordCount="128">
  <cacheSource type="worksheet">
    <worksheetSource ref="A1:AN128" sheet="annual_capture_results"/>
  </cacheSource>
  <cacheFields count="39">
    <cacheField name="Repr_Succ" numFmtId="0">
      <sharedItems containsBlank="1" containsMixedTypes="1" containsNumber="1" containsInteger="1" minValue="0" maxValue="4"/>
    </cacheField>
    <cacheField name="WLH ID" numFmtId="0">
      <sharedItems containsBlank="1"/>
    </cacheField>
    <cacheField name="WII Animal ID" numFmtId="0">
      <sharedItems count="47">
        <s v="C311K"/>
        <s v="C312K"/>
        <s v="C313K"/>
        <s v="C317S"/>
        <s v="C319K"/>
        <s v="C333K"/>
        <s v="C338K"/>
        <s v="C341K"/>
        <s v="C349S"/>
        <s v="C355K"/>
        <s v="C369K"/>
        <s v="C374S"/>
        <s v="C382K"/>
        <s v="C384K"/>
        <s v="C430K"/>
        <s v="C431K"/>
        <s v="C435S"/>
        <s v="C437S"/>
        <s v="C469S"/>
        <s v="C315S"/>
        <s v="C335K"/>
        <s v="C343S"/>
        <s v="C346K"/>
        <s v="C429K"/>
        <s v="C432K"/>
        <s v="C434S"/>
        <s v="C453K"/>
        <s v="C348S"/>
        <s v="C356K"/>
        <s v="C360K"/>
        <s v="C433S"/>
        <s v="C332K"/>
        <s v="C336K"/>
        <s v="C337S"/>
        <s v="C347K"/>
        <s v="C364K"/>
        <s v="C365S"/>
        <s v="C366K"/>
        <s v="C314K"/>
        <s v="C316S"/>
        <s v="C350K"/>
        <s v="C351K"/>
        <s v="C352K"/>
        <s v="C331K"/>
        <s v="C334K"/>
        <s v="C318S"/>
        <s v="C320S"/>
      </sharedItems>
    </cacheField>
    <cacheField name="herd_area" numFmtId="0">
      <sharedItems containsBlank="1"/>
    </cacheField>
    <cacheField name="Date" numFmtId="14">
      <sharedItems containsNonDate="0" containsDate="1" containsString="0" containsBlank="1" minDate="2014-03-27T00:00:00" maxDate="2021-04-01T00:00:00"/>
    </cacheField>
    <cacheField name="Year" numFmtId="0">
      <sharedItems containsString="0" containsBlank="1" containsNumber="1" containsInteger="1" minValue="2014" maxValue="2021" count="9">
        <n v="2021"/>
        <n v="2020"/>
        <n v="2019"/>
        <n v="2018"/>
        <n v="2017"/>
        <n v="2016"/>
        <n v="2015"/>
        <n v="2014"/>
        <m/>
      </sharedItems>
    </cacheField>
    <cacheField name="Calf_result" numFmtId="0">
      <sharedItems containsBlank="1"/>
    </cacheField>
    <cacheField name="calf_sex" numFmtId="0">
      <sharedItems containsBlank="1"/>
    </cacheField>
    <cacheField name="stay_in_pen" numFmtId="0">
      <sharedItems containsBlank="1" containsMixedTypes="1" containsNumber="1" containsInteger="1" minValue="1" maxValue="6"/>
    </cacheField>
    <cacheField name="weight (kg)" numFmtId="0">
      <sharedItems containsBlank="1" containsMixedTypes="1" containsNumber="1" minValue="86" maxValue="194.5"/>
    </cacheField>
    <cacheField name="condition_raw" numFmtId="0">
      <sharedItems containsBlank="1" containsMixedTypes="1" containsNumber="1" minValue="2" maxValue="4"/>
    </cacheField>
    <cacheField name="condition_clean" numFmtId="0">
      <sharedItems containsBlank="1"/>
    </cacheField>
    <cacheField name="body_fat_perc" numFmtId="0">
      <sharedItems containsBlank="1" containsMixedTypes="1" containsNumber="1" minValue="3.2829089251499997" maxValue="11.24"/>
    </cacheField>
    <cacheField name="age_raw" numFmtId="0">
      <sharedItems containsBlank="1" containsMixedTypes="1" containsNumber="1" containsInteger="1" minValue="2" maxValue="2"/>
    </cacheField>
    <cacheField name="age_clean" numFmtId="0">
      <sharedItems containsBlank="1"/>
    </cacheField>
    <cacheField name="tooth wear" numFmtId="0">
      <sharedItems containsBlank="1"/>
    </cacheField>
    <cacheField name="toothwear_clean" numFmtId="0">
      <sharedItems containsBlank="1"/>
    </cacheField>
    <cacheField name="Toxoplasma" numFmtId="0">
      <sharedItems containsBlank="1"/>
    </cacheField>
    <cacheField name="Neospora" numFmtId="0">
      <sharedItems containsBlank="1"/>
    </cacheField>
    <cacheField name="AHC_IBR" numFmtId="0">
      <sharedItems containsBlank="1"/>
    </cacheField>
    <cacheField name="ERYSIP" numFmtId="0">
      <sharedItems containsBlank="1"/>
    </cacheField>
    <cacheField name="Erysip_simplified" numFmtId="0">
      <sharedItems containsBlank="1"/>
    </cacheField>
    <cacheField name="Negative_all3" numFmtId="0">
      <sharedItems containsBlank="1"/>
    </cacheField>
    <cacheField name="Mn (ng/mL)" numFmtId="0">
      <sharedItems containsBlank="1" containsMixedTypes="1" containsNumber="1" minValue="1.3" maxValue="7.5"/>
    </cacheField>
    <cacheField name="Fe (ug/mL)" numFmtId="0">
      <sharedItems containsBlank="1" containsMixedTypes="1" containsNumber="1" minValue="1.6" maxValue="110"/>
    </cacheField>
    <cacheField name="Co (ng/mL)" numFmtId="0">
      <sharedItems containsBlank="1" containsMixedTypes="1" containsNumber="1" minValue="0.26" maxValue="2.6"/>
    </cacheField>
    <cacheField name="Cu (ug/mL)" numFmtId="0">
      <sharedItems containsBlank="1" containsMixedTypes="1" containsNumber="1" minValue="0.25" maxValue="1.4"/>
    </cacheField>
    <cacheField name="Zn (ug/mL)" numFmtId="0">
      <sharedItems containsBlank="1" containsMixedTypes="1" containsNumber="1" minValue="0.17" maxValue="1.4"/>
    </cacheField>
    <cacheField name="Se (ug/mL)" numFmtId="0">
      <sharedItems containsBlank="1" containsMixedTypes="1" containsNumber="1" minValue="4.4999999999999998E-2" maxValue="0.55000000000000004"/>
    </cacheField>
    <cacheField name="Mo (ng/mL)" numFmtId="0">
      <sharedItems containsBlank="1" containsMixedTypes="1" containsNumber="1" minValue="0.93" maxValue="51"/>
    </cacheField>
    <cacheField name="Haptoglobin g/L" numFmtId="0">
      <sharedItems containsBlank="1" containsMixedTypes="1" containsNumber="1" minValue="0.15" maxValue="1.36"/>
    </cacheField>
    <cacheField name="fec_cort_capt" numFmtId="0">
      <sharedItems containsBlank="1" containsMixedTypes="1" containsNumber="1" minValue="24.584" maxValue="6708.06"/>
    </cacheField>
    <cacheField name="fecal_nitro_capt" numFmtId="0">
      <sharedItems containsBlank="1" containsMixedTypes="1" containsNumber="1" minValue="1.6" maxValue="3.2"/>
    </cacheField>
    <cacheField name="precalf_avg_cort" numFmtId="0">
      <sharedItems containsBlank="1" containsMixedTypes="1" containsNumber="1" minValue="31.030333333333331" maxValue="850.67"/>
    </cacheField>
    <cacheField name="postcalf_avg_cort" numFmtId="0">
      <sharedItems containsBlank="1" containsMixedTypes="1" containsNumber="1" minValue="76.733000000000004" maxValue="481.5"/>
    </cacheField>
    <cacheField name="hair_cort" numFmtId="0">
      <sharedItems containsBlank="1" containsMixedTypes="1" containsNumber="1" minValue="1.8" maxValue="33.4" count="108">
        <n v="5.72"/>
        <n v="6.49"/>
        <s v="pending"/>
        <n v="15.9"/>
        <n v="4.07"/>
        <n v="6.59"/>
        <n v="8.4600000000000009"/>
        <m/>
        <n v="10.8"/>
        <n v="9.44"/>
        <n v="9.26"/>
        <n v="6.83"/>
        <n v="6.9"/>
        <n v="6.33"/>
        <n v="8.93"/>
        <n v="6.68"/>
        <n v="5.95"/>
        <n v="9.36"/>
        <n v="5.22"/>
        <n v="8.14"/>
        <n v="7.81"/>
        <n v="4.08"/>
        <n v="3.85"/>
        <n v="7.07"/>
        <n v="4.21"/>
        <n v="4.99"/>
        <n v="6.29"/>
        <n v="8.42"/>
        <n v="12.2"/>
        <n v="4.8099999999999996"/>
        <n v="28.7"/>
        <n v="11.7"/>
        <n v="6.15"/>
        <n v="7.35"/>
        <n v="4.17"/>
        <n v="13.1"/>
        <n v="5.15"/>
        <n v="14.8"/>
        <n v="4.76"/>
        <n v="9.98"/>
        <n v="4.38"/>
        <n v="12.5"/>
        <n v="8.4700000000000006"/>
        <n v="1.8"/>
        <n v="8.23"/>
        <n v="33.4"/>
        <n v="21.8"/>
        <n v="9.41"/>
        <n v="6.27"/>
        <n v="17.7"/>
        <n v="6.87"/>
        <n v="12"/>
        <n v="11"/>
        <n v="8.98"/>
        <n v="3.8"/>
        <n v="4.2"/>
        <n v="2.66"/>
        <n v="30.8"/>
        <n v="21.34"/>
        <n v="3.1332007952286283"/>
        <n v="2.9470330545599364"/>
        <n v="7.1030303030303035"/>
        <n v="3.6781609195402303"/>
        <n v="4.1124497991967877"/>
        <n v="5.6057576969212306"/>
        <n v="4.8314161047203488"/>
        <n v="3.4963913392141137"/>
        <n v="4.4907778668805136"/>
        <n v="4.0530759951749094"/>
        <n v="3.464052287581699"/>
        <n v="3.7799043062200957"/>
        <n v="4.2965324830609806"/>
        <n v="3.7984173261141199"/>
        <n v="3.57"/>
        <n v="2.39"/>
        <n v="3.35"/>
        <n v="2.1"/>
        <n v="2.92"/>
        <n v="2.5"/>
        <n v="2.76"/>
        <n v="3.94"/>
        <n v="2.78"/>
        <n v="2.25"/>
        <n v="3.03"/>
        <n v="2.88"/>
        <n v="2.73"/>
        <n v="2.54"/>
        <n v="1.91"/>
        <n v="2.48"/>
        <n v="2.71"/>
        <n v="2.7"/>
        <n v="4"/>
        <n v="3.41"/>
        <n v="3.44"/>
        <n v="4.33"/>
        <n v="3.25"/>
        <n v="2.62"/>
        <n v="2.81"/>
        <n v="3.87"/>
        <n v="1.93"/>
        <n v="2.4909310761789603"/>
        <n v="2.8548770816812055"/>
        <n v="3.0670413488558812"/>
        <n v="3.7016354208216997"/>
        <n v="3.800399201596806"/>
        <n v="3.0626262626262624"/>
        <n v="4.1421073879693182"/>
        <n v="7.54"/>
      </sharedItems>
    </cacheField>
    <cacheField name="fecal_DSL_lungowrms" numFmtId="0">
      <sharedItems containsBlank="1"/>
    </cacheField>
    <cacheField name="other_fecal_parasites" numFmtId="0">
      <sharedItems containsBlank="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15-6336"/>
    <x v="0"/>
    <s v="Klinse-Za"/>
    <d v="2016-03-17T00:00:00"/>
    <x v="0"/>
    <s v="Alive"/>
    <n v="2"/>
    <n v="135"/>
    <s v="unk"/>
    <s v="unk"/>
    <m/>
    <s v="unk"/>
    <s v="unk"/>
    <s v="unk"/>
    <s v="unk"/>
    <s v="Negative"/>
    <s v="Negative"/>
    <s v="Positive"/>
    <x v="0"/>
    <s v="positive"/>
    <s v="no"/>
    <n v="3.1"/>
    <n v="2.6"/>
    <n v="1.9"/>
    <n v="0.49"/>
    <n v="0.75"/>
    <n v="6.0999999999999999E-2"/>
    <s v="&lt;MDL"/>
    <n v="0.19"/>
    <m/>
    <m/>
    <m/>
    <m/>
  </r>
  <r>
    <s v="15-6341"/>
    <x v="1"/>
    <s v="Klinse-Za"/>
    <d v="2015-03-18T00:00:00"/>
    <x v="1"/>
    <s v="Alive"/>
    <n v="1"/>
    <s v="unk"/>
    <s v="unk"/>
    <s v="unk"/>
    <m/>
    <s v="unk"/>
    <s v="unk"/>
    <s v="unk"/>
    <s v="unk"/>
    <s v="Negative"/>
    <s v="Negative"/>
    <s v="Positive"/>
    <x v="0"/>
    <s v="positive"/>
    <s v="no"/>
    <n v="2.8"/>
    <n v="2.2000000000000002"/>
    <n v="0.47"/>
    <n v="0.48"/>
    <n v="0.64"/>
    <n v="8.5000000000000006E-2"/>
    <s v="&lt;MDL"/>
    <n v="0.22"/>
    <m/>
    <m/>
    <m/>
    <m/>
  </r>
  <r>
    <s v="15-6337"/>
    <x v="2"/>
    <s v="Klinse-Za"/>
    <d v="2016-03-18T00:00:00"/>
    <x v="0"/>
    <s v="Alive"/>
    <n v="2"/>
    <n v="110.5"/>
    <n v="3"/>
    <s v="fair"/>
    <m/>
    <s v="young adult (~5)"/>
    <s v="young"/>
    <s v="unk"/>
    <s v="unk"/>
    <s v="Negative"/>
    <s v="Negative"/>
    <s v="Negative"/>
    <x v="1"/>
    <s v="negative"/>
    <s v="yes"/>
    <n v="2.7"/>
    <n v="5"/>
    <n v="2.2999999999999998"/>
    <n v="0.46"/>
    <n v="0.95"/>
    <n v="6.0999999999999999E-2"/>
    <s v="&lt;MDL"/>
    <n v="0.33"/>
    <m/>
    <m/>
    <m/>
    <m/>
  </r>
  <r>
    <s v="17-9707"/>
    <x v="3"/>
    <s v="Klinse-Za"/>
    <d v="2017-03-23T00:00:00"/>
    <x v="2"/>
    <s v="Alive"/>
    <n v="1"/>
    <s v="unk"/>
    <s v="fair"/>
    <s v="fair"/>
    <m/>
    <n v="2"/>
    <s v="young"/>
    <s v="Minimal"/>
    <s v="Minimal"/>
    <s v="Negative"/>
    <s v="Negative"/>
    <s v="Negative"/>
    <x v="0"/>
    <s v="positive"/>
    <s v="no"/>
    <n v="2.7"/>
    <n v="2.5"/>
    <n v="2.2000000000000002"/>
    <n v="0.36"/>
    <n v="0.85"/>
    <n v="5.0999999999999997E-2"/>
    <s v="&lt;MDL"/>
    <n v="0.25"/>
    <m/>
    <m/>
    <s v="unk"/>
    <n v="202.92399999999998"/>
  </r>
  <r>
    <s v="14-4955"/>
    <x v="4"/>
    <s v="Klinse-Za"/>
    <d v="2016-03-16T00:00:00"/>
    <x v="0"/>
    <s v="Alive"/>
    <n v="2"/>
    <n v="133.5"/>
    <n v="3.5"/>
    <s v="good"/>
    <m/>
    <s v="unk"/>
    <s v="unk"/>
    <s v="Min to mod"/>
    <s v="Minimal"/>
    <s v="Negative"/>
    <s v="Negative"/>
    <s v="Negative"/>
    <x v="0"/>
    <s v="positive"/>
    <s v="no"/>
    <n v="3.1"/>
    <n v="2.6"/>
    <n v="2.2000000000000002"/>
    <n v="0.49"/>
    <n v="1"/>
    <n v="7.2999999999999995E-2"/>
    <n v="7.8"/>
    <n v="0.18"/>
    <m/>
    <m/>
    <m/>
    <m/>
  </r>
  <r>
    <s v="17-9709"/>
    <x v="5"/>
    <s v="Klinse-Za"/>
    <d v="2017-03-23T00:00:00"/>
    <x v="2"/>
    <s v="Alive"/>
    <n v="4"/>
    <n v="123.4"/>
    <s v="2 - poor"/>
    <s v="poor"/>
    <m/>
    <s v="old"/>
    <s v="old"/>
    <s v="Heavy"/>
    <s v="Heavy"/>
    <s v="Negative"/>
    <s v="Positive"/>
    <s v="Negative"/>
    <x v="0"/>
    <s v="positive"/>
    <s v="no"/>
    <n v="2.8"/>
    <n v="3.9"/>
    <n v="0.38"/>
    <n v="0.53"/>
    <n v="0.61"/>
    <n v="6.0999999999999999E-2"/>
    <n v="1.5"/>
    <n v="0.26"/>
    <m/>
    <m/>
    <n v="41.07200000000001"/>
    <n v="76.733000000000004"/>
  </r>
  <r>
    <s v="15-6343"/>
    <x v="6"/>
    <s v="Klinse-Za"/>
    <d v="2016-03-17T00:00:00"/>
    <x v="0"/>
    <s v="Alive"/>
    <n v="2"/>
    <n v="135"/>
    <n v="3.5"/>
    <s v="good"/>
    <m/>
    <s v="young"/>
    <s v="young"/>
    <s v="unk"/>
    <s v="unk"/>
    <s v="Negative"/>
    <s v="Negative"/>
    <s v="Negative"/>
    <x v="0"/>
    <s v="positive"/>
    <s v="no"/>
    <n v="2.4"/>
    <n v="2"/>
    <n v="1.9"/>
    <n v="0.46"/>
    <n v="0.9"/>
    <n v="5.8999999999999997E-2"/>
    <s v="&lt;MDL"/>
    <n v="0.21"/>
    <m/>
    <m/>
    <m/>
    <m/>
  </r>
  <r>
    <s v="14-4961"/>
    <x v="7"/>
    <s v="Klinse-Za"/>
    <d v="2014-03-27T00:00:00"/>
    <x v="3"/>
    <s v="Alive"/>
    <n v="1"/>
    <s v="unk"/>
    <s v="unk"/>
    <s v="unk"/>
    <m/>
    <s v="unk"/>
    <s v="unk"/>
    <s v="Minimal"/>
    <s v="Minimal"/>
    <s v="Negative"/>
    <s v="Negative"/>
    <s v="Negative"/>
    <x v="0"/>
    <s v="positive"/>
    <s v="no"/>
    <n v="2.9"/>
    <n v="5.4"/>
    <n v="0.71"/>
    <n v="0.46"/>
    <n v="1.1000000000000001"/>
    <n v="5.8000000000000003E-2"/>
    <s v="&lt;MDL"/>
    <n v="0.33"/>
    <m/>
    <m/>
    <m/>
    <m/>
  </r>
  <r>
    <s v="14-4962"/>
    <x v="8"/>
    <s v="Klinse-Za"/>
    <d v="2014-03-28T00:00:00"/>
    <x v="3"/>
    <s v="Alive"/>
    <n v="1"/>
    <s v="unk"/>
    <s v="unk"/>
    <s v="unk"/>
    <m/>
    <s v="unk"/>
    <s v="unk"/>
    <s v="Heavy"/>
    <s v="Heavy"/>
    <s v="Negative"/>
    <s v="Negative"/>
    <s v="Negative"/>
    <x v="0"/>
    <s v="positive"/>
    <s v="no"/>
    <n v="3.1"/>
    <n v="3"/>
    <n v="0.73"/>
    <n v="0.44"/>
    <n v="0.86"/>
    <n v="4.9000000000000002E-2"/>
    <n v="2.7"/>
    <n v="0.32"/>
    <m/>
    <m/>
    <m/>
    <m/>
  </r>
  <r>
    <s v="14-4963"/>
    <x v="9"/>
    <s v="Klinse-Za"/>
    <d v="2014-03-28T00:00:00"/>
    <x v="3"/>
    <s v="Alive"/>
    <n v="1"/>
    <s v="unk"/>
    <s v="unk"/>
    <s v="unk"/>
    <m/>
    <s v="unk"/>
    <s v="unk"/>
    <s v="Minimal"/>
    <s v="Minimal"/>
    <s v="Negative"/>
    <s v="Negative"/>
    <s v="Negative"/>
    <x v="2"/>
    <s v="negative"/>
    <s v="yes"/>
    <n v="2.6"/>
    <n v="3"/>
    <n v="0.73"/>
    <n v="0.4"/>
    <n v="0.85"/>
    <n v="5.0999999999999997E-2"/>
    <s v="&lt;MDL"/>
    <n v="0.26"/>
    <m/>
    <n v="2.2000000000000002"/>
    <m/>
    <m/>
  </r>
  <r>
    <s v="14-4954"/>
    <x v="10"/>
    <s v="Klinse-Za"/>
    <d v="2014-03-27T00:00:00"/>
    <x v="3"/>
    <s v="Alive"/>
    <n v="1"/>
    <s v="unk"/>
    <s v="unk"/>
    <s v="unk"/>
    <m/>
    <s v="unk"/>
    <s v="unk"/>
    <s v="Moderate"/>
    <s v="Moderate"/>
    <s v="Negative"/>
    <s v="Negative"/>
    <s v="Positive"/>
    <x v="0"/>
    <s v="positive"/>
    <s v="no"/>
    <n v="3.6"/>
    <n v="12"/>
    <n v="1.1000000000000001"/>
    <n v="0.43"/>
    <n v="1.4"/>
    <n v="6.6000000000000003E-2"/>
    <n v="2"/>
    <n v="0.43"/>
    <m/>
    <m/>
    <m/>
    <m/>
  </r>
  <r>
    <s v="14-4958"/>
    <x v="5"/>
    <s v="Klinse-Za"/>
    <d v="2015-03-18T00:00:00"/>
    <x v="1"/>
    <s v="Aborted/Stillborn"/>
    <n v="2"/>
    <s v="unk"/>
    <s v="unk"/>
    <s v="unk"/>
    <m/>
    <s v="unk"/>
    <s v="unk"/>
    <s v="unk"/>
    <s v="unk"/>
    <s v="Negative"/>
    <s v="Negative"/>
    <s v="Negative"/>
    <x v="0"/>
    <s v="positive"/>
    <s v="no"/>
    <n v="2.2999999999999998"/>
    <n v="1.6"/>
    <n v="0.66"/>
    <n v="0.48"/>
    <n v="0.6"/>
    <n v="7.6999999999999999E-2"/>
    <n v="2.6"/>
    <n v="0.21"/>
    <m/>
    <m/>
    <m/>
    <m/>
  </r>
  <r>
    <s v="17-9708"/>
    <x v="11"/>
    <s v="Klinse-Za"/>
    <d v="2017-03-23T00:00:00"/>
    <x v="2"/>
    <s v="Aborted/Stillborn"/>
    <n v="1"/>
    <s v="unk"/>
    <s v="poor"/>
    <s v="poor"/>
    <m/>
    <s v="mature"/>
    <s v="mature"/>
    <s v="Moderate"/>
    <s v="Moderate"/>
    <s v="Negative"/>
    <s v="Negative"/>
    <s v="Negative"/>
    <x v="0"/>
    <s v="positive"/>
    <s v="no"/>
    <n v="3.4"/>
    <n v="2.2999999999999998"/>
    <n v="0.48"/>
    <n v="0.45"/>
    <n v="0.57999999999999996"/>
    <n v="6.0999999999999999E-2"/>
    <n v="1.7"/>
    <n v="0.21"/>
    <m/>
    <m/>
    <n v="55.066999999999993"/>
    <n v="289.89400000000001"/>
  </r>
  <r>
    <s v="14-4962"/>
    <x v="8"/>
    <s v="Klinse-Za"/>
    <d v="2016-03-18T00:00:00"/>
    <x v="0"/>
    <s v="Alive"/>
    <n v="2"/>
    <n v="118.5"/>
    <n v="3.5"/>
    <s v="good"/>
    <m/>
    <s v="old"/>
    <s v="old"/>
    <s v="Heavy"/>
    <s v="Heavy"/>
    <s v="Negative"/>
    <s v="Negative"/>
    <s v="Negative"/>
    <x v="2"/>
    <s v="negative"/>
    <s v="yes"/>
    <n v="2.8"/>
    <n v="4.5999999999999996"/>
    <n v="2.5"/>
    <n v="0.42"/>
    <n v="0.99"/>
    <n v="5.1999999999999998E-2"/>
    <n v="9.6999999999999993"/>
    <n v="0.27"/>
    <m/>
    <m/>
    <m/>
    <m/>
  </r>
  <r>
    <s v="15-6337"/>
    <x v="2"/>
    <s v="Klinse-Za"/>
    <d v="2015-03-18T00:00:00"/>
    <x v="1"/>
    <s v="Aborted/Stillborn"/>
    <n v="1"/>
    <s v="unk"/>
    <s v="unk"/>
    <s v="unk"/>
    <m/>
    <s v="unk"/>
    <s v="unk"/>
    <s v="unk"/>
    <s v="unk"/>
    <s v="Negative"/>
    <s v="Negative"/>
    <s v="Negative"/>
    <x v="2"/>
    <s v="negative"/>
    <s v="yes"/>
    <n v="2.1"/>
    <n v="3.8"/>
    <n v="0.49"/>
    <n v="0.5"/>
    <n v="0.56000000000000005"/>
    <n v="0.2"/>
    <n v="1.1000000000000001"/>
    <n v="0.28000000000000003"/>
    <m/>
    <m/>
    <m/>
    <m/>
  </r>
  <r>
    <s v="16-8274"/>
    <x v="12"/>
    <s v="Klinse-Za"/>
    <d v="2016-03-16T00:00:00"/>
    <x v="0"/>
    <s v="Alive"/>
    <n v="1"/>
    <n v="194.5"/>
    <n v="3"/>
    <s v="fair"/>
    <m/>
    <s v="young"/>
    <s v="young"/>
    <s v="unk"/>
    <s v="unk"/>
    <s v="Negative"/>
    <s v="Positive"/>
    <s v="Negative"/>
    <x v="2"/>
    <s v="negative"/>
    <s v="no"/>
    <n v="3.9"/>
    <n v="11"/>
    <n v="2.6"/>
    <n v="0.55000000000000004"/>
    <n v="0.84"/>
    <n v="5.5E-2"/>
    <n v="4.5"/>
    <n v="0.37"/>
    <m/>
    <m/>
    <m/>
    <m/>
  </r>
  <r>
    <s v="16-8272"/>
    <x v="13"/>
    <s v="Klinse-Za"/>
    <d v="2016-03-16T00:00:00"/>
    <x v="0"/>
    <s v="Alive"/>
    <n v="1"/>
    <n v="130"/>
    <s v="good"/>
    <s v="good"/>
    <m/>
    <s v="young adult"/>
    <s v="young"/>
    <s v="unk"/>
    <s v="unk"/>
    <s v="Negative"/>
    <s v="Negative"/>
    <s v="Negative"/>
    <x v="2"/>
    <s v="negative"/>
    <s v="yes"/>
    <n v="3.2"/>
    <n v="5.5"/>
    <n v="2"/>
    <n v="0.47"/>
    <n v="0.87"/>
    <n v="6.2E-2"/>
    <n v="14"/>
    <n v="0.34"/>
    <m/>
    <m/>
    <m/>
    <m/>
  </r>
  <r>
    <s v="14-4960"/>
    <x v="14"/>
    <s v="Klinse-Za"/>
    <d v="2016-03-16T00:00:00"/>
    <x v="0"/>
    <s v="Alive"/>
    <n v="2"/>
    <n v="150.1"/>
    <n v="4"/>
    <s v="good"/>
    <m/>
    <s v="unk"/>
    <s v="unk"/>
    <s v="unk"/>
    <s v="unk"/>
    <s v="Negative"/>
    <s v="Negative"/>
    <s v="Negative"/>
    <x v="0"/>
    <s v="positive"/>
    <s v="no"/>
    <n v="2.5"/>
    <n v="11"/>
    <n v="2.4"/>
    <n v="0.5"/>
    <n v="0.81"/>
    <n v="5.8000000000000003E-2"/>
    <n v="4.0999999999999996"/>
    <n v="0.42"/>
    <m/>
    <m/>
    <m/>
    <m/>
  </r>
  <r>
    <s v="17-9712"/>
    <x v="15"/>
    <s v="Klinse-Za"/>
    <d v="2017-03-23T00:00:00"/>
    <x v="2"/>
    <s v="Alive"/>
    <n v="1"/>
    <n v="120.7"/>
    <s v="1 - very poor"/>
    <s v="poor"/>
    <m/>
    <s v="old"/>
    <s v="old"/>
    <s v="Heavy"/>
    <s v="Heavy"/>
    <s v="Negative"/>
    <s v="Negative"/>
    <s v="Negative"/>
    <x v="0"/>
    <s v="positive"/>
    <s v="no"/>
    <n v="2.6"/>
    <n v="2.7"/>
    <n v="1.2"/>
    <n v="0.36"/>
    <n v="0.62"/>
    <n v="4.4999999999999998E-2"/>
    <s v="&lt;MDL"/>
    <n v="0.32"/>
    <m/>
    <m/>
    <n v="32.127333333333333"/>
    <n v="225.30377777777775"/>
  </r>
  <r>
    <s v="15-6342"/>
    <x v="16"/>
    <s v="Klinse-Za"/>
    <d v="2015-03-24T00:00:00"/>
    <x v="1"/>
    <s v="Alive"/>
    <n v="1"/>
    <s v="unk"/>
    <n v="2"/>
    <s v="poor"/>
    <m/>
    <s v="mature (5-7)"/>
    <s v="mature"/>
    <s v="unk"/>
    <s v="unk"/>
    <s v="Negative"/>
    <s v="Negative"/>
    <s v="Negative"/>
    <x v="3"/>
    <s v="positive"/>
    <s v="no"/>
    <n v="2.6"/>
    <n v="2.8"/>
    <n v="0.34"/>
    <n v="0.49"/>
    <n v="0.64"/>
    <n v="4.4999999999999998E-2"/>
    <s v="&lt;MDL"/>
    <n v="0.25"/>
    <m/>
    <m/>
    <m/>
    <m/>
  </r>
  <r>
    <s v="15-6343"/>
    <x v="6"/>
    <s v="Klinse-Za"/>
    <d v="2015-03-24T00:00:00"/>
    <x v="1"/>
    <s v="Aborted/Stillborn"/>
    <n v="1"/>
    <s v="unk"/>
    <s v="unk"/>
    <s v="unk"/>
    <m/>
    <s v="mature (3-5)"/>
    <s v="mature"/>
    <s v="unk"/>
    <s v="unk"/>
    <s v="Negative"/>
    <s v="Negative"/>
    <s v="Negative"/>
    <x v="0"/>
    <s v="positive"/>
    <s v="no"/>
    <n v="1.7"/>
    <n v="2.1"/>
    <n v="0.42"/>
    <n v="0.53"/>
    <n v="0.53"/>
    <n v="0.05"/>
    <s v="&lt;MDL"/>
    <n v="0.26"/>
    <m/>
    <m/>
    <m/>
    <m/>
  </r>
  <r>
    <s v="14-4954"/>
    <x v="10"/>
    <s v="Klinse-Za"/>
    <d v="2016-03-17T00:00:00"/>
    <x v="0"/>
    <s v="Alive"/>
    <n v="2"/>
    <n v="133.5"/>
    <n v="4"/>
    <s v="good"/>
    <m/>
    <s v="unk"/>
    <s v="unk"/>
    <s v="unk"/>
    <s v="unk"/>
    <s v="Negative"/>
    <s v="Negative"/>
    <s v="Positive"/>
    <x v="0"/>
    <s v="positive"/>
    <s v="no"/>
    <n v="2.2000000000000002"/>
    <n v="2.9"/>
    <n v="2.2999999999999998"/>
    <n v="0.35"/>
    <n v="0.78"/>
    <n v="7.3999999999999996E-2"/>
    <s v="&lt;MDL"/>
    <n v="0.2"/>
    <m/>
    <m/>
    <m/>
    <m/>
  </r>
  <r>
    <s v="15-6338"/>
    <x v="17"/>
    <s v="Klinse-Za"/>
    <d v="2015-03-18T00:00:00"/>
    <x v="1"/>
    <s v="Alive"/>
    <n v="1"/>
    <s v="unk"/>
    <s v="unk"/>
    <s v="unk"/>
    <m/>
    <s v="unk"/>
    <s v="unk"/>
    <s v="unk"/>
    <s v="unk"/>
    <s v="Negative"/>
    <s v="Negative"/>
    <s v="Positive"/>
    <x v="0"/>
    <s v="positive"/>
    <s v="no"/>
    <n v="2.1"/>
    <n v="2.2000000000000002"/>
    <n v="0.43"/>
    <n v="0.61"/>
    <n v="0.57999999999999996"/>
    <n v="0.17"/>
    <s v="&lt;MDL"/>
    <n v="0.31"/>
    <m/>
    <m/>
    <m/>
    <m/>
  </r>
  <r>
    <s v="14-4955"/>
    <x v="4"/>
    <s v="Klinse-Za"/>
    <d v="2014-03-27T00:00:00"/>
    <x v="3"/>
    <s v="Alive"/>
    <n v="1"/>
    <s v="unk"/>
    <s v="unk"/>
    <s v="unk"/>
    <m/>
    <s v="unk"/>
    <s v="unk"/>
    <s v="Minimal"/>
    <s v="Minimal"/>
    <s v="Negative"/>
    <s v="Negative"/>
    <s v="Negative"/>
    <x v="0"/>
    <s v="positive"/>
    <s v="no"/>
    <n v="2.6"/>
    <n v="3.8"/>
    <n v="0.53"/>
    <n v="0.44"/>
    <n v="1.1000000000000001"/>
    <n v="0.06"/>
    <n v="1.9"/>
    <s v="NRH"/>
    <m/>
    <m/>
    <n v="850.67"/>
    <m/>
  </r>
  <r>
    <s v="14-4959"/>
    <x v="18"/>
    <s v="Klinse-Za"/>
    <d v="2016-03-17T00:00:00"/>
    <x v="0"/>
    <s v="Alive"/>
    <n v="3"/>
    <n v="134.5"/>
    <s v="unk"/>
    <s v="unk"/>
    <m/>
    <s v="unk"/>
    <s v="unk"/>
    <s v="unk"/>
    <s v="unk"/>
    <s v="Negative"/>
    <s v="Negative"/>
    <s v="Positive"/>
    <x v="0"/>
    <s v="positive"/>
    <s v="no"/>
    <n v="1.8"/>
    <n v="2.9"/>
    <n v="2.1"/>
    <n v="0.62"/>
    <n v="0.79"/>
    <n v="6.9000000000000006E-2"/>
    <s v="&lt;MDL"/>
    <n v="0.23"/>
    <m/>
    <m/>
    <m/>
    <m/>
  </r>
  <r>
    <s v="14-4985"/>
    <x v="5"/>
    <s v="Klinse-Za"/>
    <d v="2016-03-18T00:00:00"/>
    <x v="0"/>
    <s v="Aborted/Stillborn"/>
    <n v="3"/>
    <n v="116.5"/>
    <n v="2.5"/>
    <s v="fair"/>
    <m/>
    <s v="old"/>
    <s v="old"/>
    <s v="Heavy"/>
    <s v="Heavy"/>
    <m/>
    <s v="Positive"/>
    <s v="Negative"/>
    <x v="0"/>
    <s v="positive"/>
    <s v="no"/>
    <n v="2.1"/>
    <n v="2.8"/>
    <n v="2.2000000000000002"/>
    <n v="0.65"/>
    <n v="1"/>
    <n v="6.8000000000000005E-2"/>
    <s v="&lt;MDL"/>
    <n v="0.25"/>
    <m/>
    <m/>
    <m/>
    <m/>
  </r>
  <r>
    <s v="15-6336"/>
    <x v="0"/>
    <s v="Klinse-Za"/>
    <d v="2015-03-18T00:00:00"/>
    <x v="1"/>
    <s v="Aborted/Stillborn"/>
    <n v="1"/>
    <s v="unk"/>
    <s v="unk"/>
    <s v="unk"/>
    <m/>
    <s v="unk"/>
    <s v="unk"/>
    <s v="unk"/>
    <s v="unk"/>
    <s v="Negative"/>
    <s v="Negative"/>
    <s v="Positive"/>
    <x v="0"/>
    <s v="positive"/>
    <s v="no"/>
    <n v="2.6"/>
    <n v="2.8"/>
    <n v="0.49"/>
    <n v="0.51"/>
    <n v="0.5"/>
    <n v="7.9000000000000001E-2"/>
    <s v="&lt;MDL"/>
    <n v="0.23"/>
    <m/>
    <m/>
    <m/>
    <m/>
  </r>
  <r>
    <s v="16-8274"/>
    <x v="12"/>
    <s v="Klinse-Za"/>
    <d v="2017-03-23T00:00:00"/>
    <x v="2"/>
    <s v="Alive"/>
    <n v="2"/>
    <n v="106.6"/>
    <s v="1.5 - poor"/>
    <s v="poor"/>
    <m/>
    <s v="young adult"/>
    <s v="young"/>
    <s v="Minimal"/>
    <s v="Minimal"/>
    <s v="Negative"/>
    <s v="Negative"/>
    <s v="Negative"/>
    <x v="0"/>
    <s v="positive"/>
    <s v="no"/>
    <n v="3.3"/>
    <n v="2.4"/>
    <n v="1"/>
    <n v="0.44"/>
    <n v="0.56999999999999995"/>
    <n v="5.2999999999999999E-2"/>
    <s v="&lt;MDL"/>
    <n v="0.2"/>
    <m/>
    <m/>
    <n v="93.966666666666654"/>
    <n v="129.94666666666669"/>
  </r>
  <r>
    <s v="17-10496R"/>
    <x v="19"/>
    <s v="Klinse-Za"/>
    <d v="2018-03-14T00:00:00"/>
    <x v="4"/>
    <s v="Alive"/>
    <n v="3"/>
    <n v="110"/>
    <s v="poor"/>
    <s v="poor"/>
    <n v="5.87"/>
    <s v="mature (6-7)"/>
    <s v="mature"/>
    <s v="Minimal"/>
    <s v="Minimal"/>
    <s v="Negative"/>
    <s v="Negative"/>
    <s v="Negative"/>
    <x v="3"/>
    <s v="positive"/>
    <s v="no"/>
    <n v="4.0999999999999996"/>
    <n v="3.9"/>
    <n v="0.66"/>
    <n v="0.36"/>
    <n v="0.61"/>
    <n v="5.2999999999999999E-2"/>
    <s v="&lt;MDL"/>
    <n v="0.21"/>
    <n v="86.71"/>
    <m/>
    <m/>
    <m/>
  </r>
  <r>
    <s v="14-4957"/>
    <x v="20"/>
    <s v="Klinse-Za"/>
    <d v="2016-03-16T00:00:00"/>
    <x v="0"/>
    <s v="Alive"/>
    <n v="2"/>
    <s v="unk"/>
    <n v="4"/>
    <s v="good"/>
    <m/>
    <s v="unk"/>
    <s v="unk"/>
    <s v="unk"/>
    <s v="unk"/>
    <s v="Negative"/>
    <s v="Negative"/>
    <s v="Positive"/>
    <x v="0"/>
    <s v="positive"/>
    <s v="no"/>
    <n v="3.4"/>
    <n v="3.4"/>
    <n v="2.5"/>
    <n v="0.57999999999999996"/>
    <n v="0.97"/>
    <n v="6.2E-2"/>
    <n v="3.5"/>
    <n v="0.2"/>
    <m/>
    <m/>
    <m/>
    <m/>
  </r>
  <r>
    <s v="14-4959"/>
    <x v="18"/>
    <s v="Klinse-Za"/>
    <d v="2014-03-27T00:00:00"/>
    <x v="3"/>
    <s v="Alive"/>
    <n v="1"/>
    <s v="unk"/>
    <s v="unk"/>
    <s v="unk"/>
    <m/>
    <s v="unk"/>
    <s v="unk"/>
    <s v="Moderate"/>
    <s v="Moderate"/>
    <s v="Negative"/>
    <s v="Negative"/>
    <s v="Positive"/>
    <x v="0"/>
    <s v="positive"/>
    <s v="no"/>
    <n v="2.6"/>
    <n v="3.3"/>
    <n v="0.67"/>
    <n v="0.45"/>
    <n v="1.1000000000000001"/>
    <n v="6.2E-2"/>
    <s v="&lt;MDL"/>
    <n v="0.23"/>
    <m/>
    <n v="2.4"/>
    <n v="195.21"/>
    <m/>
  </r>
  <r>
    <s v="14-4956"/>
    <x v="19"/>
    <s v="Klinse-Za"/>
    <d v="2014-03-27T00:00:00"/>
    <x v="3"/>
    <s v="Alive"/>
    <n v="1"/>
    <s v="unk"/>
    <s v="unk"/>
    <s v="unk"/>
    <m/>
    <s v="unk"/>
    <s v="unk"/>
    <s v="Minimal"/>
    <s v="Minimal"/>
    <s v="Negative"/>
    <s v="Negative"/>
    <s v="Negative"/>
    <x v="3"/>
    <s v="positive"/>
    <s v="no"/>
    <n v="2.5"/>
    <n v="4.7"/>
    <n v="0.7"/>
    <n v="0.35"/>
    <n v="1.1000000000000001"/>
    <n v="8.5999999999999993E-2"/>
    <n v="12"/>
    <n v="0.46"/>
    <m/>
    <n v="2.1"/>
    <n v="81.83"/>
    <m/>
  </r>
  <r>
    <s v="16-8271"/>
    <x v="21"/>
    <s v="Klinse-Za"/>
    <d v="2016-03-16T00:00:00"/>
    <x v="0"/>
    <s v="Aborted/Stillborn"/>
    <n v="1"/>
    <n v="121.5"/>
    <s v="unk"/>
    <s v="unk"/>
    <m/>
    <s v="unk"/>
    <s v="unk"/>
    <s v="unk"/>
    <s v="unk"/>
    <s v="Negative"/>
    <s v="Negative"/>
    <s v="Negative"/>
    <x v="2"/>
    <s v="negative"/>
    <s v="yes"/>
    <n v="3.4"/>
    <n v="5.2"/>
    <n v="2.4"/>
    <n v="0.47"/>
    <n v="0.93"/>
    <n v="6.0999999999999999E-2"/>
    <n v="13"/>
    <m/>
    <m/>
    <m/>
    <m/>
    <m/>
  </r>
  <r>
    <s v="17-10493R"/>
    <x v="4"/>
    <s v="Klinse-Za"/>
    <d v="2018-03-14T00:00:00"/>
    <x v="4"/>
    <s v="np"/>
    <n v="3"/>
    <n v="110"/>
    <s v="poor"/>
    <s v="poor"/>
    <n v="4.12"/>
    <s v="mature (6-7)"/>
    <s v="mature"/>
    <s v="Moderate"/>
    <s v="Moderate"/>
    <s v="Negative"/>
    <s v="Negative"/>
    <s v="Negative"/>
    <x v="2"/>
    <s v="negative"/>
    <s v="yes"/>
    <n v="4.2"/>
    <n v="1.8"/>
    <n v="0.52"/>
    <n v="0.4"/>
    <n v="0.17"/>
    <n v="6.2E-2"/>
    <n v="1.6"/>
    <n v="0.38"/>
    <n v="6708.06"/>
    <m/>
    <m/>
    <m/>
  </r>
  <r>
    <s v="15-6333"/>
    <x v="22"/>
    <s v="Klinse-Za"/>
    <d v="2015-03-18T00:00:00"/>
    <x v="1"/>
    <s v="Alive"/>
    <n v="1"/>
    <n v="97.5"/>
    <s v="unk"/>
    <s v="unk"/>
    <m/>
    <s v="unk"/>
    <s v="unk"/>
    <s v="unk"/>
    <s v="unk"/>
    <s v="Negative"/>
    <s v="Negative"/>
    <s v="Negative"/>
    <x v="0"/>
    <s v="positive"/>
    <s v="no"/>
    <n v="2.7"/>
    <n v="3.4"/>
    <n v="0.74"/>
    <n v="0.4"/>
    <n v="0.63"/>
    <n v="4.4999999999999998E-2"/>
    <s v="&lt;MDL"/>
    <n v="0.27"/>
    <m/>
    <m/>
    <m/>
    <m/>
  </r>
  <r>
    <s v="14-4962"/>
    <x v="8"/>
    <s v="Klinse-Za"/>
    <d v="2017-03-23T00:00:00"/>
    <x v="2"/>
    <s v="Alive"/>
    <n v="3"/>
    <n v="112.5"/>
    <s v="2 - poor"/>
    <s v="poor"/>
    <m/>
    <s v="unk"/>
    <s v="unk"/>
    <s v="unk"/>
    <s v="unk"/>
    <s v="Negative"/>
    <s v="Negative"/>
    <s v="Negative"/>
    <x v="0"/>
    <s v="positive"/>
    <s v="no"/>
    <n v="3"/>
    <n v="3.3"/>
    <n v="1.3"/>
    <n v="0.38"/>
    <n v="0.57999999999999996"/>
    <n v="5.1999999999999998E-2"/>
    <s v="&lt;MDL"/>
    <n v="0.24"/>
    <m/>
    <m/>
    <n v="45.089500000000001"/>
    <n v="386.75099999999998"/>
  </r>
  <r>
    <s v="na"/>
    <x v="23"/>
    <s v="Klinse-Za"/>
    <d v="2016-03-18T00:00:00"/>
    <x v="0"/>
    <s v="Alive"/>
    <s v="wild"/>
    <s v="unk"/>
    <s v="unk"/>
    <s v="unk"/>
    <m/>
    <s v="unk"/>
    <s v="unk"/>
    <s v="unk"/>
    <s v="unk"/>
    <s v="Negative"/>
    <s v="Unk"/>
    <s v="Unk"/>
    <x v="4"/>
    <s v="Unk"/>
    <m/>
    <m/>
    <m/>
    <m/>
    <m/>
    <m/>
    <m/>
    <m/>
    <m/>
    <m/>
    <m/>
    <m/>
    <m/>
  </r>
  <r>
    <s v="14-4956"/>
    <x v="19"/>
    <s v="Klinse-Za"/>
    <d v="2017-03-23T00:00:00"/>
    <x v="2"/>
    <s v="Neonatal death"/>
    <s v="wild"/>
    <s v="unk"/>
    <s v="unk"/>
    <s v="unk"/>
    <m/>
    <s v="unk"/>
    <s v="unk"/>
    <s v="Minimal"/>
    <s v="Minimal"/>
    <s v="Negative"/>
    <s v="Negative"/>
    <s v="Negative"/>
    <x v="0"/>
    <s v="positive"/>
    <s v="no"/>
    <n v="4.3"/>
    <n v="3.2"/>
    <n v="0.45"/>
    <n v="0.46"/>
    <n v="0.74"/>
    <n v="5.5E-2"/>
    <n v="1.1000000000000001"/>
    <n v="0.21"/>
    <m/>
    <m/>
    <m/>
    <m/>
  </r>
  <r>
    <s v="16-8278"/>
    <x v="24"/>
    <s v="Klinse-Za"/>
    <d v="2016-03-17T00:00:00"/>
    <x v="0"/>
    <s v="NA"/>
    <n v="1"/>
    <n v="134.5"/>
    <n v="3"/>
    <s v="fair"/>
    <m/>
    <s v="mid-old"/>
    <s v="old"/>
    <s v="Mod to heavy"/>
    <s v="Heavy"/>
    <s v="Negative"/>
    <s v="Negative"/>
    <s v="Negative"/>
    <x v="0"/>
    <s v="positive"/>
    <s v="no"/>
    <n v="2.4"/>
    <n v="2.8"/>
    <n v="2.2000000000000002"/>
    <n v="0.45"/>
    <n v="0.9"/>
    <n v="4.4999999999999998E-2"/>
    <s v="&lt;MDL"/>
    <n v="0.21"/>
    <m/>
    <m/>
    <m/>
    <m/>
  </r>
  <r>
    <s v="14-4956"/>
    <x v="19"/>
    <s v="Klinse-Za"/>
    <d v="2015-03-18T00:00:00"/>
    <x v="1"/>
    <s v="np"/>
    <n v="2"/>
    <s v="unk"/>
    <s v="unk"/>
    <s v="unk"/>
    <m/>
    <s v="unk"/>
    <s v="unk"/>
    <s v="unk"/>
    <s v="unk"/>
    <s v="Negative"/>
    <s v="Negative"/>
    <s v="Negative"/>
    <x v="2"/>
    <s v="negative"/>
    <s v="yes"/>
    <n v="2.2999999999999998"/>
    <n v="3.5"/>
    <n v="0.46"/>
    <n v="0.4"/>
    <n v="0.57999999999999996"/>
    <n v="0.18"/>
    <s v="&lt;MDL"/>
    <n v="0.28000000000000003"/>
    <m/>
    <m/>
    <m/>
    <m/>
  </r>
  <r>
    <s v="17-10503"/>
    <x v="6"/>
    <s v="Klinse-Za"/>
    <d v="2018-04-06T00:00:00"/>
    <x v="4"/>
    <s v="Neonatal death"/>
    <s v="wild"/>
    <s v="unk"/>
    <s v="poor"/>
    <s v="poor"/>
    <m/>
    <s v="unk"/>
    <s v="unk"/>
    <s v="Minimal"/>
    <s v="Minimal"/>
    <s v="Negative"/>
    <s v="Negative"/>
    <s v="Negative"/>
    <x v="0"/>
    <s v="positive"/>
    <s v="no"/>
    <n v="4.0999999999999996"/>
    <n v="6.1"/>
    <n v="0.37"/>
    <n v="1"/>
    <n v="0.67"/>
    <n v="6.8000000000000005E-2"/>
    <s v="&lt;MDL"/>
    <n v="1.36"/>
    <n v="28.64"/>
    <n v="1.7"/>
    <m/>
    <m/>
  </r>
  <r>
    <s v="17-10495R"/>
    <x v="25"/>
    <s v="Klinse-Za"/>
    <d v="2018-03-14T00:00:00"/>
    <x v="4"/>
    <s v="Alive"/>
    <n v="2"/>
    <n v="113"/>
    <s v="poor"/>
    <s v="poor"/>
    <n v="5.29"/>
    <s v="old (8-9)"/>
    <s v="old"/>
    <s v="Heavy"/>
    <s v="Heavy"/>
    <s v="Negative"/>
    <s v="Negative"/>
    <s v="Negative"/>
    <x v="2"/>
    <s v="negative"/>
    <s v="yes"/>
    <n v="3.8"/>
    <n v="2.9"/>
    <n v="0.52"/>
    <n v="0.56999999999999995"/>
    <n v="0.62"/>
    <n v="5.5E-2"/>
    <s v="&lt;MDL"/>
    <n v="0.19"/>
    <n v="59.48"/>
    <m/>
    <m/>
    <m/>
  </r>
  <r>
    <s v="17-9715"/>
    <x v="10"/>
    <s v="Klinse-Za"/>
    <d v="2017-03-23T00:00:00"/>
    <x v="2"/>
    <s v="Alive"/>
    <n v="3"/>
    <n v="136.5"/>
    <n v="2.5"/>
    <s v="fair"/>
    <m/>
    <s v="older adult"/>
    <s v="old"/>
    <s v="Moderate"/>
    <s v="Moderate"/>
    <s v="Negative"/>
    <s v="Unk"/>
    <s v="Unk"/>
    <x v="0"/>
    <s v="positive"/>
    <s v="no"/>
    <m/>
    <m/>
    <m/>
    <m/>
    <m/>
    <m/>
    <m/>
    <m/>
    <m/>
    <m/>
    <n v="46.843999999999994"/>
    <n v="257.50900000000001"/>
  </r>
  <r>
    <s v="17-9710"/>
    <x v="21"/>
    <s v="Klinse-Za"/>
    <d v="2017-03-23T00:00:00"/>
    <x v="2"/>
    <s v="Alive"/>
    <n v="2"/>
    <n v="123.4"/>
    <n v="2.5"/>
    <s v="fair"/>
    <m/>
    <s v="mature"/>
    <s v="mature"/>
    <s v="Moderate"/>
    <s v="Moderate"/>
    <s v="unk"/>
    <s v="Unk"/>
    <s v="Unk"/>
    <x v="4"/>
    <s v="Unk"/>
    <s v="no"/>
    <m/>
    <m/>
    <m/>
    <m/>
    <m/>
    <m/>
    <m/>
    <m/>
    <m/>
    <m/>
    <n v="31.030333333333331"/>
    <n v="141.41199999999998"/>
  </r>
  <r>
    <s v="17-10490R"/>
    <x v="14"/>
    <s v="Klinse-Za"/>
    <d v="2018-03-13T00:00:00"/>
    <x v="4"/>
    <s v="Aborted/Stillborn"/>
    <n v="3"/>
    <n v="136"/>
    <s v="fair"/>
    <s v="fair"/>
    <n v="7.38"/>
    <s v="mature (4-5)"/>
    <s v="young"/>
    <s v="unk"/>
    <s v="unk"/>
    <s v="Negative"/>
    <s v="Negative"/>
    <s v="Negative"/>
    <x v="2"/>
    <s v="negative"/>
    <s v="yes"/>
    <n v="4"/>
    <n v="2"/>
    <n v="0.59"/>
    <n v="0.44"/>
    <n v="0.51"/>
    <n v="4.4999999999999998E-2"/>
    <s v="&lt;MDL"/>
    <n v="0.18"/>
    <n v="63.5"/>
    <m/>
    <m/>
    <m/>
  </r>
  <r>
    <s v="14-4957"/>
    <x v="20"/>
    <s v="Klinse-Za"/>
    <d v="2014-03-27T00:00:00"/>
    <x v="3"/>
    <s v="Alive"/>
    <n v="1"/>
    <s v="unk"/>
    <s v="unk"/>
    <s v="unk"/>
    <m/>
    <s v="unk"/>
    <s v="unk"/>
    <s v="Moderate"/>
    <s v="Moderate"/>
    <s v="Negative"/>
    <s v="Negative"/>
    <s v="Positive"/>
    <x v="0"/>
    <s v="positive"/>
    <s v="no"/>
    <n v="2.1"/>
    <n v="4.4000000000000004"/>
    <n v="0.8"/>
    <n v="0.47"/>
    <n v="1.1000000000000001"/>
    <n v="0.09"/>
    <n v="22"/>
    <n v="0.48"/>
    <m/>
    <m/>
    <m/>
    <m/>
  </r>
  <r>
    <s v="17-10489R"/>
    <x v="13"/>
    <s v="Klinse-Za"/>
    <d v="2018-03-13T00:00:00"/>
    <x v="4"/>
    <s v="Alive"/>
    <n v="2"/>
    <n v="108"/>
    <s v="fair"/>
    <s v="fair"/>
    <n v="9.2899999999999991"/>
    <s v="mature (6-7)"/>
    <s v="mature"/>
    <s v="Moderate"/>
    <s v="Moderate"/>
    <s v="Negative"/>
    <s v="Negative"/>
    <s v="Negative"/>
    <x v="2"/>
    <s v="negative"/>
    <s v="yes"/>
    <n v="4.5999999999999996"/>
    <n v="3.1"/>
    <n v="0.65"/>
    <n v="0.44"/>
    <n v="0.65"/>
    <n v="6.8000000000000005E-2"/>
    <n v="51"/>
    <n v="0.2"/>
    <m/>
    <m/>
    <m/>
    <m/>
  </r>
  <r>
    <s v="17-10492R"/>
    <x v="11"/>
    <s v="Klinse-Za"/>
    <d v="2018-03-13T00:00:00"/>
    <x v="4"/>
    <s v="Alive"/>
    <n v="2"/>
    <n v="108"/>
    <s v="poor"/>
    <s v="poor"/>
    <n v="7.05"/>
    <s v="young (2-3)"/>
    <s v="young"/>
    <s v="Minimal"/>
    <s v="Minimal"/>
    <s v="Negative"/>
    <s v="Negative"/>
    <s v="Negative"/>
    <x v="2"/>
    <s v="negative"/>
    <s v="yes"/>
    <n v="4.4000000000000004"/>
    <n v="3.2"/>
    <n v="0.6"/>
    <n v="0.46"/>
    <n v="0.47"/>
    <n v="0.34"/>
    <s v="&lt;MDL"/>
    <n v="0.24"/>
    <n v="71.78"/>
    <m/>
    <s v="unk"/>
    <n v="481.5"/>
  </r>
  <r>
    <s v="14-4958"/>
    <x v="5"/>
    <s v="Klinse-Za"/>
    <d v="2014-03-27T00:00:00"/>
    <x v="3"/>
    <s v="Alive"/>
    <n v="1"/>
    <s v="unk"/>
    <s v="unk"/>
    <s v="unk"/>
    <m/>
    <s v="unk"/>
    <s v="unk"/>
    <s v="Moderate"/>
    <s v="Moderate"/>
    <s v="Negative"/>
    <s v="Negative"/>
    <s v="Negative"/>
    <x v="0"/>
    <s v="positive"/>
    <s v="no"/>
    <n v="2.6"/>
    <n v="4.0999999999999996"/>
    <n v="0.44"/>
    <n v="0.52"/>
    <n v="1.1000000000000001"/>
    <n v="6.4000000000000001E-2"/>
    <n v="2.6"/>
    <n v="0.3"/>
    <m/>
    <m/>
    <m/>
    <m/>
  </r>
  <r>
    <s v="15-6339"/>
    <x v="25"/>
    <s v="Klinse-Za"/>
    <d v="2015-03-18T00:00:00"/>
    <x v="1"/>
    <s v="Alive"/>
    <n v="1"/>
    <s v="unk"/>
    <s v="unk"/>
    <s v="unk"/>
    <m/>
    <s v="unk"/>
    <s v="unk"/>
    <s v="unk"/>
    <s v="unk"/>
    <s v="Negative"/>
    <s v="Negative"/>
    <s v="Negative"/>
    <x v="0"/>
    <s v="positive"/>
    <s v="no"/>
    <n v="2.6"/>
    <n v="2.2999999999999998"/>
    <n v="0.5"/>
    <n v="0.42"/>
    <n v="0.55000000000000004"/>
    <n v="7.0000000000000007E-2"/>
    <s v="&lt;MDL"/>
    <n v="0.22"/>
    <m/>
    <m/>
    <m/>
    <m/>
  </r>
  <r>
    <s v="17-9713"/>
    <x v="26"/>
    <s v="Klinse-Za"/>
    <d v="2017-03-23T00:00:00"/>
    <x v="2"/>
    <s v="Aborted/Stillborn"/>
    <n v="1"/>
    <n v="105.7"/>
    <s v="2 - poor"/>
    <s v="poor"/>
    <m/>
    <s v="mature"/>
    <s v="mature"/>
    <s v="Moderate"/>
    <s v="Moderate"/>
    <s v="unk"/>
    <s v="Unk"/>
    <s v="Unk"/>
    <x v="4"/>
    <s v="Unk"/>
    <s v="unk"/>
    <s v="unk"/>
    <s v="unk"/>
    <s v="unk"/>
    <s v="unk"/>
    <s v="unk"/>
    <s v="unk"/>
    <s v="unk"/>
    <s v="unk"/>
    <m/>
    <m/>
    <n v="33.658000000000001"/>
    <s v="unk"/>
  </r>
  <r>
    <s v="16-8269"/>
    <x v="27"/>
    <s v="Klinse-Za"/>
    <d v="2016-03-17T00:00:00"/>
    <x v="0"/>
    <s v="Neonatal death"/>
    <s v="wild"/>
    <s v="unk"/>
    <s v="unk"/>
    <s v="unk"/>
    <m/>
    <s v="unk"/>
    <s v="unk"/>
    <s v="unk"/>
    <s v="unk"/>
    <s v="unk"/>
    <s v="Unk"/>
    <s v="Unk"/>
    <x v="4"/>
    <s v="Unk"/>
    <s v="no"/>
    <m/>
    <m/>
    <m/>
    <m/>
    <m/>
    <m/>
    <m/>
    <m/>
    <m/>
    <m/>
    <m/>
    <m/>
  </r>
  <r>
    <s v="17-10497R"/>
    <x v="16"/>
    <s v="Klinse-Za"/>
    <d v="2018-03-14T00:00:00"/>
    <x v="4"/>
    <s v="Alive"/>
    <n v="2"/>
    <n v="123"/>
    <s v="good"/>
    <s v="good"/>
    <n v="11.24"/>
    <s v="old (10-11)"/>
    <s v="old"/>
    <s v="Heavy"/>
    <s v="Heavy"/>
    <s v="Negative"/>
    <s v="Negative"/>
    <s v="Negative"/>
    <x v="2"/>
    <s v="negative"/>
    <s v="yes"/>
    <n v="5"/>
    <n v="3.2"/>
    <n v="0.73"/>
    <n v="0.66"/>
    <n v="0.8"/>
    <n v="7.0999999999999994E-2"/>
    <s v="&lt;MDL"/>
    <n v="0.21"/>
    <n v="90.66"/>
    <m/>
    <m/>
    <m/>
  </r>
  <r>
    <s v="17-10487R"/>
    <x v="8"/>
    <s v="Klinse-Za"/>
    <d v="2018-03-13T00:00:00"/>
    <x v="4"/>
    <s v="Alive"/>
    <n v="4"/>
    <n v="86"/>
    <s v="poor"/>
    <s v="poor"/>
    <n v="4.7"/>
    <s v="old (8-9)"/>
    <s v="old"/>
    <s v="Heavy"/>
    <s v="Heavy"/>
    <s v="Negative"/>
    <s v="Negative"/>
    <s v="Negative"/>
    <x v="2"/>
    <s v="negative"/>
    <s v="yes"/>
    <n v="2.5"/>
    <n v="2.9"/>
    <n v="0.48"/>
    <n v="0.34"/>
    <n v="0.52"/>
    <n v="0.05"/>
    <n v="9.6"/>
    <n v="0.19"/>
    <n v="86.13"/>
    <m/>
    <m/>
    <m/>
  </r>
  <r>
    <s v="14-4960"/>
    <x v="14"/>
    <s v="Klinse-Za"/>
    <d v="2014-03-27T00:00:00"/>
    <x v="3"/>
    <s v="Alive"/>
    <n v="1"/>
    <s v="unk"/>
    <s v="unk"/>
    <s v="unk"/>
    <m/>
    <s v="unk"/>
    <s v="unk"/>
    <s v="Moderate"/>
    <s v="Moderate"/>
    <s v="Negative"/>
    <s v="Negative"/>
    <s v="Negative"/>
    <x v="0"/>
    <s v="positive"/>
    <s v="no"/>
    <n v="2.1"/>
    <n v="3"/>
    <n v="0.6"/>
    <n v="0.47"/>
    <n v="0.95"/>
    <n v="5.7000000000000002E-2"/>
    <s v="&lt;MDL"/>
    <n v="0.23"/>
    <m/>
    <n v="2.2000000000000002"/>
    <n v="154.65"/>
    <m/>
  </r>
  <r>
    <s v="17-10488"/>
    <x v="28"/>
    <s v="Klinse-Za"/>
    <d v="2018-03-13T00:00:00"/>
    <x v="4"/>
    <s v="Alive"/>
    <n v="1"/>
    <n v="121"/>
    <s v="fair"/>
    <s v="fair"/>
    <n v="7.45"/>
    <s v="mature (4-5)"/>
    <s v="young"/>
    <s v="Moderate"/>
    <s v="Moderate"/>
    <s v="Negative"/>
    <s v="Negative"/>
    <s v="Negative"/>
    <x v="2"/>
    <s v="negative"/>
    <s v="yes"/>
    <n v="7.5"/>
    <n v="3.6"/>
    <n v="0.47"/>
    <n v="0.45"/>
    <n v="0.5"/>
    <n v="4.9000000000000002E-2"/>
    <n v="7.1"/>
    <n v="0.21"/>
    <m/>
    <m/>
    <m/>
    <m/>
  </r>
  <r>
    <s v="14-4959"/>
    <x v="18"/>
    <s v="Klinse-Za"/>
    <d v="2015-03-18T00:00:00"/>
    <x v="1"/>
    <s v="np"/>
    <n v="2"/>
    <s v="unk"/>
    <s v="unk"/>
    <s v="unk"/>
    <m/>
    <s v="unk"/>
    <s v="unk"/>
    <s v="unk"/>
    <s v="unk"/>
    <s v="Negative"/>
    <s v="Negative"/>
    <s v="Positive"/>
    <x v="0"/>
    <s v="positive"/>
    <s v="no"/>
    <n v="2.5"/>
    <n v="2.4"/>
    <n v="0.32"/>
    <n v="0.42"/>
    <n v="0.48"/>
    <n v="7.0999999999999994E-2"/>
    <s v="&lt;MDL"/>
    <n v="0.27"/>
    <m/>
    <m/>
    <m/>
    <m/>
  </r>
  <r>
    <s v="17-10494R"/>
    <x v="1"/>
    <s v="Klinse-Za"/>
    <d v="2018-03-14T00:00:00"/>
    <x v="4"/>
    <s v="Alive"/>
    <n v="2"/>
    <n v="133"/>
    <s v="fair"/>
    <s v="fair"/>
    <n v="6.99"/>
    <s v="mature (4-7)"/>
    <s v="mature"/>
    <s v="unk"/>
    <s v="unk"/>
    <s v="Negative"/>
    <s v="Negative"/>
    <s v="Positive"/>
    <x v="2"/>
    <s v="negative"/>
    <s v="no"/>
    <n v="3.5"/>
    <n v="2"/>
    <n v="0.54"/>
    <n v="0.43"/>
    <n v="0.61"/>
    <n v="5.1999999999999998E-2"/>
    <s v="&lt;MDL"/>
    <n v="0.2"/>
    <n v="55.2"/>
    <m/>
    <m/>
    <m/>
  </r>
  <r>
    <s v="17-10502"/>
    <x v="2"/>
    <s v="Klinse-Za"/>
    <d v="2018-04-06T00:00:00"/>
    <x v="4"/>
    <s v="Neonatal death"/>
    <s v="wild"/>
    <s v="unk"/>
    <s v="poor"/>
    <s v="poor"/>
    <m/>
    <s v="unk"/>
    <s v="unk"/>
    <s v="Moderate"/>
    <s v="Moderate"/>
    <s v="Negative"/>
    <s v="Negative"/>
    <s v="Unk"/>
    <x v="0"/>
    <s v="positive"/>
    <s v="no"/>
    <n v="5.3"/>
    <n v="3.6"/>
    <n v="0.55000000000000004"/>
    <n v="0.42"/>
    <n v="0.55000000000000004"/>
    <n v="5.8999999999999997E-2"/>
    <s v="&lt;MDL"/>
    <m/>
    <n v="32.04"/>
    <n v="1.6"/>
    <m/>
    <m/>
  </r>
  <r>
    <s v="17-10491R"/>
    <x v="0"/>
    <s v="Klinse-Za"/>
    <d v="2018-03-13T00:00:00"/>
    <x v="4"/>
    <s v="np"/>
    <n v="3"/>
    <n v="106"/>
    <s v="poor"/>
    <s v="poor"/>
    <n v="6.12"/>
    <s v="mature (6-7)"/>
    <s v="mature"/>
    <s v="Moderate"/>
    <s v="Moderate"/>
    <s v="Negative"/>
    <s v="Negative"/>
    <s v="Positive"/>
    <x v="3"/>
    <s v="positive"/>
    <s v="no"/>
    <n v="3.8"/>
    <n v="1.6"/>
    <n v="0.46"/>
    <n v="0.55000000000000004"/>
    <n v="0.55000000000000004"/>
    <n v="5.8000000000000003E-2"/>
    <s v="&lt;MDL"/>
    <n v="0.15"/>
    <n v="93.99"/>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15-6336"/>
    <s v="C332K"/>
    <s v="Klinse-Za"/>
    <d v="2016-03-17T00:00:00"/>
    <x v="0"/>
    <x v="0"/>
    <n v="2"/>
    <n v="135"/>
    <s v="unk"/>
    <s v="unk"/>
    <m/>
    <s v="unk"/>
    <s v="unk"/>
    <s v="unk"/>
    <s v="unk"/>
    <s v="Negative"/>
    <s v="Negative"/>
    <s v="Positive"/>
    <x v="0"/>
    <s v="positive"/>
  </r>
  <r>
    <s v="15-6341"/>
    <s v="C336K"/>
    <s v="Klinse-Za"/>
    <d v="2015-03-18T00:00:00"/>
    <x v="1"/>
    <x v="0"/>
    <n v="1"/>
    <s v="unk"/>
    <s v="unk"/>
    <s v="unk"/>
    <m/>
    <s v="unk"/>
    <s v="unk"/>
    <s v="unk"/>
    <s v="unk"/>
    <s v="Negative"/>
    <s v="Negative"/>
    <s v="Positive"/>
    <x v="0"/>
    <s v="positive"/>
  </r>
  <r>
    <s v="15-6337"/>
    <s v="C333K"/>
    <s v="Klinse-Za"/>
    <d v="2016-03-18T00:00:00"/>
    <x v="0"/>
    <x v="0"/>
    <n v="2"/>
    <n v="110.5"/>
    <n v="3"/>
    <s v="fair"/>
    <m/>
    <s v="young adult (~5)"/>
    <s v="young"/>
    <s v="unk"/>
    <s v="unk"/>
    <s v="Negative"/>
    <s v="Negative"/>
    <s v="Negative"/>
    <x v="1"/>
    <s v="negative"/>
  </r>
  <r>
    <s v="17-9707"/>
    <s v="C341K"/>
    <s v="Klinse-Za"/>
    <d v="2017-03-23T00:00:00"/>
    <x v="2"/>
    <x v="0"/>
    <n v="1"/>
    <s v="unk"/>
    <s v="fair"/>
    <s v="fair"/>
    <m/>
    <n v="2"/>
    <s v="young"/>
    <s v="Minimal"/>
    <s v="Minimal"/>
    <s v="Negative"/>
    <s v="Negative"/>
    <s v="Negative"/>
    <x v="0"/>
    <s v="positive"/>
  </r>
  <r>
    <s v="14-4955"/>
    <s v="C312K"/>
    <s v="Klinse-Za"/>
    <d v="2016-03-16T00:00:00"/>
    <x v="0"/>
    <x v="0"/>
    <n v="2"/>
    <n v="133.5"/>
    <n v="3.5"/>
    <s v="good"/>
    <m/>
    <s v="unk"/>
    <s v="unk"/>
    <s v="Min to mod"/>
    <s v="Minimal"/>
    <s v="Negative"/>
    <s v="Negative"/>
    <s v="Negative"/>
    <x v="0"/>
    <s v="positive"/>
  </r>
  <r>
    <s v="17-9709"/>
    <s v="C315S"/>
    <s v="Klinse-Za"/>
    <d v="2017-03-23T00:00:00"/>
    <x v="2"/>
    <x v="0"/>
    <n v="4"/>
    <n v="123.4"/>
    <s v="2 - poor"/>
    <s v="poor"/>
    <m/>
    <s v="old"/>
    <s v="old"/>
    <s v="Heavy"/>
    <s v="Heavy"/>
    <s v="Negative"/>
    <s v="Positive"/>
    <s v="Negative"/>
    <x v="0"/>
    <s v="positive"/>
  </r>
  <r>
    <s v="15-6343"/>
    <s v="C338K"/>
    <s v="Klinse-Za"/>
    <d v="2016-03-17T00:00:00"/>
    <x v="0"/>
    <x v="0"/>
    <n v="2"/>
    <n v="135"/>
    <n v="3.5"/>
    <s v="good"/>
    <m/>
    <s v="young"/>
    <s v="young"/>
    <s v="unk"/>
    <s v="unk"/>
    <s v="Negative"/>
    <s v="Negative"/>
    <s v="Negative"/>
    <x v="0"/>
    <s v="positive"/>
  </r>
  <r>
    <s v="14-4961"/>
    <s v="C318S"/>
    <s v="Klinse-Za"/>
    <d v="2014-03-27T00:00:00"/>
    <x v="3"/>
    <x v="0"/>
    <n v="1"/>
    <s v="unk"/>
    <s v="unk"/>
    <s v="unk"/>
    <m/>
    <s v="unk"/>
    <s v="unk"/>
    <s v="Minimal"/>
    <s v="Minimal"/>
    <s v="Negative"/>
    <s v="Negative"/>
    <s v="Negative"/>
    <x v="0"/>
    <s v="positive"/>
  </r>
  <r>
    <s v="14-4962"/>
    <s v="C319K"/>
    <s v="Klinse-Za"/>
    <d v="2014-03-28T00:00:00"/>
    <x v="3"/>
    <x v="0"/>
    <n v="1"/>
    <s v="unk"/>
    <s v="unk"/>
    <s v="unk"/>
    <m/>
    <s v="unk"/>
    <s v="unk"/>
    <s v="Heavy"/>
    <s v="Heavy"/>
    <s v="Negative"/>
    <s v="Negative"/>
    <s v="Negative"/>
    <x v="0"/>
    <s v="positive"/>
  </r>
  <r>
    <s v="14-4963"/>
    <s v="C320S"/>
    <s v="Klinse-Za"/>
    <d v="2014-03-28T00:00:00"/>
    <x v="3"/>
    <x v="0"/>
    <n v="1"/>
    <s v="unk"/>
    <s v="unk"/>
    <s v="unk"/>
    <m/>
    <s v="unk"/>
    <s v="unk"/>
    <s v="Minimal"/>
    <s v="Minimal"/>
    <s v="Negative"/>
    <s v="Negative"/>
    <s v="Negative"/>
    <x v="2"/>
    <s v="negative"/>
  </r>
  <r>
    <s v="14-4954"/>
    <s v="C311K"/>
    <s v="Klinse-Za"/>
    <d v="2014-03-27T00:00:00"/>
    <x v="3"/>
    <x v="0"/>
    <n v="1"/>
    <s v="unk"/>
    <s v="unk"/>
    <s v="unk"/>
    <m/>
    <s v="unk"/>
    <s v="unk"/>
    <s v="Moderate"/>
    <s v="Moderate"/>
    <s v="Negative"/>
    <s v="Negative"/>
    <s v="Positive"/>
    <x v="0"/>
    <s v="positive"/>
  </r>
  <r>
    <s v="14-4958"/>
    <s v="C315S"/>
    <s v="Klinse-Za"/>
    <d v="2015-03-18T00:00:00"/>
    <x v="1"/>
    <x v="1"/>
    <n v="2"/>
    <s v="unk"/>
    <s v="unk"/>
    <s v="unk"/>
    <m/>
    <s v="unk"/>
    <s v="unk"/>
    <s v="unk"/>
    <s v="unk"/>
    <s v="Negative"/>
    <s v="Negative"/>
    <s v="Negative"/>
    <x v="0"/>
    <s v="positive"/>
  </r>
  <r>
    <s v="17-9708"/>
    <s v="C364K"/>
    <s v="Klinse-Za"/>
    <d v="2017-03-23T00:00:00"/>
    <x v="2"/>
    <x v="1"/>
    <n v="1"/>
    <s v="unk"/>
    <s v="poor"/>
    <s v="poor"/>
    <m/>
    <s v="mature"/>
    <s v="mature"/>
    <s v="Moderate"/>
    <s v="Moderate"/>
    <s v="Negative"/>
    <s v="Negative"/>
    <s v="Negative"/>
    <x v="0"/>
    <s v="positive"/>
  </r>
  <r>
    <s v="14-4962"/>
    <s v="C319K"/>
    <s v="Klinse-Za"/>
    <d v="2016-03-18T00:00:00"/>
    <x v="0"/>
    <x v="0"/>
    <n v="2"/>
    <n v="118.5"/>
    <n v="3.5"/>
    <s v="good"/>
    <m/>
    <s v="old"/>
    <s v="old"/>
    <s v="Heavy"/>
    <s v="Heavy"/>
    <s v="Negative"/>
    <s v="Negative"/>
    <s v="Negative"/>
    <x v="2"/>
    <s v="negative"/>
  </r>
  <r>
    <s v="15-6337"/>
    <s v="C333K"/>
    <s v="Klinse-Za"/>
    <d v="2015-03-18T00:00:00"/>
    <x v="1"/>
    <x v="1"/>
    <n v="1"/>
    <s v="unk"/>
    <s v="unk"/>
    <s v="unk"/>
    <m/>
    <s v="unk"/>
    <s v="unk"/>
    <s v="unk"/>
    <s v="unk"/>
    <s v="Negative"/>
    <s v="Negative"/>
    <s v="Negative"/>
    <x v="2"/>
    <s v="negative"/>
  </r>
  <r>
    <s v="16-8274"/>
    <s v="C348S"/>
    <s v="Klinse-Za"/>
    <d v="2016-03-16T00:00:00"/>
    <x v="0"/>
    <x v="0"/>
    <n v="1"/>
    <n v="194.5"/>
    <n v="3"/>
    <s v="fair"/>
    <m/>
    <s v="young"/>
    <s v="young"/>
    <s v="unk"/>
    <s v="unk"/>
    <s v="Negative"/>
    <s v="Positive"/>
    <s v="Negative"/>
    <x v="2"/>
    <s v="negative"/>
  </r>
  <r>
    <s v="16-8272"/>
    <s v="C347K"/>
    <s v="Klinse-Za"/>
    <d v="2016-03-16T00:00:00"/>
    <x v="0"/>
    <x v="0"/>
    <n v="1"/>
    <n v="130"/>
    <s v="good"/>
    <s v="good"/>
    <m/>
    <s v="young adult"/>
    <s v="young"/>
    <s v="unk"/>
    <s v="unk"/>
    <s v="Negative"/>
    <s v="Negative"/>
    <s v="Negative"/>
    <x v="2"/>
    <s v="negative"/>
  </r>
  <r>
    <s v="14-4960"/>
    <s v="C317S"/>
    <s v="Klinse-Za"/>
    <d v="2016-03-16T00:00:00"/>
    <x v="0"/>
    <x v="0"/>
    <n v="2"/>
    <n v="150.1"/>
    <n v="4"/>
    <s v="good"/>
    <m/>
    <s v="unk"/>
    <s v="unk"/>
    <s v="unk"/>
    <s v="unk"/>
    <s v="Negative"/>
    <s v="Negative"/>
    <s v="Negative"/>
    <x v="0"/>
    <s v="positive"/>
  </r>
  <r>
    <s v="17-9712"/>
    <s v="C365S"/>
    <s v="Klinse-Za"/>
    <d v="2017-03-23T00:00:00"/>
    <x v="2"/>
    <x v="0"/>
    <n v="1"/>
    <n v="120.7"/>
    <s v="1 - very poor"/>
    <s v="poor"/>
    <m/>
    <s v="old"/>
    <s v="old"/>
    <s v="Heavy"/>
    <s v="Heavy"/>
    <s v="Negative"/>
    <s v="Negative"/>
    <s v="Negative"/>
    <x v="0"/>
    <s v="positive"/>
  </r>
  <r>
    <s v="15-6342"/>
    <s v="C337S"/>
    <s v="Klinse-Za"/>
    <d v="2015-03-24T00:00:00"/>
    <x v="1"/>
    <x v="0"/>
    <n v="1"/>
    <s v="unk"/>
    <n v="2"/>
    <s v="poor"/>
    <m/>
    <s v="mature (5-7)"/>
    <s v="mature"/>
    <s v="unk"/>
    <s v="unk"/>
    <s v="Negative"/>
    <s v="Negative"/>
    <s v="Negative"/>
    <x v="3"/>
    <s v="positive"/>
  </r>
  <r>
    <s v="15-6343"/>
    <s v="C338K"/>
    <s v="Klinse-Za"/>
    <d v="2015-03-24T00:00:00"/>
    <x v="1"/>
    <x v="1"/>
    <n v="1"/>
    <s v="unk"/>
    <s v="unk"/>
    <s v="unk"/>
    <m/>
    <s v="mature (3-5)"/>
    <s v="mature"/>
    <s v="unk"/>
    <s v="unk"/>
    <s v="Negative"/>
    <s v="Negative"/>
    <s v="Negative"/>
    <x v="0"/>
    <s v="positive"/>
  </r>
  <r>
    <s v="14-4954"/>
    <s v="C311K"/>
    <s v="Klinse-Za"/>
    <d v="2016-03-17T00:00:00"/>
    <x v="0"/>
    <x v="0"/>
    <n v="2"/>
    <n v="133.5"/>
    <n v="4"/>
    <s v="good"/>
    <m/>
    <s v="unk"/>
    <s v="unk"/>
    <s v="unk"/>
    <s v="unk"/>
    <s v="Negative"/>
    <s v="Negative"/>
    <s v="Positive"/>
    <x v="0"/>
    <s v="positive"/>
  </r>
  <r>
    <s v="15-6338"/>
    <s v="C334K"/>
    <s v="Klinse-Za"/>
    <d v="2015-03-18T00:00:00"/>
    <x v="1"/>
    <x v="0"/>
    <n v="1"/>
    <s v="unk"/>
    <s v="unk"/>
    <s v="unk"/>
    <m/>
    <s v="unk"/>
    <s v="unk"/>
    <s v="unk"/>
    <s v="unk"/>
    <s v="Negative"/>
    <s v="Negative"/>
    <s v="Positive"/>
    <x v="0"/>
    <s v="positive"/>
  </r>
  <r>
    <s v="14-4955"/>
    <s v="C312K"/>
    <s v="Klinse-Za"/>
    <d v="2014-03-27T00:00:00"/>
    <x v="3"/>
    <x v="0"/>
    <n v="1"/>
    <s v="unk"/>
    <s v="unk"/>
    <s v="unk"/>
    <m/>
    <s v="unk"/>
    <s v="unk"/>
    <s v="Minimal"/>
    <s v="Minimal"/>
    <s v="Negative"/>
    <s v="Negative"/>
    <s v="Negative"/>
    <x v="0"/>
    <s v="positive"/>
  </r>
  <r>
    <s v="14-4959"/>
    <s v="C316S"/>
    <s v="Klinse-Za"/>
    <d v="2016-03-17T00:00:00"/>
    <x v="0"/>
    <x v="0"/>
    <n v="3"/>
    <n v="134.5"/>
    <s v="unk"/>
    <s v="unk"/>
    <m/>
    <s v="unk"/>
    <s v="unk"/>
    <s v="unk"/>
    <s v="unk"/>
    <s v="Negative"/>
    <s v="Negative"/>
    <s v="Positive"/>
    <x v="0"/>
    <s v="positive"/>
  </r>
  <r>
    <s v="14-4985"/>
    <s v="C315S"/>
    <s v="Klinse-Za"/>
    <d v="2016-03-18T00:00:00"/>
    <x v="0"/>
    <x v="1"/>
    <n v="3"/>
    <n v="116.5"/>
    <n v="2.5"/>
    <s v="fair"/>
    <m/>
    <s v="old"/>
    <s v="old"/>
    <s v="Heavy"/>
    <s v="Heavy"/>
    <m/>
    <s v="Positive"/>
    <s v="Negative"/>
    <x v="0"/>
    <s v="positive"/>
  </r>
  <r>
    <s v="15-6336"/>
    <s v="C332K"/>
    <s v="Klinse-Za"/>
    <d v="2015-03-18T00:00:00"/>
    <x v="1"/>
    <x v="1"/>
    <n v="1"/>
    <s v="unk"/>
    <s v="unk"/>
    <s v="unk"/>
    <m/>
    <s v="unk"/>
    <s v="unk"/>
    <s v="unk"/>
    <s v="unk"/>
    <s v="Negative"/>
    <s v="Negative"/>
    <s v="Positive"/>
    <x v="0"/>
    <s v="positive"/>
  </r>
  <r>
    <s v="16-8274"/>
    <s v="C348S"/>
    <s v="Klinse-Za"/>
    <d v="2017-03-23T00:00:00"/>
    <x v="2"/>
    <x v="0"/>
    <n v="2"/>
    <n v="106.6"/>
    <s v="1.5 - poor"/>
    <s v="poor"/>
    <m/>
    <s v="young adult"/>
    <s v="young"/>
    <s v="Minimal"/>
    <s v="Minimal"/>
    <s v="Negative"/>
    <s v="Negative"/>
    <s v="Negative"/>
    <x v="0"/>
    <s v="positive"/>
  </r>
  <r>
    <s v="17-10496R"/>
    <s v="C313K"/>
    <s v="Klinse-Za"/>
    <d v="2018-03-14T00:00:00"/>
    <x v="4"/>
    <x v="0"/>
    <n v="3"/>
    <n v="110"/>
    <s v="poor"/>
    <s v="poor"/>
    <n v="5.87"/>
    <s v="mature (6-7)"/>
    <s v="mature"/>
    <s v="Minimal"/>
    <s v="Minimal"/>
    <s v="Negative"/>
    <s v="Negative"/>
    <s v="Negative"/>
    <x v="3"/>
    <s v="positive"/>
  </r>
  <r>
    <s v="14-4957"/>
    <s v="C314K"/>
    <s v="Klinse-Za"/>
    <d v="2016-03-16T00:00:00"/>
    <x v="0"/>
    <x v="0"/>
    <n v="2"/>
    <s v="unk"/>
    <n v="4"/>
    <s v="good"/>
    <m/>
    <s v="unk"/>
    <s v="unk"/>
    <s v="unk"/>
    <s v="unk"/>
    <s v="Negative"/>
    <s v="Negative"/>
    <s v="Positive"/>
    <x v="0"/>
    <s v="positive"/>
  </r>
  <r>
    <s v="14-4959"/>
    <s v="C316S"/>
    <s v="Klinse-Za"/>
    <d v="2014-03-27T00:00:00"/>
    <x v="3"/>
    <x v="0"/>
    <n v="1"/>
    <s v="unk"/>
    <s v="unk"/>
    <s v="unk"/>
    <m/>
    <s v="unk"/>
    <s v="unk"/>
    <s v="Moderate"/>
    <s v="Moderate"/>
    <s v="Negative"/>
    <s v="Negative"/>
    <s v="Positive"/>
    <x v="0"/>
    <s v="positive"/>
  </r>
  <r>
    <s v="14-4956"/>
    <s v="C313K"/>
    <s v="Klinse-Za"/>
    <d v="2014-03-27T00:00:00"/>
    <x v="3"/>
    <x v="0"/>
    <n v="1"/>
    <s v="unk"/>
    <s v="unk"/>
    <s v="unk"/>
    <m/>
    <s v="unk"/>
    <s v="unk"/>
    <s v="Minimal"/>
    <s v="Minimal"/>
    <s v="Negative"/>
    <s v="Negative"/>
    <s v="Negative"/>
    <x v="3"/>
    <s v="positive"/>
  </r>
  <r>
    <s v="16-8271"/>
    <s v="C346K"/>
    <s v="Klinse-Za"/>
    <d v="2016-03-16T00:00:00"/>
    <x v="0"/>
    <x v="1"/>
    <n v="1"/>
    <n v="121.5"/>
    <s v="unk"/>
    <s v="unk"/>
    <m/>
    <s v="unk"/>
    <s v="unk"/>
    <s v="unk"/>
    <s v="unk"/>
    <s v="Negative"/>
    <s v="Negative"/>
    <s v="Negative"/>
    <x v="2"/>
    <s v="negative"/>
  </r>
  <r>
    <s v="17-10493R"/>
    <s v="C312K"/>
    <s v="Klinse-Za"/>
    <d v="2018-03-14T00:00:00"/>
    <x v="4"/>
    <x v="2"/>
    <n v="3"/>
    <n v="110"/>
    <s v="poor"/>
    <s v="poor"/>
    <n v="4.12"/>
    <s v="mature (6-7)"/>
    <s v="mature"/>
    <s v="Moderate"/>
    <s v="Moderate"/>
    <s v="Negative"/>
    <s v="Negative"/>
    <s v="Negative"/>
    <x v="2"/>
    <s v="negative"/>
  </r>
  <r>
    <s v="15-6333"/>
    <s v="C331K"/>
    <s v="Klinse-Za"/>
    <d v="2015-03-18T00:00:00"/>
    <x v="1"/>
    <x v="0"/>
    <n v="1"/>
    <n v="97.5"/>
    <s v="unk"/>
    <s v="unk"/>
    <m/>
    <s v="unk"/>
    <s v="unk"/>
    <s v="unk"/>
    <s v="unk"/>
    <s v="Negative"/>
    <s v="Negative"/>
    <s v="Negative"/>
    <x v="0"/>
    <s v="positive"/>
  </r>
  <r>
    <s v="14-4962"/>
    <s v="C319K"/>
    <s v="Klinse-Za"/>
    <d v="2017-03-23T00:00:00"/>
    <x v="2"/>
    <x v="0"/>
    <n v="3"/>
    <n v="112.5"/>
    <s v="2 - poor"/>
    <s v="poor"/>
    <m/>
    <s v="unk"/>
    <s v="unk"/>
    <s v="unk"/>
    <s v="unk"/>
    <s v="Negative"/>
    <s v="Negative"/>
    <s v="Negative"/>
    <x v="0"/>
    <s v="positive"/>
  </r>
  <r>
    <s v="na"/>
    <s v="C352K"/>
    <s v="Klinse-Za"/>
    <d v="2016-03-18T00:00:00"/>
    <x v="0"/>
    <x v="0"/>
    <s v="wild"/>
    <s v="unk"/>
    <s v="unk"/>
    <s v="unk"/>
    <m/>
    <s v="unk"/>
    <s v="unk"/>
    <s v="unk"/>
    <s v="unk"/>
    <s v="Negative"/>
    <s v="Unk"/>
    <s v="Unk"/>
    <x v="4"/>
    <s v="Unk"/>
  </r>
  <r>
    <s v="14-4956"/>
    <s v="C313K"/>
    <s v="Klinse-Za"/>
    <d v="2017-03-23T00:00:00"/>
    <x v="2"/>
    <x v="3"/>
    <s v="wild"/>
    <s v="unk"/>
    <s v="unk"/>
    <s v="unk"/>
    <m/>
    <s v="unk"/>
    <s v="unk"/>
    <s v="Minimal"/>
    <s v="Minimal"/>
    <s v="Negative"/>
    <s v="Negative"/>
    <s v="Negative"/>
    <x v="0"/>
    <s v="positive"/>
  </r>
  <r>
    <s v="16-8278"/>
    <s v="C351K"/>
    <s v="Klinse-Za"/>
    <d v="2016-03-17T00:00:00"/>
    <x v="0"/>
    <x v="4"/>
    <n v="1"/>
    <n v="134.5"/>
    <n v="3"/>
    <s v="fair"/>
    <m/>
    <s v="mid-old"/>
    <s v="old"/>
    <s v="Mod to heavy"/>
    <s v="Heavy"/>
    <s v="Negative"/>
    <s v="Negative"/>
    <s v="Negative"/>
    <x v="0"/>
    <s v="positive"/>
  </r>
  <r>
    <s v="14-4956"/>
    <s v="C313K"/>
    <s v="Klinse-Za"/>
    <d v="2015-03-18T00:00:00"/>
    <x v="1"/>
    <x v="2"/>
    <n v="2"/>
    <s v="unk"/>
    <s v="unk"/>
    <s v="unk"/>
    <m/>
    <s v="unk"/>
    <s v="unk"/>
    <s v="unk"/>
    <s v="unk"/>
    <s v="Negative"/>
    <s v="Negative"/>
    <s v="Negative"/>
    <x v="2"/>
    <s v="negative"/>
  </r>
  <r>
    <s v="17-10503"/>
    <s v="C338K"/>
    <s v="Klinse-Za"/>
    <d v="2018-04-06T00:00:00"/>
    <x v="4"/>
    <x v="3"/>
    <s v="wild"/>
    <s v="unk"/>
    <s v="poor"/>
    <s v="poor"/>
    <m/>
    <s v="unk"/>
    <s v="unk"/>
    <s v="Minimal"/>
    <s v="Minimal"/>
    <s v="Negative"/>
    <s v="Negative"/>
    <s v="Negative"/>
    <x v="0"/>
    <s v="positive"/>
  </r>
  <r>
    <s v="17-10495R"/>
    <s v="C335K"/>
    <s v="Klinse-Za"/>
    <d v="2018-03-14T00:00:00"/>
    <x v="4"/>
    <x v="0"/>
    <n v="2"/>
    <n v="113"/>
    <s v="poor"/>
    <s v="poor"/>
    <n v="5.29"/>
    <s v="old (8-9)"/>
    <s v="old"/>
    <s v="Heavy"/>
    <s v="Heavy"/>
    <s v="Negative"/>
    <s v="Negative"/>
    <s v="Negative"/>
    <x v="2"/>
    <s v="negative"/>
  </r>
  <r>
    <s v="17-9715"/>
    <s v="C311K"/>
    <s v="Klinse-Za"/>
    <d v="2017-03-23T00:00:00"/>
    <x v="2"/>
    <x v="0"/>
    <n v="3"/>
    <n v="136.5"/>
    <n v="2.5"/>
    <s v="fair"/>
    <m/>
    <s v="older adult"/>
    <s v="old"/>
    <s v="Moderate"/>
    <s v="Moderate"/>
    <s v="Negative"/>
    <s v="Unk"/>
    <s v="Unk"/>
    <x v="0"/>
    <s v="positive"/>
  </r>
  <r>
    <s v="17-9710"/>
    <s v="C346K"/>
    <s v="Klinse-Za"/>
    <d v="2017-03-23T00:00:00"/>
    <x v="2"/>
    <x v="0"/>
    <n v="2"/>
    <n v="123.4"/>
    <n v="2.5"/>
    <s v="fair"/>
    <m/>
    <s v="mature"/>
    <s v="mature"/>
    <s v="Moderate"/>
    <s v="Moderate"/>
    <s v="unk"/>
    <s v="Unk"/>
    <s v="Unk"/>
    <x v="4"/>
    <s v="Unk"/>
  </r>
  <r>
    <s v="17-10490R"/>
    <s v="C317S"/>
    <s v="Klinse-Za"/>
    <d v="2018-03-13T00:00:00"/>
    <x v="4"/>
    <x v="1"/>
    <n v="3"/>
    <n v="136"/>
    <s v="fair"/>
    <s v="fair"/>
    <n v="7.38"/>
    <s v="mature (4-5)"/>
    <s v="young"/>
    <s v="unk"/>
    <s v="unk"/>
    <s v="Negative"/>
    <s v="Negative"/>
    <s v="Negative"/>
    <x v="2"/>
    <s v="negative"/>
  </r>
  <r>
    <s v="14-4957"/>
    <s v="C314K"/>
    <s v="Klinse-Za"/>
    <d v="2014-03-27T00:00:00"/>
    <x v="3"/>
    <x v="0"/>
    <n v="1"/>
    <s v="unk"/>
    <s v="unk"/>
    <s v="unk"/>
    <m/>
    <s v="unk"/>
    <s v="unk"/>
    <s v="Moderate"/>
    <s v="Moderate"/>
    <s v="Negative"/>
    <s v="Negative"/>
    <s v="Positive"/>
    <x v="0"/>
    <s v="positive"/>
  </r>
  <r>
    <s v="17-10489R"/>
    <s v="C347K"/>
    <s v="Klinse-Za"/>
    <d v="2018-03-13T00:00:00"/>
    <x v="4"/>
    <x v="0"/>
    <n v="2"/>
    <n v="108"/>
    <s v="fair"/>
    <s v="fair"/>
    <n v="9.2899999999999991"/>
    <s v="mature (6-7)"/>
    <s v="mature"/>
    <s v="Moderate"/>
    <s v="Moderate"/>
    <s v="Negative"/>
    <s v="Negative"/>
    <s v="Negative"/>
    <x v="2"/>
    <s v="negative"/>
  </r>
  <r>
    <s v="17-10492R"/>
    <s v="C364K"/>
    <s v="Klinse-Za"/>
    <d v="2018-03-13T00:00:00"/>
    <x v="4"/>
    <x v="0"/>
    <n v="2"/>
    <n v="108"/>
    <s v="poor"/>
    <s v="poor"/>
    <n v="7.05"/>
    <s v="young (2-3)"/>
    <s v="young"/>
    <s v="Minimal"/>
    <s v="Minimal"/>
    <s v="Negative"/>
    <s v="Negative"/>
    <s v="Negative"/>
    <x v="2"/>
    <s v="negative"/>
  </r>
  <r>
    <s v="14-4958"/>
    <s v="C315S"/>
    <s v="Klinse-Za"/>
    <d v="2014-03-27T00:00:00"/>
    <x v="3"/>
    <x v="0"/>
    <n v="1"/>
    <s v="unk"/>
    <s v="unk"/>
    <s v="unk"/>
    <m/>
    <s v="unk"/>
    <s v="unk"/>
    <s v="Moderate"/>
    <s v="Moderate"/>
    <s v="Negative"/>
    <s v="Negative"/>
    <s v="Negative"/>
    <x v="0"/>
    <s v="positive"/>
  </r>
  <r>
    <s v="15-6339"/>
    <s v="C335K"/>
    <s v="Klinse-Za"/>
    <d v="2015-03-18T00:00:00"/>
    <x v="1"/>
    <x v="0"/>
    <n v="1"/>
    <s v="unk"/>
    <s v="unk"/>
    <s v="unk"/>
    <m/>
    <s v="unk"/>
    <s v="unk"/>
    <s v="unk"/>
    <s v="unk"/>
    <s v="Negative"/>
    <s v="Negative"/>
    <s v="Negative"/>
    <x v="0"/>
    <s v="positive"/>
  </r>
  <r>
    <s v="17-9713"/>
    <s v="C366K"/>
    <s v="Klinse-Za"/>
    <d v="2017-03-23T00:00:00"/>
    <x v="2"/>
    <x v="1"/>
    <n v="1"/>
    <n v="105.7"/>
    <s v="2 - poor"/>
    <s v="poor"/>
    <m/>
    <s v="mature"/>
    <s v="mature"/>
    <s v="Moderate"/>
    <s v="Moderate"/>
    <s v="unk"/>
    <s v="Unk"/>
    <s v="Unk"/>
    <x v="4"/>
    <s v="Unk"/>
  </r>
  <r>
    <s v="16-8269"/>
    <s v="C350K"/>
    <s v="Klinse-Za"/>
    <d v="2016-03-17T00:00:00"/>
    <x v="0"/>
    <x v="3"/>
    <s v="wild"/>
    <s v="unk"/>
    <s v="unk"/>
    <s v="unk"/>
    <m/>
    <s v="unk"/>
    <s v="unk"/>
    <s v="unk"/>
    <s v="unk"/>
    <s v="unk"/>
    <s v="Unk"/>
    <s v="Unk"/>
    <x v="4"/>
    <s v="Unk"/>
  </r>
  <r>
    <s v="17-10497R"/>
    <s v="C337S"/>
    <s v="Klinse-Za"/>
    <d v="2018-03-14T00:00:00"/>
    <x v="4"/>
    <x v="0"/>
    <n v="2"/>
    <n v="123"/>
    <s v="good"/>
    <s v="good"/>
    <n v="11.24"/>
    <s v="old (10-11)"/>
    <s v="old"/>
    <s v="Heavy"/>
    <s v="Heavy"/>
    <s v="Negative"/>
    <s v="Negative"/>
    <s v="Negative"/>
    <x v="2"/>
    <s v="negative"/>
  </r>
  <r>
    <s v="17-10487R"/>
    <s v="C319K"/>
    <s v="Klinse-Za"/>
    <d v="2018-03-13T00:00:00"/>
    <x v="4"/>
    <x v="0"/>
    <n v="4"/>
    <n v="86"/>
    <s v="poor"/>
    <s v="poor"/>
    <n v="4.7"/>
    <s v="old (8-9)"/>
    <s v="old"/>
    <s v="Heavy"/>
    <s v="Heavy"/>
    <s v="Negative"/>
    <s v="Negative"/>
    <s v="Negative"/>
    <x v="2"/>
    <s v="negative"/>
  </r>
  <r>
    <s v="14-4960"/>
    <s v="C317S"/>
    <s v="Klinse-Za"/>
    <d v="2014-03-27T00:00:00"/>
    <x v="3"/>
    <x v="0"/>
    <n v="1"/>
    <s v="unk"/>
    <s v="unk"/>
    <s v="unk"/>
    <m/>
    <s v="unk"/>
    <s v="unk"/>
    <s v="Moderate"/>
    <s v="Moderate"/>
    <s v="Negative"/>
    <s v="Negative"/>
    <s v="Negative"/>
    <x v="0"/>
    <s v="positive"/>
  </r>
  <r>
    <s v="17-10488"/>
    <s v="C349S"/>
    <s v="Klinse-Za"/>
    <d v="2018-03-13T00:00:00"/>
    <x v="4"/>
    <x v="0"/>
    <n v="1"/>
    <n v="121"/>
    <s v="fair"/>
    <s v="fair"/>
    <n v="7.45"/>
    <s v="mature (4-5)"/>
    <s v="young"/>
    <s v="Moderate"/>
    <s v="Moderate"/>
    <s v="Negative"/>
    <s v="Negative"/>
    <s v="Negative"/>
    <x v="2"/>
    <s v="negative"/>
  </r>
  <r>
    <s v="14-4959"/>
    <s v="C316S"/>
    <s v="Klinse-Za"/>
    <d v="2015-03-18T00:00:00"/>
    <x v="1"/>
    <x v="2"/>
    <n v="2"/>
    <s v="unk"/>
    <s v="unk"/>
    <s v="unk"/>
    <m/>
    <s v="unk"/>
    <s v="unk"/>
    <s v="unk"/>
    <s v="unk"/>
    <s v="Negative"/>
    <s v="Negative"/>
    <s v="Positive"/>
    <x v="0"/>
    <s v="positive"/>
  </r>
  <r>
    <s v="17-10494R"/>
    <s v="C336K"/>
    <s v="Klinse-Za"/>
    <d v="2018-03-14T00:00:00"/>
    <x v="4"/>
    <x v="0"/>
    <n v="2"/>
    <n v="133"/>
    <s v="fair"/>
    <s v="fair"/>
    <n v="6.99"/>
    <s v="mature (4-7)"/>
    <s v="mature"/>
    <s v="unk"/>
    <s v="unk"/>
    <s v="Negative"/>
    <s v="Negative"/>
    <s v="Positive"/>
    <x v="2"/>
    <s v="negative"/>
  </r>
  <r>
    <s v="17-10502"/>
    <s v="C333K"/>
    <s v="Klinse-Za"/>
    <d v="2018-04-06T00:00:00"/>
    <x v="4"/>
    <x v="3"/>
    <s v="wild"/>
    <s v="unk"/>
    <s v="poor"/>
    <s v="poor"/>
    <m/>
    <s v="unk"/>
    <s v="unk"/>
    <s v="Moderate"/>
    <s v="Moderate"/>
    <s v="Negative"/>
    <s v="Negative"/>
    <s v="Unk"/>
    <x v="0"/>
    <s v="positive"/>
  </r>
  <r>
    <s v="17-10491R"/>
    <s v="C332K"/>
    <s v="Klinse-Za"/>
    <d v="2018-03-13T00:00:00"/>
    <x v="4"/>
    <x v="2"/>
    <n v="3"/>
    <n v="106"/>
    <s v="poor"/>
    <s v="poor"/>
    <n v="6.12"/>
    <s v="mature (6-7)"/>
    <s v="mature"/>
    <s v="Moderate"/>
    <s v="Moderate"/>
    <s v="Negative"/>
    <s v="Negative"/>
    <s v="Positive"/>
    <x v="3"/>
    <s v="positiv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15-6336"/>
    <s v="C332K"/>
    <s v="Klinse-Za"/>
    <d v="2016-03-17T00:00:00"/>
    <n v="2016"/>
    <x v="0"/>
    <n v="2"/>
    <n v="135"/>
    <s v="unk"/>
    <s v="unk"/>
    <m/>
    <s v="unk"/>
    <s v="unk"/>
    <s v="unk"/>
    <s v="unk"/>
    <s v="Negative"/>
    <s v="Negative"/>
    <s v="Positive"/>
    <x v="0"/>
  </r>
  <r>
    <s v="15-6341"/>
    <s v="C336K"/>
    <s v="Klinse-Za"/>
    <d v="2015-03-18T00:00:00"/>
    <n v="2015"/>
    <x v="0"/>
    <n v="1"/>
    <s v="unk"/>
    <s v="unk"/>
    <s v="unk"/>
    <m/>
    <s v="unk"/>
    <s v="unk"/>
    <s v="unk"/>
    <s v="unk"/>
    <s v="Negative"/>
    <s v="Negative"/>
    <s v="Positive"/>
    <x v="0"/>
  </r>
  <r>
    <s v="15-6337"/>
    <s v="C333K"/>
    <s v="Klinse-Za"/>
    <d v="2016-03-18T00:00:00"/>
    <n v="2016"/>
    <x v="0"/>
    <n v="2"/>
    <n v="110.5"/>
    <n v="3"/>
    <s v="fair"/>
    <m/>
    <s v="young adult (~5)"/>
    <s v="young"/>
    <s v="unk"/>
    <s v="unk"/>
    <s v="Negative"/>
    <s v="Negative"/>
    <s v="Negative"/>
    <x v="1"/>
  </r>
  <r>
    <s v="17-9707"/>
    <s v="C341K"/>
    <s v="Klinse-Za"/>
    <d v="2017-03-23T00:00:00"/>
    <n v="2017"/>
    <x v="0"/>
    <n v="1"/>
    <s v="unk"/>
    <s v="fair"/>
    <s v="fair"/>
    <m/>
    <n v="2"/>
    <s v="young"/>
    <s v="Minimal"/>
    <s v="Minimal"/>
    <s v="Negative"/>
    <s v="Negative"/>
    <s v="Negative"/>
    <x v="0"/>
  </r>
  <r>
    <s v="14-4955"/>
    <s v="C312K"/>
    <s v="Klinse-Za"/>
    <d v="2016-03-16T00:00:00"/>
    <n v="2016"/>
    <x v="0"/>
    <n v="2"/>
    <n v="133.5"/>
    <n v="3.5"/>
    <s v="good"/>
    <m/>
    <s v="unk"/>
    <s v="unk"/>
    <s v="Min to mod"/>
    <s v="Minimal"/>
    <s v="Negative"/>
    <s v="Negative"/>
    <s v="Negative"/>
    <x v="0"/>
  </r>
  <r>
    <s v="17-9709"/>
    <s v="C315S"/>
    <s v="Klinse-Za"/>
    <d v="2017-03-23T00:00:00"/>
    <n v="2017"/>
    <x v="0"/>
    <n v="4"/>
    <n v="123.4"/>
    <s v="2 - poor"/>
    <s v="poor"/>
    <m/>
    <s v="old"/>
    <s v="old"/>
    <s v="Heavy"/>
    <s v="Heavy"/>
    <s v="Negative"/>
    <s v="Positive"/>
    <s v="Negative"/>
    <x v="0"/>
  </r>
  <r>
    <s v="15-6343"/>
    <s v="C338K"/>
    <s v="Klinse-Za"/>
    <d v="2016-03-17T00:00:00"/>
    <n v="2016"/>
    <x v="0"/>
    <n v="2"/>
    <n v="135"/>
    <n v="3.5"/>
    <s v="good"/>
    <m/>
    <s v="young"/>
    <s v="young"/>
    <s v="unk"/>
    <s v="unk"/>
    <s v="Negative"/>
    <s v="Negative"/>
    <s v="Negative"/>
    <x v="0"/>
  </r>
  <r>
    <s v="14-4961"/>
    <s v="C318S"/>
    <s v="Klinse-Za"/>
    <d v="2014-03-27T00:00:00"/>
    <n v="2014"/>
    <x v="0"/>
    <n v="1"/>
    <s v="unk"/>
    <s v="unk"/>
    <s v="unk"/>
    <m/>
    <s v="unk"/>
    <s v="unk"/>
    <s v="Minimal"/>
    <s v="Minimal"/>
    <s v="Negative"/>
    <s v="Negative"/>
    <s v="Negative"/>
    <x v="0"/>
  </r>
  <r>
    <s v="14-4962"/>
    <s v="C319K"/>
    <s v="Klinse-Za"/>
    <d v="2014-03-28T00:00:00"/>
    <n v="2014"/>
    <x v="0"/>
    <n v="1"/>
    <s v="unk"/>
    <s v="unk"/>
    <s v="unk"/>
    <m/>
    <s v="unk"/>
    <s v="unk"/>
    <s v="Heavy"/>
    <s v="Heavy"/>
    <s v="Negative"/>
    <s v="Negative"/>
    <s v="Negative"/>
    <x v="0"/>
  </r>
  <r>
    <s v="14-4963"/>
    <s v="C320S"/>
    <s v="Klinse-Za"/>
    <d v="2014-03-28T00:00:00"/>
    <n v="2014"/>
    <x v="0"/>
    <n v="1"/>
    <s v="unk"/>
    <s v="unk"/>
    <s v="unk"/>
    <m/>
    <s v="unk"/>
    <s v="unk"/>
    <s v="Minimal"/>
    <s v="Minimal"/>
    <s v="Negative"/>
    <s v="Negative"/>
    <s v="Negative"/>
    <x v="2"/>
  </r>
  <r>
    <s v="14-4954"/>
    <s v="C311K"/>
    <s v="Klinse-Za"/>
    <d v="2014-03-27T00:00:00"/>
    <n v="2014"/>
    <x v="0"/>
    <n v="1"/>
    <s v="unk"/>
    <s v="unk"/>
    <s v="unk"/>
    <m/>
    <s v="unk"/>
    <s v="unk"/>
    <s v="Moderate"/>
    <s v="Moderate"/>
    <s v="Negative"/>
    <s v="Negative"/>
    <s v="Positive"/>
    <x v="0"/>
  </r>
  <r>
    <s v="14-4958"/>
    <s v="C315S"/>
    <s v="Klinse-Za"/>
    <d v="2015-03-18T00:00:00"/>
    <n v="2015"/>
    <x v="1"/>
    <n v="2"/>
    <s v="unk"/>
    <s v="unk"/>
    <s v="unk"/>
    <m/>
    <s v="unk"/>
    <s v="unk"/>
    <s v="unk"/>
    <s v="unk"/>
    <s v="Negative"/>
    <s v="Negative"/>
    <s v="Negative"/>
    <x v="0"/>
  </r>
  <r>
    <s v="17-9708"/>
    <s v="C364K"/>
    <s v="Klinse-Za"/>
    <d v="2017-03-23T00:00:00"/>
    <n v="2017"/>
    <x v="1"/>
    <n v="1"/>
    <s v="unk"/>
    <s v="poor"/>
    <s v="poor"/>
    <m/>
    <s v="mature"/>
    <s v="mature"/>
    <s v="Moderate"/>
    <s v="Moderate"/>
    <s v="Negative"/>
    <s v="Negative"/>
    <s v="Negative"/>
    <x v="0"/>
  </r>
  <r>
    <s v="14-4962"/>
    <s v="C319K"/>
    <s v="Klinse-Za"/>
    <d v="2016-03-18T00:00:00"/>
    <n v="2016"/>
    <x v="0"/>
    <n v="2"/>
    <n v="118.5"/>
    <n v="3.5"/>
    <s v="good"/>
    <m/>
    <s v="old"/>
    <s v="old"/>
    <s v="Heavy"/>
    <s v="Heavy"/>
    <s v="Negative"/>
    <s v="Negative"/>
    <s v="Negative"/>
    <x v="2"/>
  </r>
  <r>
    <s v="15-6337"/>
    <s v="C333K"/>
    <s v="Klinse-Za"/>
    <d v="2015-03-18T00:00:00"/>
    <n v="2015"/>
    <x v="1"/>
    <n v="1"/>
    <s v="unk"/>
    <s v="unk"/>
    <s v="unk"/>
    <m/>
    <s v="unk"/>
    <s v="unk"/>
    <s v="unk"/>
    <s v="unk"/>
    <s v="Negative"/>
    <s v="Negative"/>
    <s v="Negative"/>
    <x v="2"/>
  </r>
  <r>
    <s v="16-8274"/>
    <s v="C348S"/>
    <s v="Klinse-Za"/>
    <d v="2016-03-16T00:00:00"/>
    <n v="2016"/>
    <x v="0"/>
    <n v="1"/>
    <n v="194.5"/>
    <n v="3"/>
    <s v="fair"/>
    <m/>
    <s v="young"/>
    <s v="young"/>
    <s v="unk"/>
    <s v="unk"/>
    <s v="Negative"/>
    <s v="Positive"/>
    <s v="Negative"/>
    <x v="2"/>
  </r>
  <r>
    <s v="16-8272"/>
    <s v="C347K"/>
    <s v="Klinse-Za"/>
    <d v="2016-03-16T00:00:00"/>
    <n v="2016"/>
    <x v="0"/>
    <n v="1"/>
    <n v="130"/>
    <s v="good"/>
    <s v="good"/>
    <m/>
    <s v="young adult"/>
    <s v="young"/>
    <s v="unk"/>
    <s v="unk"/>
    <s v="Negative"/>
    <s v="Negative"/>
    <s v="Negative"/>
    <x v="2"/>
  </r>
  <r>
    <s v="14-4960"/>
    <s v="C317S"/>
    <s v="Klinse-Za"/>
    <d v="2016-03-16T00:00:00"/>
    <n v="2016"/>
    <x v="0"/>
    <n v="2"/>
    <n v="150.1"/>
    <n v="4"/>
    <s v="good"/>
    <m/>
    <s v="unk"/>
    <s v="unk"/>
    <s v="unk"/>
    <s v="unk"/>
    <s v="Negative"/>
    <s v="Negative"/>
    <s v="Negative"/>
    <x v="0"/>
  </r>
  <r>
    <s v="17-9712"/>
    <s v="C365S"/>
    <s v="Klinse-Za"/>
    <d v="2017-03-23T00:00:00"/>
    <n v="2017"/>
    <x v="0"/>
    <n v="1"/>
    <n v="120.7"/>
    <s v="1 - very poor"/>
    <s v="poor"/>
    <m/>
    <s v="old"/>
    <s v="old"/>
    <s v="Heavy"/>
    <s v="Heavy"/>
    <s v="Negative"/>
    <s v="Negative"/>
    <s v="Negative"/>
    <x v="0"/>
  </r>
  <r>
    <s v="15-6342"/>
    <s v="C337S"/>
    <s v="Klinse-Za"/>
    <d v="2015-03-24T00:00:00"/>
    <n v="2015"/>
    <x v="0"/>
    <n v="1"/>
    <s v="unk"/>
    <n v="2"/>
    <s v="poor"/>
    <m/>
    <s v="mature (5-7)"/>
    <s v="mature"/>
    <s v="unk"/>
    <s v="unk"/>
    <s v="Negative"/>
    <s v="Negative"/>
    <s v="Negative"/>
    <x v="3"/>
  </r>
  <r>
    <s v="15-6343"/>
    <s v="C338K"/>
    <s v="Klinse-Za"/>
    <d v="2015-03-24T00:00:00"/>
    <n v="2015"/>
    <x v="1"/>
    <n v="1"/>
    <s v="unk"/>
    <s v="unk"/>
    <s v="unk"/>
    <m/>
    <s v="mature (3-5)"/>
    <s v="mature"/>
    <s v="unk"/>
    <s v="unk"/>
    <s v="Negative"/>
    <s v="Negative"/>
    <s v="Negative"/>
    <x v="0"/>
  </r>
  <r>
    <s v="14-4954"/>
    <s v="C311K"/>
    <s v="Klinse-Za"/>
    <d v="2016-03-17T00:00:00"/>
    <n v="2016"/>
    <x v="0"/>
    <n v="2"/>
    <n v="133.5"/>
    <n v="4"/>
    <s v="good"/>
    <m/>
    <s v="unk"/>
    <s v="unk"/>
    <s v="unk"/>
    <s v="unk"/>
    <s v="Negative"/>
    <s v="Negative"/>
    <s v="Positive"/>
    <x v="0"/>
  </r>
  <r>
    <s v="15-6338"/>
    <s v="C334K"/>
    <s v="Klinse-Za"/>
    <d v="2015-03-18T00:00:00"/>
    <n v="2015"/>
    <x v="0"/>
    <n v="1"/>
    <s v="unk"/>
    <s v="unk"/>
    <s v="unk"/>
    <m/>
    <s v="unk"/>
    <s v="unk"/>
    <s v="unk"/>
    <s v="unk"/>
    <s v="Negative"/>
    <s v="Negative"/>
    <s v="Positive"/>
    <x v="0"/>
  </r>
  <r>
    <s v="14-4955"/>
    <s v="C312K"/>
    <s v="Klinse-Za"/>
    <d v="2014-03-27T00:00:00"/>
    <n v="2014"/>
    <x v="0"/>
    <n v="1"/>
    <s v="unk"/>
    <s v="unk"/>
    <s v="unk"/>
    <m/>
    <s v="unk"/>
    <s v="unk"/>
    <s v="Minimal"/>
    <s v="Minimal"/>
    <s v="Negative"/>
    <s v="Negative"/>
    <s v="Negative"/>
    <x v="0"/>
  </r>
  <r>
    <s v="14-4959"/>
    <s v="C316S"/>
    <s v="Klinse-Za"/>
    <d v="2016-03-17T00:00:00"/>
    <n v="2016"/>
    <x v="0"/>
    <n v="3"/>
    <n v="134.5"/>
    <s v="unk"/>
    <s v="unk"/>
    <m/>
    <s v="unk"/>
    <s v="unk"/>
    <s v="unk"/>
    <s v="unk"/>
    <s v="Negative"/>
    <s v="Negative"/>
    <s v="Positive"/>
    <x v="0"/>
  </r>
  <r>
    <s v="14-4985"/>
    <s v="C315S"/>
    <s v="Klinse-Za"/>
    <d v="2016-03-18T00:00:00"/>
    <n v="2016"/>
    <x v="1"/>
    <n v="3"/>
    <n v="116.5"/>
    <n v="2.5"/>
    <s v="fair"/>
    <m/>
    <s v="old"/>
    <s v="old"/>
    <s v="Heavy"/>
    <s v="Heavy"/>
    <m/>
    <s v="Positive"/>
    <s v="Negative"/>
    <x v="0"/>
  </r>
  <r>
    <s v="15-6336"/>
    <s v="C332K"/>
    <s v="Klinse-Za"/>
    <d v="2015-03-18T00:00:00"/>
    <n v="2015"/>
    <x v="1"/>
    <n v="1"/>
    <s v="unk"/>
    <s v="unk"/>
    <s v="unk"/>
    <m/>
    <s v="unk"/>
    <s v="unk"/>
    <s v="unk"/>
    <s v="unk"/>
    <s v="Negative"/>
    <s v="Negative"/>
    <s v="Positive"/>
    <x v="0"/>
  </r>
  <r>
    <s v="16-8274"/>
    <s v="C348S"/>
    <s v="Klinse-Za"/>
    <d v="2017-03-23T00:00:00"/>
    <n v="2017"/>
    <x v="0"/>
    <n v="2"/>
    <n v="106.6"/>
    <s v="1.5 - poor"/>
    <s v="poor"/>
    <m/>
    <s v="young adult"/>
    <s v="young"/>
    <s v="Minimal"/>
    <s v="Minimal"/>
    <s v="Negative"/>
    <s v="Negative"/>
    <s v="Negative"/>
    <x v="0"/>
  </r>
  <r>
    <s v="17-10496R"/>
    <s v="C313K"/>
    <s v="Klinse-Za"/>
    <d v="2018-03-14T00:00:00"/>
    <n v="2018"/>
    <x v="0"/>
    <n v="3"/>
    <n v="110"/>
    <s v="poor"/>
    <s v="poor"/>
    <n v="5.87"/>
    <s v="mature (6-7)"/>
    <s v="mature"/>
    <s v="Minimal"/>
    <s v="Minimal"/>
    <s v="Negative"/>
    <s v="Negative"/>
    <s v="Negative"/>
    <x v="3"/>
  </r>
  <r>
    <s v="14-4957"/>
    <s v="C314K"/>
    <s v="Klinse-Za"/>
    <d v="2016-03-16T00:00:00"/>
    <n v="2016"/>
    <x v="0"/>
    <n v="2"/>
    <s v="unk"/>
    <n v="4"/>
    <s v="good"/>
    <m/>
    <s v="unk"/>
    <s v="unk"/>
    <s v="unk"/>
    <s v="unk"/>
    <s v="Negative"/>
    <s v="Negative"/>
    <s v="Positive"/>
    <x v="0"/>
  </r>
  <r>
    <s v="14-4959"/>
    <s v="C316S"/>
    <s v="Klinse-Za"/>
    <d v="2014-03-27T00:00:00"/>
    <n v="2014"/>
    <x v="0"/>
    <n v="1"/>
    <s v="unk"/>
    <s v="unk"/>
    <s v="unk"/>
    <m/>
    <s v="unk"/>
    <s v="unk"/>
    <s v="Moderate"/>
    <s v="Moderate"/>
    <s v="Negative"/>
    <s v="Negative"/>
    <s v="Positive"/>
    <x v="0"/>
  </r>
  <r>
    <s v="14-4956"/>
    <s v="C313K"/>
    <s v="Klinse-Za"/>
    <d v="2014-03-27T00:00:00"/>
    <n v="2014"/>
    <x v="0"/>
    <n v="1"/>
    <s v="unk"/>
    <s v="unk"/>
    <s v="unk"/>
    <m/>
    <s v="unk"/>
    <s v="unk"/>
    <s v="Minimal"/>
    <s v="Minimal"/>
    <s v="Negative"/>
    <s v="Negative"/>
    <s v="Negative"/>
    <x v="3"/>
  </r>
  <r>
    <s v="16-8271"/>
    <s v="C346K"/>
    <s v="Klinse-Za"/>
    <d v="2016-03-16T00:00:00"/>
    <n v="2016"/>
    <x v="1"/>
    <n v="1"/>
    <n v="121.5"/>
    <s v="unk"/>
    <s v="unk"/>
    <m/>
    <s v="unk"/>
    <s v="unk"/>
    <s v="unk"/>
    <s v="unk"/>
    <s v="Negative"/>
    <s v="Negative"/>
    <s v="Negative"/>
    <x v="2"/>
  </r>
  <r>
    <s v="17-10493R"/>
    <s v="C312K"/>
    <s v="Klinse-Za"/>
    <d v="2018-03-14T00:00:00"/>
    <n v="2018"/>
    <x v="2"/>
    <n v="3"/>
    <n v="110"/>
    <s v="poor"/>
    <s v="poor"/>
    <n v="4.12"/>
    <s v="mature (6-7)"/>
    <s v="mature"/>
    <s v="Moderate"/>
    <s v="Moderate"/>
    <s v="Negative"/>
    <s v="Negative"/>
    <s v="Negative"/>
    <x v="2"/>
  </r>
  <r>
    <s v="15-6333"/>
    <s v="C331K"/>
    <s v="Klinse-Za"/>
    <d v="2015-03-18T00:00:00"/>
    <n v="2015"/>
    <x v="0"/>
    <n v="1"/>
    <n v="97.5"/>
    <s v="unk"/>
    <s v="unk"/>
    <m/>
    <s v="unk"/>
    <s v="unk"/>
    <s v="unk"/>
    <s v="unk"/>
    <s v="Negative"/>
    <s v="Negative"/>
    <s v="Negative"/>
    <x v="0"/>
  </r>
  <r>
    <s v="14-4962"/>
    <s v="C319K"/>
    <s v="Klinse-Za"/>
    <d v="2017-03-23T00:00:00"/>
    <n v="2017"/>
    <x v="0"/>
    <n v="3"/>
    <n v="112.5"/>
    <s v="2 - poor"/>
    <s v="poor"/>
    <m/>
    <s v="unk"/>
    <s v="unk"/>
    <s v="unk"/>
    <s v="unk"/>
    <s v="Negative"/>
    <s v="Negative"/>
    <s v="Negative"/>
    <x v="0"/>
  </r>
  <r>
    <s v="na"/>
    <s v="C352K"/>
    <s v="Klinse-Za"/>
    <d v="2016-03-18T00:00:00"/>
    <n v="2016"/>
    <x v="0"/>
    <s v="wild"/>
    <s v="unk"/>
    <s v="unk"/>
    <s v="unk"/>
    <m/>
    <s v="unk"/>
    <s v="unk"/>
    <s v="unk"/>
    <s v="unk"/>
    <s v="Negative"/>
    <s v="Unk"/>
    <s v="Unk"/>
    <x v="4"/>
  </r>
  <r>
    <s v="14-4956"/>
    <s v="C313K"/>
    <s v="Klinse-Za"/>
    <d v="2017-03-23T00:00:00"/>
    <n v="2017"/>
    <x v="3"/>
    <s v="wild"/>
    <s v="unk"/>
    <s v="unk"/>
    <s v="unk"/>
    <m/>
    <s v="unk"/>
    <s v="unk"/>
    <s v="Minimal"/>
    <s v="Minimal"/>
    <s v="Negative"/>
    <s v="Negative"/>
    <s v="Negative"/>
    <x v="0"/>
  </r>
  <r>
    <s v="16-8278"/>
    <s v="C351K"/>
    <s v="Klinse-Za"/>
    <d v="2016-03-17T00:00:00"/>
    <n v="2016"/>
    <x v="4"/>
    <n v="1"/>
    <n v="134.5"/>
    <n v="3"/>
    <s v="fair"/>
    <m/>
    <s v="mid-old"/>
    <s v="old"/>
    <s v="Mod to heavy"/>
    <s v="Heavy"/>
    <s v="Negative"/>
    <s v="Negative"/>
    <s v="Negative"/>
    <x v="0"/>
  </r>
  <r>
    <s v="14-4956"/>
    <s v="C313K"/>
    <s v="Klinse-Za"/>
    <d v="2015-03-18T00:00:00"/>
    <n v="2015"/>
    <x v="2"/>
    <n v="2"/>
    <s v="unk"/>
    <s v="unk"/>
    <s v="unk"/>
    <m/>
    <s v="unk"/>
    <s v="unk"/>
    <s v="unk"/>
    <s v="unk"/>
    <s v="Negative"/>
    <s v="Negative"/>
    <s v="Negative"/>
    <x v="2"/>
  </r>
  <r>
    <s v="17-10503"/>
    <s v="C338K"/>
    <s v="Klinse-Za"/>
    <d v="2018-04-06T00:00:00"/>
    <n v="2018"/>
    <x v="3"/>
    <s v="wild"/>
    <s v="unk"/>
    <s v="poor"/>
    <s v="poor"/>
    <m/>
    <s v="unk"/>
    <s v="unk"/>
    <s v="Minimal"/>
    <s v="Minimal"/>
    <s v="Negative"/>
    <s v="Negative"/>
    <s v="Negative"/>
    <x v="0"/>
  </r>
  <r>
    <s v="17-10495R"/>
    <s v="C335K"/>
    <s v="Klinse-Za"/>
    <d v="2018-03-14T00:00:00"/>
    <n v="2018"/>
    <x v="0"/>
    <n v="2"/>
    <n v="113"/>
    <s v="poor"/>
    <s v="poor"/>
    <n v="5.29"/>
    <s v="old (8-9)"/>
    <s v="old"/>
    <s v="Heavy"/>
    <s v="Heavy"/>
    <s v="Negative"/>
    <s v="Negative"/>
    <s v="Negative"/>
    <x v="2"/>
  </r>
  <r>
    <s v="17-9715"/>
    <s v="C311K"/>
    <s v="Klinse-Za"/>
    <d v="2017-03-23T00:00:00"/>
    <n v="2017"/>
    <x v="0"/>
    <n v="3"/>
    <n v="136.5"/>
    <n v="2.5"/>
    <s v="fair"/>
    <m/>
    <s v="older adult"/>
    <s v="old"/>
    <s v="Moderate"/>
    <s v="Moderate"/>
    <s v="Negative"/>
    <s v="Unk"/>
    <s v="Unk"/>
    <x v="0"/>
  </r>
  <r>
    <s v="17-9710"/>
    <s v="C346K"/>
    <s v="Klinse-Za"/>
    <d v="2017-03-23T00:00:00"/>
    <n v="2017"/>
    <x v="0"/>
    <n v="2"/>
    <n v="123.4"/>
    <n v="2.5"/>
    <s v="fair"/>
    <m/>
    <s v="mature"/>
    <s v="mature"/>
    <s v="Moderate"/>
    <s v="Moderate"/>
    <s v="unk"/>
    <s v="Unk"/>
    <s v="Unk"/>
    <x v="4"/>
  </r>
  <r>
    <s v="17-10490R"/>
    <s v="C317S"/>
    <s v="Klinse-Za"/>
    <d v="2018-03-13T00:00:00"/>
    <n v="2018"/>
    <x v="1"/>
    <n v="3"/>
    <n v="136"/>
    <s v="fair"/>
    <s v="fair"/>
    <n v="7.38"/>
    <s v="mature (4-5)"/>
    <s v="young"/>
    <s v="unk"/>
    <s v="unk"/>
    <s v="Negative"/>
    <s v="Negative"/>
    <s v="Negative"/>
    <x v="2"/>
  </r>
  <r>
    <s v="14-4957"/>
    <s v="C314K"/>
    <s v="Klinse-Za"/>
    <d v="2014-03-27T00:00:00"/>
    <n v="2014"/>
    <x v="0"/>
    <n v="1"/>
    <s v="unk"/>
    <s v="unk"/>
    <s v="unk"/>
    <m/>
    <s v="unk"/>
    <s v="unk"/>
    <s v="Moderate"/>
    <s v="Moderate"/>
    <s v="Negative"/>
    <s v="Negative"/>
    <s v="Positive"/>
    <x v="0"/>
  </r>
  <r>
    <s v="17-10489R"/>
    <s v="C347K"/>
    <s v="Klinse-Za"/>
    <d v="2018-03-13T00:00:00"/>
    <n v="2018"/>
    <x v="0"/>
    <n v="2"/>
    <n v="108"/>
    <s v="fair"/>
    <s v="fair"/>
    <n v="9.2899999999999991"/>
    <s v="mature (6-7)"/>
    <s v="mature"/>
    <s v="Moderate"/>
    <s v="Moderate"/>
    <s v="Negative"/>
    <s v="Negative"/>
    <s v="Negative"/>
    <x v="2"/>
  </r>
  <r>
    <s v="17-10492R"/>
    <s v="C364K"/>
    <s v="Klinse-Za"/>
    <d v="2018-03-13T00:00:00"/>
    <n v="2018"/>
    <x v="0"/>
    <n v="2"/>
    <n v="108"/>
    <s v="poor"/>
    <s v="poor"/>
    <n v="7.05"/>
    <s v="young (2-3)"/>
    <s v="young"/>
    <s v="Minimal"/>
    <s v="Minimal"/>
    <s v="Negative"/>
    <s v="Negative"/>
    <s v="Negative"/>
    <x v="2"/>
  </r>
  <r>
    <s v="14-4958"/>
    <s v="C315S"/>
    <s v="Klinse-Za"/>
    <d v="2014-03-27T00:00:00"/>
    <n v="2014"/>
    <x v="0"/>
    <n v="1"/>
    <s v="unk"/>
    <s v="unk"/>
    <s v="unk"/>
    <m/>
    <s v="unk"/>
    <s v="unk"/>
    <s v="Moderate"/>
    <s v="Moderate"/>
    <s v="Negative"/>
    <s v="Negative"/>
    <s v="Negative"/>
    <x v="0"/>
  </r>
  <r>
    <s v="15-6339"/>
    <s v="C335K"/>
    <s v="Klinse-Za"/>
    <d v="2015-03-18T00:00:00"/>
    <n v="2015"/>
    <x v="0"/>
    <n v="1"/>
    <s v="unk"/>
    <s v="unk"/>
    <s v="unk"/>
    <m/>
    <s v="unk"/>
    <s v="unk"/>
    <s v="unk"/>
    <s v="unk"/>
    <s v="Negative"/>
    <s v="Negative"/>
    <s v="Negative"/>
    <x v="0"/>
  </r>
  <r>
    <s v="17-9713"/>
    <s v="C366K"/>
    <s v="Klinse-Za"/>
    <d v="2017-03-23T00:00:00"/>
    <n v="2017"/>
    <x v="1"/>
    <n v="1"/>
    <n v="105.7"/>
    <s v="2 - poor"/>
    <s v="poor"/>
    <m/>
    <s v="mature"/>
    <s v="mature"/>
    <s v="Moderate"/>
    <s v="Moderate"/>
    <s v="unk"/>
    <s v="Unk"/>
    <s v="Unk"/>
    <x v="4"/>
  </r>
  <r>
    <s v="16-8269"/>
    <s v="C350K"/>
    <s v="Klinse-Za"/>
    <d v="2016-03-17T00:00:00"/>
    <n v="2016"/>
    <x v="3"/>
    <s v="wild"/>
    <s v="unk"/>
    <s v="unk"/>
    <s v="unk"/>
    <m/>
    <s v="unk"/>
    <s v="unk"/>
    <s v="unk"/>
    <s v="unk"/>
    <s v="unk"/>
    <s v="Unk"/>
    <s v="Unk"/>
    <x v="4"/>
  </r>
  <r>
    <s v="17-10497R"/>
    <s v="C337S"/>
    <s v="Klinse-Za"/>
    <d v="2018-03-14T00:00:00"/>
    <n v="2018"/>
    <x v="0"/>
    <n v="2"/>
    <n v="123"/>
    <s v="good"/>
    <s v="good"/>
    <n v="11.24"/>
    <s v="old (10-11)"/>
    <s v="old"/>
    <s v="Heavy"/>
    <s v="Heavy"/>
    <s v="Negative"/>
    <s v="Negative"/>
    <s v="Negative"/>
    <x v="2"/>
  </r>
  <r>
    <s v="17-10487R"/>
    <s v="C319K"/>
    <s v="Klinse-Za"/>
    <d v="2018-03-13T00:00:00"/>
    <n v="2018"/>
    <x v="0"/>
    <n v="4"/>
    <n v="86"/>
    <s v="poor"/>
    <s v="poor"/>
    <n v="4.7"/>
    <s v="old (8-9)"/>
    <s v="old"/>
    <s v="Heavy"/>
    <s v="Heavy"/>
    <s v="Negative"/>
    <s v="Negative"/>
    <s v="Negative"/>
    <x v="2"/>
  </r>
  <r>
    <s v="14-4960"/>
    <s v="C317S"/>
    <s v="Klinse-Za"/>
    <d v="2014-03-27T00:00:00"/>
    <n v="2014"/>
    <x v="0"/>
    <n v="1"/>
    <s v="unk"/>
    <s v="unk"/>
    <s v="unk"/>
    <m/>
    <s v="unk"/>
    <s v="unk"/>
    <s v="Moderate"/>
    <s v="Moderate"/>
    <s v="Negative"/>
    <s v="Negative"/>
    <s v="Negative"/>
    <x v="0"/>
  </r>
  <r>
    <s v="17-10488"/>
    <s v="C349S"/>
    <s v="Klinse-Za"/>
    <d v="2018-03-13T00:00:00"/>
    <n v="2018"/>
    <x v="0"/>
    <n v="1"/>
    <n v="121"/>
    <s v="fair"/>
    <s v="fair"/>
    <n v="7.45"/>
    <s v="mature (4-5)"/>
    <s v="young"/>
    <s v="Moderate"/>
    <s v="Moderate"/>
    <s v="Negative"/>
    <s v="Negative"/>
    <s v="Negative"/>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s v="18-14312H"/>
    <x v="0"/>
    <n v="1028"/>
    <s v="Caribou"/>
    <x v="0"/>
    <s v="Wolverine"/>
    <s v="M"/>
    <e v="#VALUE!"/>
    <n v="217"/>
    <n v="5.3999999999999999E-2"/>
    <n v="2.7170000000000001"/>
    <n v="0.88300000000000001"/>
    <n v="6.6000000000000003E-2"/>
    <n v="6.1155152887882216E-2"/>
    <x v="0"/>
  </r>
  <r>
    <s v="18-14367H"/>
    <x v="1"/>
    <n v="1783"/>
    <s v="Caribou"/>
    <x v="1"/>
    <s v="Wolverine"/>
    <s v="F"/>
    <e v="#VALUE!"/>
    <n v="218"/>
    <n v="5.0999999999999997E-2"/>
    <n v="2.0049999999999999"/>
    <n v="0.77200000000000002"/>
    <n v="2.9000000000000001E-2"/>
    <n v="6.6062176165803108E-2"/>
    <x v="0"/>
  </r>
  <r>
    <s v="18-14320H"/>
    <x v="2"/>
    <n v="1700"/>
    <s v="Caribou"/>
    <x v="2"/>
    <s v="Akie/Ospika"/>
    <s v="F"/>
    <e v="#VALUE!"/>
    <n v="217"/>
    <n v="5.7000000000000002E-2"/>
    <n v="2.7170000000000001"/>
    <n v="0.88300000000000001"/>
    <n v="6.6000000000000003E-2"/>
    <n v="6.4552661381653456E-2"/>
    <x v="0"/>
  </r>
  <r>
    <s v="18-14330H"/>
    <x v="3"/>
    <n v="2200"/>
    <s v="Caribou"/>
    <x v="3"/>
    <s v="Akie/Ospika"/>
    <s v="F"/>
    <e v="#VALUE!"/>
    <n v="217"/>
    <n v="5.8999999999999997E-2"/>
    <n v="2.7170000000000001"/>
    <n v="0.88300000000000001"/>
    <n v="6.6000000000000003E-2"/>
    <n v="6.6817667044167611E-2"/>
    <x v="0"/>
  </r>
  <r>
    <s v="18-14304H"/>
    <x v="4"/>
    <n v="1106"/>
    <s v="Caribou"/>
    <x v="4"/>
    <s v="Chase/Sustut"/>
    <s v="F"/>
    <e v="#VALUE!"/>
    <n v="217"/>
    <n v="5.8999999999999997E-2"/>
    <n v="2.7170000000000001"/>
    <n v="0.88300000000000001"/>
    <n v="6.6000000000000003E-2"/>
    <n v="6.6817667044167611E-2"/>
    <x v="0"/>
  </r>
  <r>
    <s v="18-14276H"/>
    <x v="5"/>
    <s v="N/A"/>
    <s v="Caribou"/>
    <x v="5"/>
    <s v="Nonda"/>
    <s v="F"/>
    <n v="19"/>
    <n v="213"/>
    <n v="7.3999999999999996E-2"/>
    <n v="3.0059999999999998"/>
    <n v="1.123"/>
    <n v="5.7000000000000002E-2"/>
    <n v="6.5894924309884237E-2"/>
    <x v="0"/>
  </r>
  <r>
    <s v="18-14745H"/>
    <x v="6"/>
    <n v="1026"/>
    <s v="Caribou"/>
    <x v="6"/>
    <s v="Wolverine"/>
    <s v="F"/>
    <e v="#VALUE!"/>
    <n v="219"/>
    <n v="4.1000000000000002E-2"/>
    <n v="1.796"/>
    <n v="0.57599999999999996"/>
    <n v="5.0000000000000001E-3"/>
    <n v="7.1180555555555566E-2"/>
    <x v="1"/>
  </r>
  <r>
    <s v="18-14337H"/>
    <x v="7"/>
    <n v="1389"/>
    <s v="Caribou"/>
    <x v="7"/>
    <s v="Wolverine"/>
    <s v="F"/>
    <e v="#VALUE!"/>
    <n v="218"/>
    <n v="9.1999999999999998E-2"/>
    <n v="2.0049999999999999"/>
    <n v="0.77200000000000002"/>
    <n v="2.9000000000000001E-2"/>
    <n v="0.11917098445595854"/>
    <x v="1"/>
  </r>
  <r>
    <s v="18-14256H"/>
    <x v="8"/>
    <n v="1410"/>
    <s v="Caribou"/>
    <x v="8"/>
    <s v="Wolverine"/>
    <s v="F"/>
    <e v="#VALUE!"/>
    <n v="216"/>
    <n v="7.0999999999999994E-2"/>
    <n v="2.839"/>
    <n v="0.97"/>
    <n v="5.8000000000000003E-2"/>
    <n v="7.3195876288659784E-2"/>
    <x v="1"/>
  </r>
  <r>
    <s v="18-14330H"/>
    <x v="3"/>
    <n v="1342"/>
    <s v="Caribou"/>
    <x v="9"/>
    <s v="Akie/Ospika"/>
    <s v="F"/>
    <e v="#VALUE!"/>
    <n v="217"/>
    <n v="6.5000000000000002E-2"/>
    <n v="2.7170000000000001"/>
    <n v="0.88300000000000001"/>
    <n v="6.6000000000000003E-2"/>
    <n v="7.3612684031710077E-2"/>
    <x v="1"/>
  </r>
  <r>
    <s v="18-14357H"/>
    <x v="9"/>
    <n v="1712"/>
    <s v="Caribou"/>
    <x v="2"/>
    <s v="Akie/Ospika"/>
    <s v="M"/>
    <e v="#VALUE!"/>
    <n v="218"/>
    <n v="9.8000000000000004E-2"/>
    <n v="2.0049999999999999"/>
    <n v="0.77200000000000002"/>
    <n v="2.9000000000000001E-2"/>
    <n v="0.12694300518134716"/>
    <x v="1"/>
  </r>
  <r>
    <s v="18-14331H"/>
    <x v="10"/>
    <n v="1728"/>
    <s v="Caribou"/>
    <x v="10"/>
    <s v="Akie/Ospika"/>
    <s v="F"/>
    <e v="#VALUE!"/>
    <n v="217"/>
    <n v="7.4999999999999997E-2"/>
    <n v="2.7170000000000001"/>
    <n v="0.88300000000000001"/>
    <n v="6.6000000000000003E-2"/>
    <n v="8.4937712344280852E-2"/>
    <x v="1"/>
  </r>
  <r>
    <s v="18-14306H"/>
    <x v="11"/>
    <n v="1100"/>
    <s v="Caribou"/>
    <x v="4"/>
    <s v="Chase/Sustut"/>
    <s v="F"/>
    <e v="#VALUE!"/>
    <n v="217"/>
    <n v="9.8000000000000004E-2"/>
    <n v="2.7170000000000001"/>
    <n v="0.88300000000000001"/>
    <n v="6.6000000000000003E-2"/>
    <n v="0.11098527746319366"/>
    <x v="1"/>
  </r>
  <r>
    <s v="18-14425H"/>
    <x v="12"/>
    <n v="2558"/>
    <s v="Caribou"/>
    <x v="11"/>
    <s v="Chase/Sustut"/>
    <s v="F"/>
    <e v="#VALUE!"/>
    <n v="219"/>
    <n v="7.1999999999999995E-2"/>
    <n v="1.796"/>
    <n v="0.57599999999999996"/>
    <n v="5.0000000000000001E-3"/>
    <n v="0.125"/>
    <x v="1"/>
  </r>
  <r>
    <s v="18-14293H"/>
    <x v="13"/>
    <s v="N/A"/>
    <s v="Caribou"/>
    <x v="12"/>
    <s v="Chase/Sustut"/>
    <s v="F"/>
    <e v="#VALUE!"/>
    <n v="214"/>
    <n v="0.156"/>
    <n v="2.8969999999999998"/>
    <n v="1.224"/>
    <n v="7.5999999999999998E-2"/>
    <n v="0.12745098039215685"/>
    <x v="1"/>
  </r>
  <r>
    <s v="18-14432H"/>
    <x v="14"/>
    <s v="N/A"/>
    <s v="Caribou"/>
    <x v="12"/>
    <s v="Chase/Sustut"/>
    <s v="F"/>
    <e v="#VALUE!"/>
    <n v="214"/>
    <n v="0.156"/>
    <n v="2.8969999999999998"/>
    <n v="1.224"/>
    <n v="7.5999999999999998E-2"/>
    <n v="0.12745098039215685"/>
    <x v="1"/>
  </r>
  <r>
    <s v="18-14460H"/>
    <x v="15"/>
    <s v="N/A"/>
    <s v="Caribou"/>
    <x v="13"/>
    <s v="Chase/Sustut"/>
    <s v="F"/>
    <e v="#VALUE!"/>
    <n v="214"/>
    <n v="0.105"/>
    <n v="2.8969999999999998"/>
    <n v="1.224"/>
    <n v="7.5999999999999998E-2"/>
    <n v="8.5784313725490197E-2"/>
    <x v="1"/>
  </r>
  <r>
    <s v="18-14303H"/>
    <x v="16"/>
    <s v="N/A"/>
    <s v="Caribou"/>
    <x v="14"/>
    <s v="Chase/Sustut"/>
    <s v="F"/>
    <e v="#VALUE!"/>
    <n v="213"/>
    <n v="8.8999999999999996E-2"/>
    <n v="3.0059999999999998"/>
    <n v="1.123"/>
    <n v="5.7000000000000002E-2"/>
    <n v="7.9252003561887802E-2"/>
    <x v="1"/>
  </r>
  <r>
    <s v="18-14463H"/>
    <x v="17"/>
    <s v="N/A"/>
    <s v="Caribou"/>
    <x v="15"/>
    <s v="Chase/Sustut"/>
    <s v="F"/>
    <e v="#VALUE!"/>
    <n v="214"/>
    <n v="0.113"/>
    <n v="2.8969999999999998"/>
    <n v="1.224"/>
    <n v="7.5999999999999998E-2"/>
    <n v="9.2320261437908502E-2"/>
    <x v="1"/>
  </r>
  <r>
    <s v="18-14464H"/>
    <x v="18"/>
    <s v="N/A"/>
    <s v="Caribou"/>
    <x v="15"/>
    <s v="Chase/Sustut"/>
    <s v="F"/>
    <e v="#VALUE!"/>
    <n v="214"/>
    <n v="0.12"/>
    <n v="2.8969999999999998"/>
    <n v="1.224"/>
    <n v="7.5999999999999998E-2"/>
    <n v="9.8039215686274508E-2"/>
    <x v="1"/>
  </r>
  <r>
    <s v="18-14471H"/>
    <x v="19"/>
    <s v="N/A"/>
    <s v="Caribou"/>
    <x v="16"/>
    <s v="Chase/Sustut"/>
    <s v="F"/>
    <e v="#VALUE!"/>
    <n v="214"/>
    <n v="0.13100000000000001"/>
    <n v="2.8969999999999998"/>
    <n v="1.224"/>
    <n v="7.5999999999999998E-2"/>
    <n v="0.10702614379084968"/>
    <x v="1"/>
  </r>
  <r>
    <s v="18-14256H"/>
    <x v="8"/>
    <n v="1626"/>
    <s v="Caribou"/>
    <x v="17"/>
    <s v="Wolverine"/>
    <s v="F"/>
    <e v="#VALUE!"/>
    <n v="216"/>
    <n v="7.3999999999999996E-2"/>
    <n v="2.839"/>
    <n v="0.97"/>
    <n v="5.8000000000000003E-2"/>
    <n v="7.6288659793814426E-2"/>
    <x v="1"/>
  </r>
  <r>
    <s v="18-14473H"/>
    <x v="20"/>
    <s v="N/A"/>
    <s v="Caribou"/>
    <x v="16"/>
    <s v="Chase/Sustut"/>
    <s v="F"/>
    <e v="#VALUE!"/>
    <n v="215"/>
    <n v="0.122"/>
    <n v="2.714"/>
    <n v="0.97099999999999997"/>
    <n v="6.4000000000000001E-2"/>
    <n v="0.12564366632337795"/>
    <x v="1"/>
  </r>
  <r>
    <s v="18-14475H"/>
    <x v="21"/>
    <s v="N/A"/>
    <s v="Caribou"/>
    <x v="16"/>
    <s v="Chase/Sustut"/>
    <s v="F"/>
    <e v="#VALUE!"/>
    <n v="215"/>
    <n v="0.1"/>
    <n v="2.714"/>
    <n v="0.97099999999999997"/>
    <n v="6.4000000000000001E-2"/>
    <n v="0.10298661174047374"/>
    <x v="1"/>
  </r>
  <r>
    <s v="18-14483H"/>
    <x v="22"/>
    <s v="N/A"/>
    <s v="Caribou"/>
    <x v="18"/>
    <s v="Chase/Sustut"/>
    <s v="F"/>
    <e v="#VALUE!"/>
    <n v="215"/>
    <n v="7.0000000000000007E-2"/>
    <n v="2.714"/>
    <n v="0.97099999999999997"/>
    <n v="6.4000000000000001E-2"/>
    <n v="7.209062821833162E-2"/>
    <x v="1"/>
  </r>
  <r>
    <s v="18-14338H"/>
    <x v="23"/>
    <n v="1610"/>
    <s v="Caribou"/>
    <x v="17"/>
    <s v="Wolverine"/>
    <s v="M"/>
    <e v="#VALUE!"/>
    <n v="218"/>
    <n v="7.2999999999999995E-2"/>
    <n v="2.0049999999999999"/>
    <n v="0.77200000000000002"/>
    <n v="2.9000000000000001E-2"/>
    <n v="9.4559585492227968E-2"/>
    <x v="1"/>
  </r>
  <r>
    <s v="18-14322H"/>
    <x v="24"/>
    <n v="1649"/>
    <s v="Caribou"/>
    <x v="19"/>
    <s v="Wolverine"/>
    <s v="F"/>
    <e v="#VALUE!"/>
    <n v="217"/>
    <n v="0.10299999999999999"/>
    <n v="2.7170000000000001"/>
    <n v="0.88300000000000001"/>
    <n v="6.6000000000000003E-2"/>
    <n v="0.11664779161947904"/>
    <x v="1"/>
  </r>
  <r>
    <s v="18-14318H"/>
    <x v="25"/>
    <n v="1838"/>
    <s v="Caribou"/>
    <x v="20"/>
    <s v="Wolverine"/>
    <s v="F"/>
    <e v="#VALUE!"/>
    <n v="217"/>
    <n v="8.5999999999999993E-2"/>
    <n v="2.7170000000000001"/>
    <n v="0.88300000000000001"/>
    <n v="6.6000000000000003E-2"/>
    <n v="9.7395243488108713E-2"/>
    <x v="1"/>
  </r>
  <r>
    <s v="18-14338H"/>
    <x v="23"/>
    <n v="2091"/>
    <s v="Caribou"/>
    <x v="21"/>
    <s v="Wolverine"/>
    <s v="M"/>
    <e v="#VALUE!"/>
    <n v="218"/>
    <n v="5.6000000000000001E-2"/>
    <n v="2.0049999999999999"/>
    <n v="0.77200000000000002"/>
    <n v="2.9000000000000001E-2"/>
    <n v="7.2538860103626937E-2"/>
    <x v="1"/>
  </r>
  <r>
    <s v="18-14430H"/>
    <x v="26"/>
    <s v="N/A"/>
    <s v="Caribou"/>
    <x v="22"/>
    <s v="Wolverine"/>
    <s v="F"/>
    <e v="#VALUE!"/>
    <n v="213"/>
    <n v="0.111"/>
    <n v="3.0059999999999998"/>
    <n v="1.123"/>
    <n v="5.7000000000000002E-2"/>
    <n v="9.8842386464826362E-2"/>
    <x v="1"/>
  </r>
  <r>
    <s v="18-13107H"/>
    <x v="27"/>
    <n v="2324"/>
    <s v="Caribou"/>
    <x v="23"/>
    <s v="Scott"/>
    <s v="M"/>
    <e v="#VALUE!"/>
    <n v="216"/>
    <n v="0.115"/>
    <n v="2.839"/>
    <n v="0.97"/>
    <n v="5.8000000000000003E-2"/>
    <n v="0.11855670103092784"/>
    <x v="1"/>
  </r>
  <r>
    <s v="18-14248H"/>
    <x v="28"/>
    <s v="N/A"/>
    <s v="Caribou"/>
    <x v="24"/>
    <s v="Nonda"/>
    <s v="F"/>
    <e v="#VALUE!"/>
    <n v="212"/>
    <n v="0.127"/>
    <n v="2.9929999999999999"/>
    <n v="1.1859999999999999"/>
    <n v="6.3E-2"/>
    <n v="0.10708263069139967"/>
    <x v="1"/>
  </r>
  <r>
    <s v="18-14255H"/>
    <x v="29"/>
    <s v="N/A"/>
    <s v="Caribou"/>
    <x v="25"/>
    <s v="Nonda"/>
    <s v="F"/>
    <n v="9"/>
    <n v="212"/>
    <n v="0.1"/>
    <n v="2.9929999999999999"/>
    <n v="1.1859999999999999"/>
    <n v="6.3E-2"/>
    <n v="8.4317032040472181E-2"/>
    <x v="1"/>
  </r>
  <r>
    <s v="18-14261H"/>
    <x v="30"/>
    <s v="N/A"/>
    <s v="Caribou"/>
    <x v="26"/>
    <s v="Nonda"/>
    <s v="F"/>
    <n v="15"/>
    <n v="219"/>
    <n v="6.6000000000000003E-2"/>
    <n v="1.796"/>
    <n v="0.57599999999999996"/>
    <n v="5.0000000000000001E-3"/>
    <n v="0.11458333333333334"/>
    <x v="1"/>
  </r>
  <r>
    <s v="18-14275H"/>
    <x v="31"/>
    <s v="N/A"/>
    <s v="Caribou"/>
    <x v="5"/>
    <s v="Nonda"/>
    <s v="F"/>
    <n v="20"/>
    <n v="212"/>
    <n v="8.4000000000000005E-2"/>
    <n v="2.9929999999999999"/>
    <n v="1.1859999999999999"/>
    <n v="6.3E-2"/>
    <n v="7.0826306913996634E-2"/>
    <x v="1"/>
  </r>
  <r>
    <s v="18-14491H"/>
    <x v="32"/>
    <s v="N/A"/>
    <s v="Caribou"/>
    <x v="27"/>
    <s v="Thutade"/>
    <s v="F"/>
    <n v="33"/>
    <n v="214"/>
    <n v="8.7999999999999995E-2"/>
    <n v="2.8969999999999998"/>
    <n v="1.224"/>
    <n v="7.5999999999999998E-2"/>
    <n v="7.1895424836601302E-2"/>
    <x v="1"/>
  </r>
  <r>
    <s v="18-14500H"/>
    <x v="33"/>
    <s v="N/A"/>
    <s v="Caribou"/>
    <x v="28"/>
    <s v="Thutade"/>
    <s v="F"/>
    <n v="39"/>
    <n v="214"/>
    <n v="0.13900000000000001"/>
    <n v="2.8969999999999998"/>
    <n v="1.224"/>
    <n v="7.5999999999999998E-2"/>
    <n v="0.11356209150326799"/>
    <x v="1"/>
  </r>
  <r>
    <s v="18-14503H"/>
    <x v="34"/>
    <s v="N/A"/>
    <s v="Caribou"/>
    <x v="29"/>
    <s v="Thutade"/>
    <s v="F"/>
    <n v="45"/>
    <n v="214"/>
    <n v="8.6999999999999994E-2"/>
    <n v="2.8969999999999998"/>
    <n v="1.224"/>
    <n v="7.5999999999999998E-2"/>
    <n v="7.1078431372549017E-2"/>
    <x v="1"/>
  </r>
  <r>
    <s v="18-14300H"/>
    <x v="35"/>
    <n v="1071"/>
    <s v="Caribou"/>
    <x v="30"/>
    <s v="Akie/Ospika"/>
    <s v="F"/>
    <e v="#VALUE!"/>
    <n v="217"/>
    <n v="2.4E-2"/>
    <n v="2.7170000000000001"/>
    <n v="0.88300000000000001"/>
    <n v="6.6000000000000003E-2"/>
    <n v="2.7180067950169876E-2"/>
    <x v="2"/>
  </r>
  <r>
    <s v="18-14296H"/>
    <x v="36"/>
    <n v="1151"/>
    <s v="Caribou"/>
    <x v="31"/>
    <s v="Akie/Ospika"/>
    <s v="M"/>
    <e v="#VALUE!"/>
    <n v="217"/>
    <n v="2.3E-2"/>
    <n v="2.7170000000000001"/>
    <n v="0.88300000000000001"/>
    <n v="6.6000000000000003E-2"/>
    <n v="2.6047565118912798E-2"/>
    <x v="2"/>
  </r>
  <r>
    <s v="18-14330H"/>
    <x v="3"/>
    <n v="1530"/>
    <s v="Caribou"/>
    <x v="32"/>
    <s v="Akie/Ospika"/>
    <s v="F"/>
    <e v="#VALUE!"/>
    <n v="217"/>
    <n v="5.0999999999999997E-2"/>
    <n v="2.7170000000000001"/>
    <n v="0.88300000000000001"/>
    <n v="6.6000000000000003E-2"/>
    <n v="5.7757644394110984E-2"/>
    <x v="2"/>
  </r>
  <r>
    <s v="18-14356H"/>
    <x v="37"/>
    <n v="1708"/>
    <s v="Caribou"/>
    <x v="2"/>
    <s v="Akie/Ospika"/>
    <s v="F"/>
    <e v="#VALUE!"/>
    <n v="218"/>
    <n v="6.0000000000000001E-3"/>
    <n v="2.0049999999999999"/>
    <n v="0.77200000000000002"/>
    <n v="2.9000000000000001E-2"/>
    <n v="7.7720207253886009E-3"/>
    <x v="2"/>
  </r>
  <r>
    <s v="18-14360H"/>
    <x v="38"/>
    <n v="1739"/>
    <s v="Caribou"/>
    <x v="33"/>
    <s v="Akie/Ospika"/>
    <s v="M"/>
    <e v="#VALUE!"/>
    <n v="218"/>
    <n v="2.1999999999999999E-2"/>
    <n v="2.0049999999999999"/>
    <n v="0.77200000000000002"/>
    <n v="2.9000000000000001E-2"/>
    <n v="2.8497409326424868E-2"/>
    <x v="2"/>
  </r>
  <r>
    <s v="18-14314H"/>
    <x v="39"/>
    <n v="1051"/>
    <s v="Caribou"/>
    <x v="34"/>
    <s v="Wolverine"/>
    <s v="M"/>
    <e v="#VALUE!"/>
    <n v="217"/>
    <n v="4.1000000000000002E-2"/>
    <n v="2.7170000000000001"/>
    <n v="0.88300000000000001"/>
    <n v="6.6000000000000003E-2"/>
    <n v="4.6432616081540208E-2"/>
    <x v="2"/>
  </r>
  <r>
    <s v="18-14318H"/>
    <x v="25"/>
    <n v="1385"/>
    <s v="Caribou"/>
    <x v="7"/>
    <s v="Wolverine"/>
    <s v="F"/>
    <e v="#VALUE!"/>
    <n v="217"/>
    <n v="0.04"/>
    <n v="2.7170000000000001"/>
    <n v="0.88300000000000001"/>
    <n v="6.6000000000000003E-2"/>
    <n v="4.5300113250283124E-2"/>
    <x v="2"/>
  </r>
  <r>
    <s v="18-14393H"/>
    <x v="40"/>
    <n v="1999"/>
    <s v="Caribou"/>
    <x v="35"/>
    <s v="Akie/Ospika"/>
    <s v="F"/>
    <e v="#VALUE!"/>
    <n v="219"/>
    <n v="9.6000000000000002E-2"/>
    <n v="1.796"/>
    <n v="0.57599999999999996"/>
    <n v="5.0000000000000001E-3"/>
    <n v="0.16666666666666669"/>
    <x v="2"/>
  </r>
  <r>
    <s v="18-14371H"/>
    <x v="41"/>
    <n v="2172"/>
    <s v="Caribou"/>
    <x v="36"/>
    <s v="Akie/Ospika"/>
    <s v="M"/>
    <e v="#VALUE!"/>
    <n v="218"/>
    <n v="2.1999999999999999E-2"/>
    <n v="2.0049999999999999"/>
    <n v="0.77200000000000002"/>
    <n v="2.9000000000000001E-2"/>
    <n v="2.8497409326424868E-2"/>
    <x v="2"/>
  </r>
  <r>
    <s v="18-14299H"/>
    <x v="42"/>
    <n v="1103"/>
    <s v="Caribou"/>
    <x v="4"/>
    <s v="Chase/Sustut"/>
    <s v="M"/>
    <e v="#VALUE!"/>
    <n v="217"/>
    <n v="4.7E-2"/>
    <n v="2.7170000000000001"/>
    <n v="0.88300000000000001"/>
    <n v="6.6000000000000003E-2"/>
    <n v="5.3227633069082674E-2"/>
    <x v="2"/>
  </r>
  <r>
    <s v="18-14746H"/>
    <x v="43"/>
    <n v="1295"/>
    <s v="Caribou"/>
    <x v="37"/>
    <s v="Chase/Sustut"/>
    <s v="F"/>
    <e v="#VALUE!"/>
    <n v="219"/>
    <n v="2.1999999999999999E-2"/>
    <n v="1.796"/>
    <n v="0.57599999999999996"/>
    <n v="5.0000000000000001E-3"/>
    <n v="3.8194444444444448E-2"/>
    <x v="2"/>
  </r>
  <r>
    <s v="18-14344H"/>
    <x v="44"/>
    <n v="1578"/>
    <s v="Caribou"/>
    <x v="38"/>
    <s v="Chase/Sustut"/>
    <s v="F"/>
    <e v="#VALUE!"/>
    <n v="218"/>
    <n v="4.1000000000000002E-2"/>
    <n v="2.0049999999999999"/>
    <n v="0.77200000000000002"/>
    <n v="2.9000000000000001E-2"/>
    <n v="5.3108808290155442E-2"/>
    <x v="2"/>
  </r>
  <r>
    <s v="18-14345H"/>
    <x v="45"/>
    <n v="1551"/>
    <s v="Caribou"/>
    <x v="38"/>
    <s v="Chase/Sustut"/>
    <s v="M"/>
    <e v="#VALUE!"/>
    <n v="218"/>
    <n v="1.9E-2"/>
    <n v="2.0049999999999999"/>
    <n v="0.77200000000000002"/>
    <n v="2.9000000000000001E-2"/>
    <n v="2.4611398963730567E-2"/>
    <x v="2"/>
  </r>
  <r>
    <s v="18-14346H"/>
    <x v="46"/>
    <n v="1555"/>
    <s v="Caribou"/>
    <x v="38"/>
    <s v="Chase/Sustut"/>
    <s v="F"/>
    <e v="#VALUE!"/>
    <n v="218"/>
    <n v="2.9000000000000001E-2"/>
    <n v="2.0049999999999999"/>
    <n v="0.77200000000000002"/>
    <n v="2.9000000000000001E-2"/>
    <n v="3.756476683937824E-2"/>
    <x v="2"/>
  </r>
  <r>
    <s v="18-14341H"/>
    <x v="47"/>
    <n v="1675"/>
    <s v="Caribou"/>
    <x v="39"/>
    <s v="Chase/Sustut"/>
    <s v="M"/>
    <e v="#VALUE!"/>
    <n v="218"/>
    <n v="6.5000000000000002E-2"/>
    <n v="2.0049999999999999"/>
    <n v="0.77200000000000002"/>
    <n v="2.9000000000000001E-2"/>
    <n v="8.4196891191709838E-2"/>
    <x v="2"/>
  </r>
  <r>
    <s v="18-14343H"/>
    <x v="48"/>
    <n v="1680"/>
    <s v="Caribou"/>
    <x v="40"/>
    <s v="Chase/Sustut"/>
    <s v="F"/>
    <e v="#VALUE!"/>
    <n v="218"/>
    <n v="8.5000000000000006E-2"/>
    <n v="2.0049999999999999"/>
    <n v="0.77200000000000002"/>
    <n v="2.9000000000000001E-2"/>
    <n v="0.11010362694300518"/>
    <x v="2"/>
  </r>
  <r>
    <s v="18-14339H"/>
    <x v="49"/>
    <n v="1407"/>
    <s v="Caribou"/>
    <x v="8"/>
    <s v="Wolverine"/>
    <s v="F"/>
    <e v="#VALUE!"/>
    <n v="218"/>
    <n v="4.7E-2"/>
    <n v="2.0049999999999999"/>
    <n v="0.77200000000000002"/>
    <n v="2.9000000000000001E-2"/>
    <n v="6.0880829015544043E-2"/>
    <x v="2"/>
  </r>
  <r>
    <s v="18-14747H"/>
    <x v="50"/>
    <n v="1403"/>
    <s v="Caribou"/>
    <x v="8"/>
    <s v="Wolverine"/>
    <s v="F"/>
    <e v="#VALUE!"/>
    <n v="219"/>
    <n v="6.0000000000000001E-3"/>
    <n v="1.796"/>
    <n v="0.57599999999999996"/>
    <n v="5.0000000000000001E-3"/>
    <n v="1.0416666666666668E-2"/>
    <x v="2"/>
  </r>
  <r>
    <s v="18-14748H"/>
    <x v="51"/>
    <n v="1421"/>
    <s v="Caribou"/>
    <x v="8"/>
    <s v="Wolverine"/>
    <s v="F"/>
    <e v="#VALUE!"/>
    <n v="219"/>
    <n v="3.9E-2"/>
    <n v="1.796"/>
    <n v="0.57599999999999996"/>
    <n v="5.0000000000000001E-3"/>
    <n v="6.7708333333333343E-2"/>
    <x v="2"/>
  </r>
  <r>
    <s v="18-14347H"/>
    <x v="52"/>
    <n v="1645"/>
    <s v="Caribou"/>
    <x v="19"/>
    <s v="Wolverine"/>
    <s v="F"/>
    <e v="#VALUE!"/>
    <n v="218"/>
    <n v="4.2999999999999997E-2"/>
    <n v="2.0049999999999999"/>
    <n v="0.77200000000000002"/>
    <n v="2.9000000000000001E-2"/>
    <n v="5.5699481865284971E-2"/>
    <x v="2"/>
  </r>
  <r>
    <s v="18-14348H"/>
    <x v="53"/>
    <n v="1634"/>
    <s v="Caribou"/>
    <x v="19"/>
    <s v="Wolverine"/>
    <s v="M"/>
    <e v="#VALUE!"/>
    <n v="218"/>
    <n v="4.8000000000000001E-2"/>
    <n v="2.0049999999999999"/>
    <n v="0.77200000000000002"/>
    <n v="2.9000000000000001E-2"/>
    <n v="6.2176165803108807E-2"/>
    <x v="2"/>
  </r>
  <r>
    <s v="18-14349H"/>
    <x v="54"/>
    <n v="1755"/>
    <s v="Caribou"/>
    <x v="41"/>
    <s v="Wolverine"/>
    <s v="F"/>
    <e v="#VALUE!"/>
    <n v="218"/>
    <n v="1.0999999999999999E-2"/>
    <n v="2.0049999999999999"/>
    <n v="0.77200000000000002"/>
    <n v="2.9000000000000001E-2"/>
    <n v="1.4248704663212434E-2"/>
    <x v="2"/>
  </r>
  <r>
    <s v="18-14363H"/>
    <x v="55"/>
    <n v="1770"/>
    <s v="Caribou"/>
    <x v="1"/>
    <s v="Wolverine"/>
    <s v="M"/>
    <e v="#VALUE!"/>
    <n v="218"/>
    <n v="5.0000000000000001E-3"/>
    <n v="2.0049999999999999"/>
    <n v="0.77200000000000002"/>
    <n v="2.9000000000000001E-2"/>
    <n v="6.4766839378238338E-3"/>
    <x v="2"/>
  </r>
  <r>
    <s v="18-14364H"/>
    <x v="56"/>
    <n v="1771"/>
    <s v="Caribou"/>
    <x v="1"/>
    <s v="Wolverine"/>
    <s v="F"/>
    <e v="#VALUE!"/>
    <n v="218"/>
    <n v="6.0000000000000001E-3"/>
    <n v="2.0049999999999999"/>
    <n v="0.77200000000000002"/>
    <n v="2.9000000000000001E-2"/>
    <n v="7.7720207253886009E-3"/>
    <x v="2"/>
  </r>
  <r>
    <s v="18-14366H"/>
    <x v="57"/>
    <n v="1779"/>
    <s v="Caribou"/>
    <x v="1"/>
    <s v="Wolverine"/>
    <s v="F"/>
    <e v="#VALUE!"/>
    <n v="218"/>
    <n v="1.9E-2"/>
    <n v="2.0049999999999999"/>
    <n v="0.77200000000000002"/>
    <n v="2.9000000000000001E-2"/>
    <n v="2.4611398963730567E-2"/>
    <x v="2"/>
  </r>
  <r>
    <s v="18-14397H"/>
    <x v="58"/>
    <n v="1996"/>
    <s v="Caribou"/>
    <x v="42"/>
    <s v="Wolverine"/>
    <s v="M"/>
    <e v="#VALUE!"/>
    <n v="219"/>
    <n v="5.0000000000000001E-3"/>
    <n v="1.796"/>
    <n v="0.57599999999999996"/>
    <n v="5.0000000000000001E-3"/>
    <n v="8.6805555555555559E-3"/>
    <x v="2"/>
  </r>
  <r>
    <s v="18-14354H"/>
    <x v="59"/>
    <n v="1684"/>
    <s v="Caribou"/>
    <x v="40"/>
    <s v="Chase/Sustut"/>
    <s v="M"/>
    <e v="#VALUE!"/>
    <n v="218"/>
    <n v="2.1999999999999999E-2"/>
    <n v="2.0049999999999999"/>
    <n v="0.77200000000000002"/>
    <n v="2.9000000000000001E-2"/>
    <n v="2.8497409326424868E-2"/>
    <x v="2"/>
  </r>
  <r>
    <s v="18-14390H"/>
    <x v="60"/>
    <n v="2078"/>
    <s v="Caribou"/>
    <x v="43"/>
    <s v="Chase/Sustut"/>
    <s v="M"/>
    <e v="#VALUE!"/>
    <n v="218"/>
    <n v="0.01"/>
    <n v="2.0049999999999999"/>
    <n v="0.77200000000000002"/>
    <n v="2.9000000000000001E-2"/>
    <n v="1.2953367875647668E-2"/>
    <x v="2"/>
  </r>
  <r>
    <s v="18-14380H"/>
    <x v="61"/>
    <n v="2144"/>
    <s v="Caribou"/>
    <x v="44"/>
    <s v="Chase/Sustut"/>
    <s v="F"/>
    <e v="#VALUE!"/>
    <n v="218"/>
    <n v="2.4E-2"/>
    <n v="2.0049999999999999"/>
    <n v="0.77200000000000002"/>
    <n v="2.9000000000000001E-2"/>
    <n v="3.1088082901554404E-2"/>
    <x v="2"/>
  </r>
  <r>
    <s v="18-14425H"/>
    <x v="12"/>
    <s v="N/A"/>
    <s v="Caribou"/>
    <x v="11"/>
    <s v="Chase/Sustut"/>
    <s v="F"/>
    <e v="#VALUE!"/>
    <n v="213"/>
    <n v="2.8000000000000001E-2"/>
    <n v="3.0059999999999998"/>
    <n v="1.123"/>
    <n v="5.7000000000000002E-2"/>
    <n v="2.4933214603739984E-2"/>
    <x v="2"/>
  </r>
  <r>
    <s v="18-14426H"/>
    <x v="62"/>
    <s v="N/A"/>
    <s v="Caribou"/>
    <x v="11"/>
    <s v="Chase/Sustut"/>
    <s v="F"/>
    <e v="#VALUE!"/>
    <n v="213"/>
    <n v="3.0000000000000001E-3"/>
    <n v="3.0059999999999998"/>
    <n v="1.123"/>
    <n v="5.7000000000000002E-2"/>
    <n v="2.6714158504007124E-3"/>
    <x v="2"/>
  </r>
  <r>
    <s v="18-14427H"/>
    <x v="63"/>
    <s v="N/A"/>
    <s v="Caribou"/>
    <x v="11"/>
    <s v="Chase/Sustut"/>
    <s v="F"/>
    <e v="#VALUE!"/>
    <n v="214"/>
    <n v="5.8000000000000003E-2"/>
    <n v="2.8969999999999998"/>
    <n v="1.224"/>
    <n v="7.5999999999999998E-2"/>
    <n v="4.7385620915032685E-2"/>
    <x v="2"/>
  </r>
  <r>
    <s v="18-14382H"/>
    <x v="64"/>
    <n v="2090"/>
    <s v="Caribou"/>
    <x v="21"/>
    <s v="Wolverine"/>
    <s v="M"/>
    <e v="#VALUE!"/>
    <n v="218"/>
    <n v="1.6E-2"/>
    <n v="2.0049999999999999"/>
    <n v="0.77200000000000002"/>
    <n v="2.9000000000000001E-2"/>
    <n v="2.072538860103627E-2"/>
    <x v="2"/>
  </r>
  <r>
    <s v="18-14383H"/>
    <x v="65"/>
    <n v="2083"/>
    <s v="Caribou"/>
    <x v="21"/>
    <s v="Wolverine"/>
    <s v="M"/>
    <e v="#VALUE!"/>
    <n v="218"/>
    <n v="2.9000000000000001E-2"/>
    <n v="2.0049999999999999"/>
    <n v="0.77200000000000002"/>
    <n v="2.9000000000000001E-2"/>
    <n v="3.756476683937824E-2"/>
    <x v="2"/>
  </r>
  <r>
    <s v="18-14386H"/>
    <x v="66"/>
    <n v="2111"/>
    <s v="Caribou"/>
    <x v="21"/>
    <s v="Wolverine"/>
    <s v="M"/>
    <e v="#VALUE!"/>
    <n v="218"/>
    <n v="2.8000000000000001E-2"/>
    <n v="2.0049999999999999"/>
    <n v="0.77200000000000002"/>
    <n v="2.9000000000000001E-2"/>
    <n v="3.6269430051813469E-2"/>
    <x v="2"/>
  </r>
  <r>
    <s v="18-14337H"/>
    <x v="7"/>
    <s v="N/A"/>
    <s v="Caribou"/>
    <x v="22"/>
    <s v="Wolverine"/>
    <s v="F"/>
    <e v="#VALUE!"/>
    <n v="213"/>
    <n v="2.3E-2"/>
    <n v="3.0059999999999998"/>
    <n v="1.123"/>
    <n v="5.7000000000000002E-2"/>
    <n v="2.0480854853072127E-2"/>
    <x v="2"/>
  </r>
  <r>
    <s v="18-14256H"/>
    <x v="8"/>
    <s v="N/A"/>
    <s v="Caribou"/>
    <x v="45"/>
    <s v="Wolverine"/>
    <s v="F"/>
    <e v="#VALUE!"/>
    <n v="212"/>
    <n v="5.0999999999999997E-2"/>
    <n v="2.9929999999999999"/>
    <n v="1.1859999999999999"/>
    <n v="6.3E-2"/>
    <n v="4.3001686340640811E-2"/>
    <x v="2"/>
  </r>
  <r>
    <s v="18-14258H"/>
    <x v="67"/>
    <s v="N/A"/>
    <s v="Caribou"/>
    <x v="45"/>
    <s v="Wolverine"/>
    <s v="F"/>
    <e v="#VALUE!"/>
    <n v="212"/>
    <n v="4.9000000000000002E-2"/>
    <n v="2.9929999999999999"/>
    <n v="1.1859999999999999"/>
    <n v="6.3E-2"/>
    <n v="4.131534569983137E-2"/>
    <x v="2"/>
  </r>
  <r>
    <s v="18-14290H"/>
    <x v="68"/>
    <s v="N/A"/>
    <s v="Caribou"/>
    <x v="45"/>
    <s v="Wolverine"/>
    <s v="F"/>
    <e v="#VALUE!"/>
    <n v="213"/>
    <n v="2.8000000000000001E-2"/>
    <n v="3.0059999999999998"/>
    <n v="1.123"/>
    <n v="5.7000000000000002E-2"/>
    <n v="2.4933214603739984E-2"/>
    <x v="2"/>
  </r>
  <r>
    <s v="18-14339H"/>
    <x v="49"/>
    <s v="N/A"/>
    <s v="Caribou"/>
    <x v="45"/>
    <s v="Wolverine"/>
    <s v="F"/>
    <e v="#VALUE!"/>
    <n v="213"/>
    <n v="4.0000000000000001E-3"/>
    <n v="3.0059999999999998"/>
    <n v="1.123"/>
    <n v="5.7000000000000002E-2"/>
    <n v="3.5618878005342831E-3"/>
    <x v="2"/>
  </r>
  <r>
    <s v="18-14426H"/>
    <x v="62"/>
    <n v="2560"/>
    <s v="Caribou"/>
    <x v="11"/>
    <s v="Chase/Sustut"/>
    <s v="F"/>
    <e v="#VALUE!"/>
    <n v="219"/>
    <n v="3.0000000000000001E-3"/>
    <n v="1.796"/>
    <n v="0.57599999999999996"/>
    <n v="5.0000000000000001E-3"/>
    <n v="5.2083333333333339E-3"/>
    <x v="2"/>
  </r>
  <r>
    <s v="18-14364H"/>
    <x v="56"/>
    <s v="N/A"/>
    <s v="Caribou"/>
    <x v="46"/>
    <s v="Wolverine"/>
    <s v="F"/>
    <e v="#VALUE!"/>
    <n v="213"/>
    <n v="4.8000000000000001E-2"/>
    <n v="3.0059999999999998"/>
    <n v="1.123"/>
    <n v="5.7000000000000002E-2"/>
    <n v="4.2742653606411399E-2"/>
    <x v="2"/>
  </r>
  <r>
    <s v="18-14366H"/>
    <x v="57"/>
    <s v="N/A"/>
    <s v="Caribou"/>
    <x v="46"/>
    <s v="Wolverine"/>
    <s v="F"/>
    <e v="#VALUE!"/>
    <n v="213"/>
    <n v="7.0000000000000001E-3"/>
    <n v="3.0059999999999998"/>
    <n v="1.123"/>
    <n v="5.7000000000000002E-2"/>
    <n v="6.2333036509349959E-3"/>
    <x v="2"/>
  </r>
  <r>
    <s v="18-14427H"/>
    <x v="63"/>
    <n v="2562"/>
    <s v="Caribou"/>
    <x v="11"/>
    <s v="Chase/Sustut"/>
    <s v="F"/>
    <e v="#VALUE!"/>
    <n v="219"/>
    <n v="3.9E-2"/>
    <n v="1.796"/>
    <n v="0.57599999999999996"/>
    <n v="5.0000000000000001E-3"/>
    <n v="6.7708333333333343E-2"/>
    <x v="2"/>
  </r>
  <r>
    <s v="18-14428H"/>
    <x v="69"/>
    <n v="2564"/>
    <s v="Caribou"/>
    <x v="11"/>
    <s v="Chase/Sustut"/>
    <s v="F"/>
    <e v="#VALUE!"/>
    <n v="219"/>
    <n v="1.7000000000000001E-2"/>
    <n v="1.796"/>
    <n v="0.57599999999999996"/>
    <n v="5.0000000000000001E-3"/>
    <n v="2.9513888888888892E-2"/>
    <x v="2"/>
  </r>
  <r>
    <s v="18-14391H"/>
    <x v="70"/>
    <s v="N/A"/>
    <s v="Caribou"/>
    <x v="46"/>
    <s v="Wolverine"/>
    <s v="F"/>
    <e v="#VALUE!"/>
    <n v="213"/>
    <n v="0.02"/>
    <n v="3.0059999999999998"/>
    <n v="1.123"/>
    <n v="5.7000000000000002E-2"/>
    <n v="1.7809439002671415E-2"/>
    <x v="2"/>
  </r>
  <r>
    <s v="18-14435H"/>
    <x v="71"/>
    <s v="N/A"/>
    <s v="Caribou"/>
    <x v="47"/>
    <s v="Wolverine"/>
    <s v="F"/>
    <e v="#VALUE!"/>
    <n v="213"/>
    <n v="6.0000000000000001E-3"/>
    <n v="3.0059999999999998"/>
    <n v="1.123"/>
    <n v="5.7000000000000002E-2"/>
    <n v="5.3428317008014248E-3"/>
    <x v="2"/>
  </r>
  <r>
    <s v="18-14436H"/>
    <x v="72"/>
    <s v="N/A"/>
    <s v="Caribou"/>
    <x v="47"/>
    <s v="Wolverine"/>
    <s v="F"/>
    <e v="#VALUE!"/>
    <n v="213"/>
    <n v="1.4E-2"/>
    <n v="3.0059999999999998"/>
    <n v="1.123"/>
    <n v="5.7000000000000002E-2"/>
    <n v="1.2466607301869992E-2"/>
    <x v="2"/>
  </r>
  <r>
    <s v="18-14437H"/>
    <x v="73"/>
    <s v="N/A"/>
    <s v="Caribou"/>
    <x v="47"/>
    <s v="Wolverine"/>
    <s v="F"/>
    <e v="#VALUE!"/>
    <n v="213"/>
    <n v="3.3000000000000002E-2"/>
    <n v="3.0059999999999998"/>
    <n v="1.123"/>
    <n v="5.7000000000000002E-2"/>
    <n v="2.9385574354407838E-2"/>
    <x v="2"/>
  </r>
  <r>
    <s v="18-14438H"/>
    <x v="74"/>
    <s v="N/A"/>
    <s v="Caribou"/>
    <x v="47"/>
    <s v="Wolverine"/>
    <s v="F"/>
    <e v="#VALUE!"/>
    <n v="213"/>
    <n v="0.03"/>
    <n v="3.0059999999999998"/>
    <n v="1.123"/>
    <n v="5.7000000000000002E-2"/>
    <n v="2.6714158504007122E-2"/>
    <x v="2"/>
  </r>
  <r>
    <s v="18-14429H"/>
    <x v="75"/>
    <n v="2566"/>
    <s v="Caribou"/>
    <x v="11"/>
    <s v="Chase/Sustut"/>
    <s v="F"/>
    <e v="#VALUE!"/>
    <n v="219"/>
    <n v="1.7000000000000001E-2"/>
    <n v="1.796"/>
    <n v="0.57599999999999996"/>
    <n v="5.0000000000000001E-3"/>
    <n v="2.9513888888888892E-2"/>
    <x v="2"/>
  </r>
  <r>
    <s v="18-14434H"/>
    <x v="76"/>
    <s v="N/A"/>
    <s v="Caribou"/>
    <x v="46"/>
    <s v="Chase/Sustut"/>
    <s v="F"/>
    <e v="#VALUE!"/>
    <n v="213"/>
    <n v="1.7000000000000001E-2"/>
    <n v="3.0059999999999998"/>
    <n v="1.123"/>
    <n v="5.7000000000000002E-2"/>
    <n v="1.5138023152270705E-2"/>
    <x v="2"/>
  </r>
  <r>
    <s v="18-14433H"/>
    <x v="77"/>
    <s v="N/A"/>
    <s v="Caribou"/>
    <x v="46"/>
    <s v="Chase/Sustut"/>
    <s v="F"/>
    <e v="#VALUE!"/>
    <n v="214"/>
    <n v="5.5E-2"/>
    <n v="2.8969999999999998"/>
    <n v="1.224"/>
    <n v="7.5999999999999998E-2"/>
    <n v="4.4934640522875817E-2"/>
    <x v="2"/>
  </r>
  <r>
    <s v="18-14454H"/>
    <x v="78"/>
    <s v="N/A"/>
    <s v="Caribou"/>
    <x v="48"/>
    <s v="Chase/Sustut"/>
    <s v="F"/>
    <e v="#VALUE!"/>
    <n v="213"/>
    <n v="4.0000000000000001E-3"/>
    <n v="3.0059999999999998"/>
    <n v="1.123"/>
    <n v="5.7000000000000002E-2"/>
    <n v="3.5618878005342831E-3"/>
    <x v="2"/>
  </r>
  <r>
    <s v="18-14455H"/>
    <x v="79"/>
    <s v="N/A"/>
    <s v="Caribou"/>
    <x v="48"/>
    <s v="Chase/Sustut"/>
    <s v="F"/>
    <e v="#VALUE!"/>
    <n v="213"/>
    <n v="4.0000000000000001E-3"/>
    <n v="3.0059999999999998"/>
    <n v="1.123"/>
    <n v="5.7000000000000002E-2"/>
    <n v="3.5618878005342831E-3"/>
    <x v="2"/>
  </r>
  <r>
    <s v="18-14456H"/>
    <x v="80"/>
    <s v="N/A"/>
    <s v="Caribou"/>
    <x v="13"/>
    <s v="Chase/Sustut"/>
    <s v="F"/>
    <e v="#VALUE!"/>
    <n v="213"/>
    <n v="3.5999999999999997E-2"/>
    <n v="3.0059999999999998"/>
    <n v="1.123"/>
    <n v="5.7000000000000002E-2"/>
    <n v="3.2056990204808546E-2"/>
    <x v="2"/>
  </r>
  <r>
    <s v="18-14439H"/>
    <x v="81"/>
    <s v="N/A"/>
    <s v="Caribou"/>
    <x v="47"/>
    <s v="Wolverine"/>
    <s v="F"/>
    <e v="#VALUE!"/>
    <n v="213"/>
    <n v="5.0000000000000001E-3"/>
    <n v="3.0059999999999998"/>
    <n v="1.123"/>
    <n v="5.7000000000000002E-2"/>
    <n v="4.4523597506678537E-3"/>
    <x v="2"/>
  </r>
  <r>
    <s v="18-13109H"/>
    <x v="82"/>
    <n v="2403"/>
    <s v="Caribou"/>
    <x v="49"/>
    <s v="Scott"/>
    <s v="F"/>
    <e v="#VALUE!"/>
    <n v="216"/>
    <n v="8.0000000000000002E-3"/>
    <n v="2.839"/>
    <n v="0.97"/>
    <n v="5.8000000000000003E-2"/>
    <n v="8.2474226804123713E-3"/>
    <x v="2"/>
  </r>
  <r>
    <s v="18-14461H"/>
    <x v="83"/>
    <s v="N/A"/>
    <s v="Caribou"/>
    <x v="14"/>
    <s v="Chase/Sustut"/>
    <s v="F"/>
    <e v="#VALUE!"/>
    <n v="214"/>
    <n v="5.0000000000000001E-3"/>
    <n v="2.8969999999999998"/>
    <n v="1.224"/>
    <n v="7.5999999999999998E-2"/>
    <n v="4.0849673202614381E-3"/>
    <x v="2"/>
  </r>
  <r>
    <s v="18-14465H"/>
    <x v="84"/>
    <s v="N/A"/>
    <s v="Caribou"/>
    <x v="15"/>
    <s v="Chase/Sustut"/>
    <s v="F"/>
    <e v="#VALUE!"/>
    <n v="219"/>
    <n v="1.9E-2"/>
    <n v="1.796"/>
    <n v="0.57599999999999996"/>
    <n v="5.0000000000000001E-3"/>
    <n v="3.2986111111111112E-2"/>
    <x v="2"/>
  </r>
  <r>
    <s v="18-14467H"/>
    <x v="85"/>
    <s v="N/A"/>
    <s v="Caribou"/>
    <x v="50"/>
    <s v="Chase/Sustut"/>
    <s v="F"/>
    <e v="#VALUE!"/>
    <n v="214"/>
    <n v="6.4000000000000001E-2"/>
    <n v="2.8969999999999998"/>
    <n v="1.224"/>
    <n v="7.5999999999999998E-2"/>
    <n v="5.2287581699346407E-2"/>
    <x v="2"/>
  </r>
  <r>
    <s v="18-14477H"/>
    <x v="86"/>
    <s v="N/A"/>
    <s v="Caribou"/>
    <x v="51"/>
    <s v="Chase/Sustut"/>
    <s v="F"/>
    <e v="#VALUE!"/>
    <n v="215"/>
    <n v="6.0000000000000001E-3"/>
    <n v="2.714"/>
    <n v="0.97099999999999997"/>
    <n v="6.4000000000000001E-2"/>
    <n v="6.179196704428425E-3"/>
    <x v="2"/>
  </r>
  <r>
    <s v="18-14342H"/>
    <x v="87"/>
    <s v="N/A"/>
    <s v="Caribou"/>
    <x v="18"/>
    <s v="Chase/Sustut"/>
    <s v="F"/>
    <e v="#VALUE!"/>
    <n v="214"/>
    <n v="4.1000000000000002E-2"/>
    <n v="2.8969999999999998"/>
    <n v="1.224"/>
    <n v="7.5999999999999998E-2"/>
    <n v="3.349673202614379E-2"/>
    <x v="2"/>
  </r>
  <r>
    <s v="18-14486H"/>
    <x v="88"/>
    <s v="N/A"/>
    <s v="Caribou"/>
    <x v="18"/>
    <s v="Chase/Sustut"/>
    <s v="F"/>
    <e v="#VALUE!"/>
    <n v="215"/>
    <n v="1.4999999999999999E-2"/>
    <n v="2.714"/>
    <n v="0.97099999999999997"/>
    <n v="6.4000000000000001E-2"/>
    <n v="1.544799176107106E-2"/>
    <x v="2"/>
  </r>
  <r>
    <s v="18-14487H"/>
    <x v="89"/>
    <s v="N/A"/>
    <s v="Caribou"/>
    <x v="18"/>
    <s v="Chase/Sustut"/>
    <s v="F"/>
    <e v="#VALUE!"/>
    <n v="215"/>
    <n v="6.0000000000000001E-3"/>
    <n v="2.714"/>
    <n v="0.97099999999999997"/>
    <n v="6.4000000000000001E-2"/>
    <n v="6.179196704428425E-3"/>
    <x v="2"/>
  </r>
  <r>
    <s v="18-14489H"/>
    <x v="90"/>
    <s v="N/A"/>
    <s v="Caribou"/>
    <x v="52"/>
    <s v="Chase/Sustut"/>
    <s v="F"/>
    <e v="#VALUE!"/>
    <n v="215"/>
    <n v="2.1000000000000001E-2"/>
    <n v="2.714"/>
    <n v="0.97099999999999997"/>
    <n v="6.4000000000000001E-2"/>
    <n v="2.1627188465499488E-2"/>
    <x v="2"/>
  </r>
  <r>
    <s v="18-14440H"/>
    <x v="91"/>
    <s v="N/A"/>
    <s v="Caribou"/>
    <x v="47"/>
    <s v="Wolverine"/>
    <s v="F"/>
    <e v="#VALUE!"/>
    <n v="213"/>
    <n v="1.2999999999999999E-2"/>
    <n v="3.0059999999999998"/>
    <n v="1.123"/>
    <n v="5.7000000000000002E-2"/>
    <n v="1.1576135351736419E-2"/>
    <x v="2"/>
  </r>
  <r>
    <s v="18-14441H"/>
    <x v="92"/>
    <s v="N/A"/>
    <s v="Caribou"/>
    <x v="53"/>
    <s v="Wolverine"/>
    <s v="F"/>
    <e v="#VALUE!"/>
    <n v="213"/>
    <n v="6.0999999999999999E-2"/>
    <n v="3.0059999999999998"/>
    <n v="1.123"/>
    <n v="5.7000000000000002E-2"/>
    <n v="5.4318788958147818E-2"/>
    <x v="2"/>
  </r>
  <r>
    <s v="18-14442H"/>
    <x v="93"/>
    <s v="N/A"/>
    <s v="Caribou"/>
    <x v="53"/>
    <s v="Wolverine"/>
    <s v="F"/>
    <e v="#VALUE!"/>
    <n v="213"/>
    <n v="1.0999999999999999E-2"/>
    <n v="3.0059999999999998"/>
    <n v="1.123"/>
    <n v="5.7000000000000002E-2"/>
    <n v="9.7951914514692786E-3"/>
    <x v="2"/>
  </r>
  <r>
    <s v="18-14286H"/>
    <x v="94"/>
    <s v="N/A"/>
    <s v="Caribou"/>
    <x v="54"/>
    <s v="Wolverine"/>
    <s v="F"/>
    <e v="#VALUE!"/>
    <n v="213"/>
    <n v="2.9000000000000001E-2"/>
    <n v="3.0059999999999998"/>
    <n v="1.123"/>
    <n v="5.7000000000000002E-2"/>
    <n v="2.5823686553873553E-2"/>
    <x v="2"/>
  </r>
  <r>
    <s v="18-14443H"/>
    <x v="95"/>
    <s v="N/A"/>
    <s v="Caribou"/>
    <x v="54"/>
    <s v="Wolverine"/>
    <s v="F"/>
    <e v="#VALUE!"/>
    <n v="213"/>
    <n v="5.7000000000000002E-2"/>
    <n v="3.0059999999999998"/>
    <n v="1.123"/>
    <n v="5.7000000000000002E-2"/>
    <n v="5.075690115761354E-2"/>
    <x v="2"/>
  </r>
  <r>
    <s v="18-14444H"/>
    <x v="96"/>
    <s v="N/A"/>
    <s v="Caribou"/>
    <x v="54"/>
    <s v="Wolverine"/>
    <s v="F"/>
    <e v="#VALUE!"/>
    <n v="213"/>
    <n v="1.4999999999999999E-2"/>
    <n v="3.0059999999999998"/>
    <n v="1.123"/>
    <n v="5.7000000000000002E-2"/>
    <n v="1.3357079252003561E-2"/>
    <x v="2"/>
  </r>
  <r>
    <s v="18-14445H"/>
    <x v="97"/>
    <s v="N/A"/>
    <s v="Caribou"/>
    <x v="54"/>
    <s v="Wolverine"/>
    <s v="F"/>
    <e v="#VALUE!"/>
    <n v="213"/>
    <n v="1.0999999999999999E-2"/>
    <n v="3.0059999999999998"/>
    <n v="1.123"/>
    <n v="5.7000000000000002E-2"/>
    <n v="9.7951914514692786E-3"/>
    <x v="2"/>
  </r>
  <r>
    <s v="18-14446H"/>
    <x v="98"/>
    <s v="N/A"/>
    <s v="Caribou"/>
    <x v="54"/>
    <s v="Wolverine"/>
    <s v="F"/>
    <e v="#VALUE!"/>
    <n v="213"/>
    <n v="8.0000000000000002E-3"/>
    <n v="3.0059999999999998"/>
    <n v="1.123"/>
    <n v="5.7000000000000002E-2"/>
    <n v="7.1237756010685662E-3"/>
    <x v="2"/>
  </r>
  <r>
    <s v="18-14449H"/>
    <x v="99"/>
    <s v="N/A"/>
    <s v="Caribou"/>
    <x v="55"/>
    <s v="Wolverine"/>
    <s v="F"/>
    <e v="#VALUE!"/>
    <n v="213"/>
    <n v="2.8000000000000001E-2"/>
    <n v="3.0059999999999998"/>
    <n v="1.123"/>
    <n v="5.7000000000000002E-2"/>
    <n v="2.4933214603739984E-2"/>
    <x v="2"/>
  </r>
  <r>
    <s v="18-14450H"/>
    <x v="100"/>
    <s v="N/A"/>
    <s v="Caribou"/>
    <x v="55"/>
    <s v="Wolverine"/>
    <s v="F"/>
    <e v="#VALUE!"/>
    <n v="213"/>
    <n v="3.3000000000000002E-2"/>
    <n v="3.0059999999999998"/>
    <n v="1.123"/>
    <n v="5.7000000000000002E-2"/>
    <n v="2.9385574354407838E-2"/>
    <x v="2"/>
  </r>
  <r>
    <s v="18-14451H"/>
    <x v="101"/>
    <s v="N/A"/>
    <s v="Caribou"/>
    <x v="55"/>
    <s v="Wolverine"/>
    <s v="F"/>
    <e v="#VALUE!"/>
    <n v="213"/>
    <n v="0.01"/>
    <n v="3.0059999999999998"/>
    <n v="1.123"/>
    <n v="5.7000000000000002E-2"/>
    <n v="8.9047195013357075E-3"/>
    <x v="2"/>
  </r>
  <r>
    <s v="18-14452H"/>
    <x v="102"/>
    <s v="N/A"/>
    <s v="Caribou"/>
    <x v="55"/>
    <s v="Wolverine"/>
    <s v="F"/>
    <e v="#VALUE!"/>
    <n v="213"/>
    <n v="4.2999999999999997E-2"/>
    <n v="3.0059999999999998"/>
    <n v="1.123"/>
    <n v="5.7000000000000002E-2"/>
    <n v="3.8290293855743542E-2"/>
    <x v="2"/>
  </r>
  <r>
    <s v="18-14453H"/>
    <x v="103"/>
    <s v="N/A"/>
    <s v="Caribou"/>
    <x v="55"/>
    <s v="Wolverine"/>
    <s v="F"/>
    <e v="#VALUE!"/>
    <n v="213"/>
    <n v="8.9999999999999993E-3"/>
    <n v="3.0059999999999998"/>
    <n v="1.123"/>
    <n v="5.7000000000000002E-2"/>
    <n v="8.0142475512021364E-3"/>
    <x v="2"/>
  </r>
  <r>
    <s v="18-14469H"/>
    <x v="104"/>
    <s v="N/A"/>
    <s v="Caribou"/>
    <x v="16"/>
    <s v="Wolverine"/>
    <s v="F"/>
    <e v="#VALUE!"/>
    <n v="214"/>
    <n v="2.9000000000000001E-2"/>
    <n v="2.8969999999999998"/>
    <n v="1.224"/>
    <n v="7.5999999999999998E-2"/>
    <n v="2.3692810457516342E-2"/>
    <x v="2"/>
  </r>
  <r>
    <s v="18-14242H"/>
    <x v="105"/>
    <s v="N/A"/>
    <s v="Caribou"/>
    <x v="24"/>
    <s v="Nonda"/>
    <s v="F"/>
    <n v="1"/>
    <n v="212"/>
    <n v="1.0999999999999999E-2"/>
    <n v="2.9929999999999999"/>
    <n v="1.1859999999999999"/>
    <n v="6.3E-2"/>
    <n v="9.2748735244519397E-3"/>
    <x v="2"/>
  </r>
  <r>
    <s v="18-14243H"/>
    <x v="106"/>
    <s v="N/A"/>
    <s v="Caribou"/>
    <x v="24"/>
    <s v="Nonda"/>
    <s v="F"/>
    <n v="2"/>
    <n v="212"/>
    <n v="1E-3"/>
    <n v="2.9929999999999999"/>
    <n v="1.1859999999999999"/>
    <n v="6.3E-2"/>
    <n v="8.4317032040472182E-4"/>
    <x v="2"/>
  </r>
  <r>
    <s v="18-14244H"/>
    <x v="107"/>
    <s v="N/A"/>
    <s v="Caribou"/>
    <x v="24"/>
    <s v="Nonda"/>
    <s v="F"/>
    <n v="3"/>
    <n v="212"/>
    <n v="4.9000000000000002E-2"/>
    <n v="2.9929999999999999"/>
    <n v="1.1859999999999999"/>
    <n v="6.3E-2"/>
    <n v="4.131534569983137E-2"/>
    <x v="2"/>
  </r>
  <r>
    <s v="18-14245H"/>
    <x v="108"/>
    <s v="N/A"/>
    <s v="Caribou"/>
    <x v="24"/>
    <s v="Nonda"/>
    <s v="F"/>
    <n v="4"/>
    <n v="212"/>
    <n v="8.0000000000000002E-3"/>
    <n v="2.9929999999999999"/>
    <n v="1.1859999999999999"/>
    <n v="6.3E-2"/>
    <n v="6.7453625632377745E-3"/>
    <x v="2"/>
  </r>
  <r>
    <s v="18-14249H"/>
    <x v="109"/>
    <s v="N/A"/>
    <s v="Caribou"/>
    <x v="56"/>
    <s v="Nonda"/>
    <s v="F"/>
    <n v="6"/>
    <n v="212"/>
    <n v="1.4999999999999999E-2"/>
    <n v="2.9929999999999999"/>
    <n v="1.1859999999999999"/>
    <n v="6.3E-2"/>
    <n v="1.2647554806070826E-2"/>
    <x v="2"/>
  </r>
  <r>
    <s v="18-14250H"/>
    <x v="110"/>
    <s v="N/A"/>
    <s v="Caribou"/>
    <x v="57"/>
    <s v="Nonda"/>
    <s v="F"/>
    <n v="7"/>
    <n v="212"/>
    <n v="4.0000000000000001E-3"/>
    <n v="2.9929999999999999"/>
    <n v="1.1859999999999999"/>
    <n v="6.3E-2"/>
    <n v="3.3726812816188873E-3"/>
    <x v="2"/>
  </r>
  <r>
    <s v="18-14251H"/>
    <x v="111"/>
    <s v="N/A"/>
    <s v="Caribou"/>
    <x v="57"/>
    <s v="Nonda"/>
    <s v="F"/>
    <n v="8"/>
    <n v="212"/>
    <n v="1.2999999999999999E-2"/>
    <n v="2.9929999999999999"/>
    <n v="1.1859999999999999"/>
    <n v="6.3E-2"/>
    <n v="1.0961214165261383E-2"/>
    <x v="2"/>
  </r>
  <r>
    <s v="18-14252H"/>
    <x v="112"/>
    <s v="N/A"/>
    <s v="Caribou"/>
    <x v="25"/>
    <s v="Nonda"/>
    <s v="F"/>
    <n v="10"/>
    <n v="212"/>
    <n v="4.0000000000000001E-3"/>
    <n v="2.9929999999999999"/>
    <n v="1.1859999999999999"/>
    <n v="6.3E-2"/>
    <n v="3.3726812816188873E-3"/>
    <x v="2"/>
  </r>
  <r>
    <s v="18-14257H"/>
    <x v="113"/>
    <s v="N/A"/>
    <s v="Caribou"/>
    <x v="25"/>
    <s v="Nonda"/>
    <s v="F"/>
    <n v="11"/>
    <n v="212"/>
    <n v="0"/>
    <n v="2.9929999999999999"/>
    <n v="1.1859999999999999"/>
    <n v="6.3E-2"/>
    <n v="0"/>
    <x v="2"/>
  </r>
  <r>
    <s v="18-14259H"/>
    <x v="114"/>
    <s v="N/A"/>
    <s v="Caribou"/>
    <x v="25"/>
    <s v="Nonda"/>
    <s v="F"/>
    <n v="12"/>
    <n v="212"/>
    <n v="0.04"/>
    <n v="2.9929999999999999"/>
    <n v="1.1859999999999999"/>
    <n v="6.3E-2"/>
    <n v="3.3726812816188875E-2"/>
    <x v="2"/>
  </r>
  <r>
    <s v="18-14260H"/>
    <x v="115"/>
    <s v="N/A"/>
    <s v="Caribou"/>
    <x v="25"/>
    <s v="Nonda"/>
    <s v="F"/>
    <n v="13"/>
    <n v="212"/>
    <n v="5.2999999999999999E-2"/>
    <n v="2.9929999999999999"/>
    <n v="1.1859999999999999"/>
    <n v="6.3E-2"/>
    <n v="4.4688026981450253E-2"/>
    <x v="2"/>
  </r>
  <r>
    <s v="18-14262H"/>
    <x v="116"/>
    <s v="N/A"/>
    <s v="Caribou"/>
    <x v="26"/>
    <s v="Nonda"/>
    <s v="F"/>
    <n v="16"/>
    <n v="212"/>
    <n v="2.7E-2"/>
    <n v="2.9929999999999999"/>
    <n v="1.1859999999999999"/>
    <n v="6.3E-2"/>
    <n v="2.2765598650927487E-2"/>
    <x v="2"/>
  </r>
  <r>
    <s v="18-14263H"/>
    <x v="117"/>
    <s v="N/A"/>
    <s v="Caribou"/>
    <x v="26"/>
    <s v="Nonda"/>
    <s v="F"/>
    <n v="17"/>
    <n v="212"/>
    <n v="3.7999999999999999E-2"/>
    <n v="2.9929999999999999"/>
    <n v="1.1859999999999999"/>
    <n v="6.3E-2"/>
    <n v="3.2040472175379427E-2"/>
    <x v="2"/>
  </r>
  <r>
    <s v="18-14264H"/>
    <x v="118"/>
    <s v="N/A"/>
    <s v="Caribou"/>
    <x v="26"/>
    <s v="Nonda"/>
    <s v="F"/>
    <n v="18"/>
    <n v="212"/>
    <n v="3.5000000000000003E-2"/>
    <n v="2.9929999999999999"/>
    <n v="1.1859999999999999"/>
    <n v="6.3E-2"/>
    <n v="2.9510961214165264E-2"/>
    <x v="2"/>
  </r>
  <r>
    <s v="18-14266H"/>
    <x v="119"/>
    <s v="N/A"/>
    <s v="Caribou"/>
    <x v="5"/>
    <s v="Nonda"/>
    <s v="F"/>
    <n v="21"/>
    <n v="212"/>
    <n v="3.1E-2"/>
    <n v="2.9929999999999999"/>
    <n v="1.1859999999999999"/>
    <n v="6.3E-2"/>
    <n v="2.6138279932546374E-2"/>
    <x v="2"/>
  </r>
  <r>
    <s v="18-14267H"/>
    <x v="120"/>
    <s v="N/A"/>
    <s v="Caribou"/>
    <x v="5"/>
    <s v="Nonda"/>
    <s v="F"/>
    <n v="22"/>
    <n v="212"/>
    <n v="3.2000000000000001E-2"/>
    <n v="2.9929999999999999"/>
    <n v="1.1859999999999999"/>
    <n v="6.3E-2"/>
    <n v="2.6981450252951098E-2"/>
    <x v="2"/>
  </r>
  <r>
    <s v="18-14269H"/>
    <x v="121"/>
    <s v="N/A"/>
    <s v="Caribou"/>
    <x v="5"/>
    <s v="Nonda"/>
    <s v="F"/>
    <n v="23"/>
    <n v="212"/>
    <n v="3.3000000000000002E-2"/>
    <n v="2.9929999999999999"/>
    <n v="1.1859999999999999"/>
    <n v="6.3E-2"/>
    <n v="2.7824620573355819E-2"/>
    <x v="2"/>
  </r>
  <r>
    <s v="18-14270H"/>
    <x v="122"/>
    <s v="N/A"/>
    <s v="Caribou"/>
    <x v="5"/>
    <s v="Nonda"/>
    <s v="F"/>
    <n v="24"/>
    <n v="212"/>
    <n v="5.1999999999999998E-2"/>
    <n v="2.9929999999999999"/>
    <n v="1.1859999999999999"/>
    <n v="6.3E-2"/>
    <n v="4.3844856661045532E-2"/>
    <x v="2"/>
  </r>
  <r>
    <s v="18-14272H"/>
    <x v="123"/>
    <s v="N/A"/>
    <s v="Caribou"/>
    <x v="5"/>
    <s v="Nonda"/>
    <s v="F"/>
    <n v="25"/>
    <n v="212"/>
    <n v="6.8000000000000005E-2"/>
    <n v="2.9929999999999999"/>
    <n v="1.1859999999999999"/>
    <n v="6.3E-2"/>
    <n v="5.7335581787521087E-2"/>
    <x v="2"/>
  </r>
  <r>
    <s v="18-14273H"/>
    <x v="124"/>
    <s v="N/A"/>
    <s v="Caribou"/>
    <x v="5"/>
    <s v="Nonda"/>
    <s v="F"/>
    <n v="26"/>
    <n v="212"/>
    <n v="2.7E-2"/>
    <n v="2.9929999999999999"/>
    <n v="1.1859999999999999"/>
    <n v="6.3E-2"/>
    <n v="2.2765598650927487E-2"/>
    <x v="2"/>
  </r>
  <r>
    <s v="18-14274H"/>
    <x v="125"/>
    <s v="N/A"/>
    <s v="Caribou"/>
    <x v="5"/>
    <s v="Nonda"/>
    <s v="F"/>
    <n v="27"/>
    <n v="212"/>
    <n v="1.7999999999999999E-2"/>
    <n v="2.9929999999999999"/>
    <n v="1.1859999999999999"/>
    <n v="6.3E-2"/>
    <n v="1.5177065767284991E-2"/>
    <x v="2"/>
  </r>
  <r>
    <s v="18-14278H"/>
    <x v="126"/>
    <s v="N/A"/>
    <s v="Caribou"/>
    <x v="58"/>
    <s v="Nonda"/>
    <s v="F"/>
    <n v="28"/>
    <n v="213"/>
    <n v="0"/>
    <n v="3.0059999999999998"/>
    <n v="1.123"/>
    <n v="5.7000000000000002E-2"/>
    <n v="0"/>
    <x v="2"/>
  </r>
  <r>
    <s v="18-14280H"/>
    <x v="127"/>
    <s v="N/A"/>
    <s v="Caribou"/>
    <x v="58"/>
    <s v="Nonda"/>
    <s v="F"/>
    <n v="29"/>
    <n v="213"/>
    <n v="8.0000000000000002E-3"/>
    <n v="3.0059999999999998"/>
    <n v="1.123"/>
    <n v="5.7000000000000002E-2"/>
    <n v="7.1237756010685662E-3"/>
    <x v="2"/>
  </r>
  <r>
    <s v="18-14281H"/>
    <x v="128"/>
    <s v="N/A"/>
    <s v="Caribou"/>
    <x v="58"/>
    <s v="Nonda"/>
    <s v="F"/>
    <n v="30"/>
    <n v="213"/>
    <n v="1.4999999999999999E-2"/>
    <n v="3.0059999999999998"/>
    <n v="1.123"/>
    <n v="5.7000000000000002E-2"/>
    <n v="1.3357079252003561E-2"/>
    <x v="2"/>
  </r>
  <r>
    <s v="18-14283H"/>
    <x v="129"/>
    <s v="N/A"/>
    <s v="Caribou"/>
    <x v="58"/>
    <s v="Nonda"/>
    <s v="F"/>
    <n v="31"/>
    <n v="213"/>
    <n v="2.3E-2"/>
    <n v="3.0059999999999998"/>
    <n v="1.123"/>
    <n v="5.7000000000000002E-2"/>
    <n v="2.0480854853072127E-2"/>
    <x v="2"/>
  </r>
  <r>
    <s v="18-14284H"/>
    <x v="130"/>
    <s v="N/A"/>
    <s v="Caribou"/>
    <x v="58"/>
    <s v="Nonda"/>
    <s v="F"/>
    <n v="32"/>
    <n v="213"/>
    <n v="2.5000000000000001E-2"/>
    <n v="3.0059999999999998"/>
    <n v="1.123"/>
    <n v="5.7000000000000002E-2"/>
    <n v="2.2261798753339272E-2"/>
    <x v="2"/>
  </r>
  <r>
    <s v="18-14492H"/>
    <x v="131"/>
    <s v="N/A"/>
    <s v="Caribou"/>
    <x v="27"/>
    <s v="Thutade"/>
    <s v="F"/>
    <n v="34"/>
    <n v="214"/>
    <n v="3.5000000000000003E-2"/>
    <n v="2.8969999999999998"/>
    <n v="1.224"/>
    <n v="7.5999999999999998E-2"/>
    <n v="2.8594771241830068E-2"/>
    <x v="2"/>
  </r>
  <r>
    <s v="18-14498H"/>
    <x v="132"/>
    <s v="N/A"/>
    <s v="Caribou"/>
    <x v="28"/>
    <s v="Thutade"/>
    <s v="F"/>
    <n v="40"/>
    <n v="214"/>
    <n v="1.2999999999999999E-2"/>
    <n v="2.8969999999999998"/>
    <n v="1.224"/>
    <n v="7.5999999999999998E-2"/>
    <n v="1.0620915032679739E-2"/>
    <x v="2"/>
  </r>
  <r>
    <s v="18-14502H"/>
    <x v="133"/>
    <s v="N/A"/>
    <s v="Caribou"/>
    <x v="59"/>
    <s v="Thutade"/>
    <s v="F"/>
    <n v="43"/>
    <n v="214"/>
    <n v="1E-3"/>
    <n v="2.8969999999999998"/>
    <n v="1.224"/>
    <n v="7.5999999999999998E-2"/>
    <n v="8.1699346405228761E-4"/>
    <x v="2"/>
  </r>
  <r>
    <s v="18-14505H"/>
    <x v="134"/>
    <s v="N/A"/>
    <s v="Caribou"/>
    <x v="29"/>
    <s v="Thutade"/>
    <s v="F"/>
    <n v="46"/>
    <n v="214"/>
    <n v="5.5E-2"/>
    <n v="2.8969999999999998"/>
    <n v="1.224"/>
    <n v="7.5999999999999998E-2"/>
    <n v="4.4934640522875817E-2"/>
    <x v="2"/>
  </r>
  <r>
    <s v="18-14292H"/>
    <x v="135"/>
    <n v="1079"/>
    <s v="Caribou"/>
    <x v="30"/>
    <s v="Akie/Ospika"/>
    <s v="M"/>
    <e v="#VALUE!"/>
    <n v="216"/>
    <n v="0.151"/>
    <n v="2.839"/>
    <n v="0.97"/>
    <n v="5.8000000000000003E-2"/>
    <n v="0.15567010309278351"/>
    <x v="3"/>
  </r>
  <r>
    <s v="18-14294H"/>
    <x v="136"/>
    <n v="1088"/>
    <s v="Caribou"/>
    <x v="30"/>
    <s v="Akie/Ospika"/>
    <s v="F"/>
    <e v="#VALUE!"/>
    <n v="217"/>
    <n v="0.14899999999999999"/>
    <n v="2.7170000000000001"/>
    <n v="0.88300000000000001"/>
    <n v="6.6000000000000003E-2"/>
    <n v="0.16874292185730463"/>
    <x v="3"/>
  </r>
  <r>
    <s v="18-14295H"/>
    <x v="137"/>
    <n v="1082"/>
    <s v="Caribou"/>
    <x v="30"/>
    <s v="Akie/Ospika"/>
    <s v="M"/>
    <e v="#VALUE!"/>
    <n v="219"/>
    <n v="0.45100000000000001"/>
    <n v="1.796"/>
    <n v="0.57599999999999996"/>
    <n v="5.0000000000000001E-3"/>
    <n v="0.78298611111111116"/>
    <x v="3"/>
  </r>
  <r>
    <s v="18-14297H"/>
    <x v="138"/>
    <n v="1076"/>
    <s v="Caribou"/>
    <x v="30"/>
    <s v="Akie/Ospika"/>
    <s v="M"/>
    <e v="#VALUE!"/>
    <n v="217"/>
    <n v="0.16200000000000001"/>
    <n v="2.7170000000000001"/>
    <n v="0.88300000000000001"/>
    <n v="6.6000000000000003E-2"/>
    <n v="0.18346545866364666"/>
    <x v="3"/>
  </r>
  <r>
    <s v="18-14291H"/>
    <x v="139"/>
    <n v="1152"/>
    <s v="Caribou"/>
    <x v="31"/>
    <s v="Akie/Ospika"/>
    <s v="F"/>
    <e v="#VALUE!"/>
    <n v="216"/>
    <n v="0.35399999999999998"/>
    <n v="2.839"/>
    <n v="0.97"/>
    <n v="5.8000000000000003E-2"/>
    <n v="0.3649484536082474"/>
    <x v="3"/>
  </r>
  <r>
    <s v="18-14291H"/>
    <x v="139"/>
    <n v="1306"/>
    <s v="Caribou"/>
    <x v="60"/>
    <s v="Akie/Ospika"/>
    <s v="F"/>
    <e v="#VALUE!"/>
    <n v="216"/>
    <n v="0.38300000000000001"/>
    <n v="2.839"/>
    <n v="0.97"/>
    <n v="5.8000000000000003E-2"/>
    <n v="0.39484536082474231"/>
    <x v="3"/>
  </r>
  <r>
    <s v="18-14329H"/>
    <x v="140"/>
    <n v="1322"/>
    <s v="Caribou"/>
    <x v="61"/>
    <s v="Akie/Ospika"/>
    <s v="F"/>
    <e v="#VALUE!"/>
    <n v="217"/>
    <n v="0.27400000000000002"/>
    <n v="2.7170000000000001"/>
    <n v="0.88300000000000001"/>
    <n v="6.6000000000000003E-2"/>
    <n v="0.31030577576443941"/>
    <x v="3"/>
  </r>
  <r>
    <s v="18-14350H"/>
    <x v="141"/>
    <n v="1519"/>
    <s v="Caribou"/>
    <x v="62"/>
    <s v="Akie/Ospika"/>
    <s v="F"/>
    <e v="#VALUE!"/>
    <n v="218"/>
    <n v="0.17799999999999999"/>
    <n v="2.0049999999999999"/>
    <n v="0.77200000000000002"/>
    <n v="2.9000000000000001E-2"/>
    <n v="0.23056994818652848"/>
    <x v="3"/>
  </r>
  <r>
    <s v="18-14334H"/>
    <x v="142"/>
    <n v="1527"/>
    <s v="Caribou"/>
    <x v="32"/>
    <s v="Akie/Ospika"/>
    <s v="M"/>
    <e v="#VALUE!"/>
    <n v="217"/>
    <n v="1.3149999999999999"/>
    <n v="2.7170000000000001"/>
    <n v="0.88300000000000001"/>
    <n v="6.6000000000000003E-2"/>
    <n v="1.4892412231030576"/>
    <x v="3"/>
  </r>
  <r>
    <s v="18-14352H"/>
    <x v="143"/>
    <n v="1536"/>
    <s v="Caribou"/>
    <x v="63"/>
    <s v="Akie/Ospika"/>
    <s v="M"/>
    <e v="#VALUE!"/>
    <n v="218"/>
    <n v="0.23200000000000001"/>
    <n v="2.0049999999999999"/>
    <n v="0.77200000000000002"/>
    <n v="2.9000000000000001E-2"/>
    <n v="0.30051813471502592"/>
    <x v="3"/>
  </r>
  <r>
    <s v="18-14333H"/>
    <x v="144"/>
    <n v="1541"/>
    <s v="Caribou"/>
    <x v="64"/>
    <s v="Akie/Ospika"/>
    <s v="F"/>
    <e v="#VALUE!"/>
    <n v="217"/>
    <n v="0.186"/>
    <n v="2.7170000000000001"/>
    <n v="0.88300000000000001"/>
    <n v="6.6000000000000003E-2"/>
    <n v="0.21064552661381652"/>
    <x v="3"/>
  </r>
  <r>
    <s v="18-14291H"/>
    <x v="139"/>
    <n v="1559"/>
    <s v="Caribou"/>
    <x v="38"/>
    <s v="Akie/Ospika"/>
    <s v="F"/>
    <e v="#VALUE!"/>
    <n v="216"/>
    <n v="0.39"/>
    <n v="2.839"/>
    <n v="0.97"/>
    <n v="5.8000000000000003E-2"/>
    <n v="0.40206185567010311"/>
    <x v="3"/>
  </r>
  <r>
    <s v="18-14359H"/>
    <x v="145"/>
    <n v="1735"/>
    <s v="Caribou"/>
    <x v="33"/>
    <s v="Akie/Ospika"/>
    <s v="F"/>
    <e v="#VALUE!"/>
    <n v="218"/>
    <n v="0.14899999999999999"/>
    <n v="2.0049999999999999"/>
    <n v="0.77200000000000002"/>
    <n v="2.9000000000000001E-2"/>
    <n v="0.19300518134715025"/>
    <x v="3"/>
  </r>
  <r>
    <s v="18-14368H"/>
    <x v="146"/>
    <n v="1824"/>
    <s v="Caribou"/>
    <x v="65"/>
    <s v="Akie/Ospika"/>
    <s v="F"/>
    <e v="#VALUE!"/>
    <n v="220"/>
    <n v="0.34399999999999997"/>
    <n v="2.8180000000000001"/>
    <n v="1.2669999999999999"/>
    <n v="8.1000000000000003E-2"/>
    <n v="0.27150749802683505"/>
    <x v="3"/>
  </r>
  <r>
    <s v="18-14358H"/>
    <x v="147"/>
    <n v="1842"/>
    <s v="Caribou"/>
    <x v="66"/>
    <s v="Akie/Ospika"/>
    <s v="F"/>
    <e v="#VALUE!"/>
    <n v="218"/>
    <n v="0.44600000000000001"/>
    <n v="2.0049999999999999"/>
    <n v="0.77200000000000002"/>
    <n v="2.9000000000000001E-2"/>
    <n v="0.57772020725388595"/>
    <x v="3"/>
  </r>
  <r>
    <s v="18-14291H"/>
    <x v="139"/>
    <n v="2148"/>
    <s v="Caribou"/>
    <x v="44"/>
    <s v="Akie/Ospika"/>
    <s v="F"/>
    <e v="#VALUE!"/>
    <n v="216"/>
    <n v="0.33300000000000002"/>
    <n v="2.839"/>
    <n v="0.97"/>
    <n v="5.8000000000000003E-2"/>
    <n v="0.34329896907216495"/>
    <x v="3"/>
  </r>
  <r>
    <s v="18-14334H"/>
    <x v="142"/>
    <n v="2165"/>
    <s v="Caribou"/>
    <x v="36"/>
    <s v="Akie/Ospika"/>
    <s v="M"/>
    <e v="#VALUE!"/>
    <n v="218"/>
    <n v="0.63300000000000001"/>
    <n v="2.0049999999999999"/>
    <n v="0.77200000000000002"/>
    <n v="2.9000000000000001E-2"/>
    <n v="0.81994818652849744"/>
    <x v="3"/>
  </r>
  <r>
    <s v="18-13108H"/>
    <x v="148"/>
    <n v="2407"/>
    <s v="Caribou"/>
    <x v="49"/>
    <s v="Scott"/>
    <s v="F"/>
    <e v="#VALUE!"/>
    <n v="219"/>
    <n v="0.44500000000000001"/>
    <n v="1.796"/>
    <n v="0.57599999999999996"/>
    <n v="5.0000000000000001E-3"/>
    <n v="0.77256944444444453"/>
    <x v="3"/>
  </r>
  <r>
    <s v="18-13110H"/>
    <x v="149"/>
    <n v="2405"/>
    <s v="Caribou"/>
    <x v="49"/>
    <s v="Scott"/>
    <s v="F"/>
    <e v="#VALUE!"/>
    <n v="216"/>
    <n v="0.13300000000000001"/>
    <n v="2.839"/>
    <n v="0.97"/>
    <n v="5.8000000000000003E-2"/>
    <n v="0.13711340206185568"/>
    <x v="3"/>
  </r>
  <r>
    <s v="18-14308H"/>
    <x v="150"/>
    <n v="1097"/>
    <s v="Caribou"/>
    <x v="4"/>
    <s v="Chase/Sustut"/>
    <s v="F"/>
    <e v="#VALUE!"/>
    <n v="217"/>
    <n v="0.35799999999999998"/>
    <n v="2.7170000000000001"/>
    <n v="0.88300000000000001"/>
    <n v="6.6000000000000003E-2"/>
    <n v="0.40543601359003395"/>
    <x v="3"/>
  </r>
  <r>
    <s v="18-14302H"/>
    <x v="151"/>
    <n v="1121"/>
    <s v="Caribou"/>
    <x v="67"/>
    <s v="Chase/Sustut"/>
    <s v="F"/>
    <e v="#VALUE!"/>
    <n v="217"/>
    <n v="0.95"/>
    <n v="2.7170000000000001"/>
    <n v="0.88300000000000001"/>
    <n v="6.6000000000000003E-2"/>
    <n v="1.0758776896942241"/>
    <x v="3"/>
  </r>
  <r>
    <s v="18-14303H"/>
    <x v="16"/>
    <n v="1130"/>
    <s v="Caribou"/>
    <x v="67"/>
    <s v="Chase/Sustut"/>
    <s v="F"/>
    <e v="#VALUE!"/>
    <n v="217"/>
    <n v="0.42699999999999999"/>
    <n v="2.7170000000000001"/>
    <n v="0.88300000000000001"/>
    <n v="6.6000000000000003E-2"/>
    <n v="0.48357870894677235"/>
    <x v="3"/>
  </r>
  <r>
    <s v="18-14305H"/>
    <x v="152"/>
    <n v="1136"/>
    <s v="Caribou"/>
    <x v="67"/>
    <s v="Chase/Sustut"/>
    <s v="M"/>
    <e v="#VALUE!"/>
    <n v="217"/>
    <n v="0.501"/>
    <n v="2.7170000000000001"/>
    <n v="0.88300000000000001"/>
    <n v="6.6000000000000003E-2"/>
    <n v="0.56738391845979619"/>
    <x v="3"/>
  </r>
  <r>
    <s v="18-14307H"/>
    <x v="153"/>
    <n v="1117"/>
    <s v="Caribou"/>
    <x v="67"/>
    <s v="Chase/Sustut"/>
    <s v="M"/>
    <e v="#VALUE!"/>
    <n v="217"/>
    <n v="0.79200000000000004"/>
    <n v="2.7170000000000001"/>
    <n v="0.88300000000000001"/>
    <n v="6.6000000000000003E-2"/>
    <n v="0.89694224235560593"/>
    <x v="3"/>
  </r>
  <r>
    <s v="18-14309H"/>
    <x v="154"/>
    <n v="1139"/>
    <s v="Caribou"/>
    <x v="67"/>
    <s v="Chase/Sustut"/>
    <s v="M"/>
    <e v="#VALUE!"/>
    <n v="217"/>
    <n v="0.14099999999999999"/>
    <n v="2.7170000000000001"/>
    <n v="0.88300000000000001"/>
    <n v="6.6000000000000003E-2"/>
    <n v="0.15968289920724801"/>
    <x v="3"/>
  </r>
  <r>
    <s v="18-14310H"/>
    <x v="155"/>
    <n v="1118"/>
    <s v="Caribou"/>
    <x v="67"/>
    <s v="Chase/Sustut"/>
    <s v="F"/>
    <e v="#VALUE!"/>
    <n v="217"/>
    <n v="0.34399999999999997"/>
    <n v="2.7170000000000001"/>
    <n v="0.88300000000000001"/>
    <n v="6.6000000000000003E-2"/>
    <n v="0.38958097395243485"/>
    <x v="3"/>
  </r>
  <r>
    <s v="18-14301H"/>
    <x v="156"/>
    <n v="1299"/>
    <s v="Caribou"/>
    <x v="37"/>
    <s v="Chase/Sustut"/>
    <s v="F"/>
    <e v="#VALUE!"/>
    <n v="219"/>
    <n v="9.7000000000000003E-2"/>
    <n v="1.796"/>
    <n v="0.57599999999999996"/>
    <n v="5.0000000000000001E-3"/>
    <n v="0.16840277777777779"/>
    <x v="3"/>
  </r>
  <r>
    <s v="18-14324H"/>
    <x v="157"/>
    <n v="1302"/>
    <s v="Caribou"/>
    <x v="68"/>
    <s v="Chase/Sustut"/>
    <s v="F"/>
    <e v="#VALUE!"/>
    <n v="217"/>
    <n v="0.11799999999999999"/>
    <n v="2.7170000000000001"/>
    <n v="0.88300000000000001"/>
    <n v="6.6000000000000003E-2"/>
    <n v="0.13363533408833522"/>
    <x v="3"/>
  </r>
  <r>
    <s v="18-14287H"/>
    <x v="158"/>
    <n v="1023"/>
    <s v="Caribou"/>
    <x v="6"/>
    <s v="Wolverine"/>
    <s v="F"/>
    <e v="#VALUE!"/>
    <n v="216"/>
    <n v="0.53200000000000003"/>
    <n v="2.839"/>
    <n v="0.97"/>
    <n v="5.8000000000000003E-2"/>
    <n v="0.54845360824742273"/>
    <x v="3"/>
  </r>
  <r>
    <s v="18-14313H"/>
    <x v="159"/>
    <n v="1031"/>
    <s v="Caribou"/>
    <x v="0"/>
    <s v="Wolverine"/>
    <s v="M"/>
    <e v="#VALUE!"/>
    <n v="217"/>
    <n v="0.35299999999999998"/>
    <n v="2.7170000000000001"/>
    <n v="0.88300000000000001"/>
    <n v="6.6000000000000003E-2"/>
    <n v="0.39977349943374857"/>
    <x v="3"/>
  </r>
  <r>
    <s v="18-14290H"/>
    <x v="160"/>
    <n v="1158"/>
    <s v="Caribou"/>
    <x v="69"/>
    <s v="Wolverine"/>
    <s v="F"/>
    <e v="#VALUE!"/>
    <n v="216"/>
    <n v="0.53200000000000003"/>
    <n v="2.839"/>
    <n v="0.97"/>
    <n v="5.8000000000000003E-2"/>
    <n v="0.54845360824742273"/>
    <x v="3"/>
  </r>
  <r>
    <s v="18-14288H"/>
    <x v="161"/>
    <n v="1425"/>
    <s v="Caribou"/>
    <x v="70"/>
    <s v="Wolverine"/>
    <s v="F"/>
    <e v="#VALUE!"/>
    <n v="216"/>
    <n v="0.88800000000000001"/>
    <n v="2.839"/>
    <n v="0.97"/>
    <n v="5.8000000000000003E-2"/>
    <n v="0.91546391752577327"/>
    <x v="3"/>
  </r>
  <r>
    <s v="18-14277H"/>
    <x v="162"/>
    <n v="1637"/>
    <s v="Caribou"/>
    <x v="19"/>
    <s v="Wolverine"/>
    <s v="F"/>
    <e v="#VALUE!"/>
    <n v="216"/>
    <n v="1.145"/>
    <n v="2.839"/>
    <n v="0.97"/>
    <n v="5.8000000000000003E-2"/>
    <n v="1.1804123711340206"/>
    <x v="3"/>
  </r>
  <r>
    <s v="18-14286H"/>
    <x v="94"/>
    <n v="1630"/>
    <s v="Caribou"/>
    <x v="19"/>
    <s v="Wolverine"/>
    <s v="F"/>
    <e v="#VALUE!"/>
    <n v="216"/>
    <n v="0.47299999999999998"/>
    <n v="2.839"/>
    <n v="0.97"/>
    <n v="5.8000000000000003E-2"/>
    <n v="0.48762886597938143"/>
    <x v="3"/>
  </r>
  <r>
    <s v="18-14312H"/>
    <x v="0"/>
    <n v="1641"/>
    <s v="Caribou"/>
    <x v="19"/>
    <s v="Wolverine"/>
    <s v="M"/>
    <e v="#VALUE!"/>
    <n v="217"/>
    <n v="0.17699999999999999"/>
    <n v="2.7170000000000001"/>
    <n v="0.88300000000000001"/>
    <n v="6.6000000000000003E-2"/>
    <n v="0.20045300113250281"/>
    <x v="3"/>
  </r>
  <r>
    <s v="18-14288H"/>
    <x v="161"/>
    <n v="1653"/>
    <s v="Caribou"/>
    <x v="71"/>
    <s v="Wolverine"/>
    <s v="F"/>
    <e v="#VALUE!"/>
    <n v="216"/>
    <n v="0.71399999999999997"/>
    <n v="2.839"/>
    <n v="0.97"/>
    <n v="5.8000000000000003E-2"/>
    <n v="0.73608247422680406"/>
    <x v="3"/>
  </r>
  <r>
    <s v="18-14321H"/>
    <x v="163"/>
    <n v="1657"/>
    <s v="Caribou"/>
    <x v="71"/>
    <s v="Wolverine"/>
    <s v="F"/>
    <e v="#VALUE!"/>
    <n v="217"/>
    <n v="0.122"/>
    <n v="2.7170000000000001"/>
    <n v="0.88300000000000001"/>
    <n v="6.6000000000000003E-2"/>
    <n v="0.13816534541336353"/>
    <x v="3"/>
  </r>
  <r>
    <s v="18-14362H"/>
    <x v="164"/>
    <n v="1763"/>
    <s v="Caribou"/>
    <x v="41"/>
    <s v="Wolverine"/>
    <s v="M"/>
    <e v="#VALUE!"/>
    <n v="218"/>
    <n v="0.20699999999999999"/>
    <n v="2.0049999999999999"/>
    <n v="0.77200000000000002"/>
    <n v="2.9000000000000001E-2"/>
    <n v="0.26813471502590669"/>
    <x v="3"/>
  </r>
  <r>
    <s v="18-14365H"/>
    <x v="165"/>
    <n v="1775"/>
    <s v="Caribou"/>
    <x v="1"/>
    <s v="Wolverine"/>
    <s v="F"/>
    <e v="#VALUE!"/>
    <n v="218"/>
    <n v="0.77600000000000002"/>
    <n v="2.0049999999999999"/>
    <n v="0.77200000000000002"/>
    <n v="2.9000000000000001E-2"/>
    <n v="1.0051813471502591"/>
    <x v="3"/>
  </r>
  <r>
    <s v="18-14271H"/>
    <x v="166"/>
    <n v="1856"/>
    <s v="Caribou"/>
    <x v="72"/>
    <s v="Wolverine"/>
    <s v="F"/>
    <e v="#VALUE!"/>
    <n v="216"/>
    <n v="0.46899999999999997"/>
    <n v="2.839"/>
    <n v="0.97"/>
    <n v="5.8000000000000003E-2"/>
    <n v="0.48350515463917526"/>
    <x v="3"/>
  </r>
  <r>
    <s v="18-14288H"/>
    <x v="161"/>
    <n v="2095"/>
    <s v="Caribou"/>
    <x v="21"/>
    <s v="Wolverine"/>
    <s v="F"/>
    <e v="#VALUE!"/>
    <n v="216"/>
    <n v="0.70199999999999996"/>
    <n v="2.839"/>
    <n v="0.97"/>
    <n v="5.8000000000000003E-2"/>
    <n v="0.72371134020618555"/>
    <x v="3"/>
  </r>
  <r>
    <s v="18-14285H"/>
    <x v="167"/>
    <n v="2192"/>
    <s v="Caribou"/>
    <x v="73"/>
    <s v="Wolverine"/>
    <s v="F"/>
    <e v="#VALUE!"/>
    <n v="216"/>
    <n v="0.21199999999999999"/>
    <n v="2.839"/>
    <n v="0.97"/>
    <n v="5.8000000000000003E-2"/>
    <n v="0.21855670103092784"/>
    <x v="3"/>
  </r>
  <r>
    <s v="18-14365H"/>
    <x v="165"/>
    <s v="N/A"/>
    <s v="Caribou"/>
    <x v="47"/>
    <s v="Wolverine"/>
    <s v="F"/>
    <e v="#VALUE!"/>
    <n v="214"/>
    <n v="0.48099999999999998"/>
    <n v="2.8969999999999998"/>
    <n v="1.224"/>
    <n v="7.5999999999999998E-2"/>
    <n v="0.39297385620915032"/>
    <x v="3"/>
  </r>
  <r>
    <s v="18-14447H"/>
    <x v="168"/>
    <s v="N/A"/>
    <s v="Caribou"/>
    <x v="54"/>
    <s v="Wolverine"/>
    <s v="F"/>
    <e v="#VALUE!"/>
    <n v="213"/>
    <n v="0.26200000000000001"/>
    <n v="3.0059999999999998"/>
    <n v="1.123"/>
    <n v="5.7000000000000002E-2"/>
    <n v="0.23330365093499555"/>
    <x v="3"/>
  </r>
  <r>
    <s v="18-14301H"/>
    <x v="156"/>
    <n v="1570"/>
    <s v="Caribou"/>
    <x v="38"/>
    <s v="Chase/Sustut"/>
    <s v="F"/>
    <e v="#VALUE!"/>
    <n v="219"/>
    <n v="0.41599999999999998"/>
    <n v="1.796"/>
    <n v="0.57599999999999996"/>
    <n v="5.0000000000000001E-3"/>
    <n v="0.72222222222222221"/>
    <x v="3"/>
  </r>
  <r>
    <s v="18-14323H"/>
    <x v="169"/>
    <n v="1574"/>
    <s v="Caribou"/>
    <x v="38"/>
    <s v="Chase/Sustut"/>
    <s v="M"/>
    <e v="#VALUE!"/>
    <n v="217"/>
    <n v="0.11700000000000001"/>
    <n v="2.7170000000000001"/>
    <n v="0.88300000000000001"/>
    <n v="6.6000000000000003E-2"/>
    <n v="0.13250283125707815"/>
    <x v="3"/>
  </r>
  <r>
    <s v="18-14325H"/>
    <x v="170"/>
    <n v="1569"/>
    <s v="Caribou"/>
    <x v="38"/>
    <s v="Chase/Sustut"/>
    <s v="M"/>
    <e v="#VALUE!"/>
    <n v="217"/>
    <n v="0.51700000000000002"/>
    <n v="2.7170000000000001"/>
    <n v="0.88300000000000001"/>
    <n v="6.6000000000000003E-2"/>
    <n v="0.58550396375990943"/>
    <x v="3"/>
  </r>
  <r>
    <s v="18-14353H"/>
    <x v="171"/>
    <n v="1566"/>
    <s v="Caribou"/>
    <x v="38"/>
    <s v="Chase/Sustut"/>
    <s v="M"/>
    <e v="#VALUE!"/>
    <n v="218"/>
    <n v="0.15"/>
    <n v="2.0049999999999999"/>
    <n v="0.77200000000000002"/>
    <n v="2.9000000000000001E-2"/>
    <n v="0.19430051813471502"/>
    <x v="3"/>
  </r>
  <r>
    <s v="18-14303H"/>
    <x v="16"/>
    <n v="1669"/>
    <s v="Caribou"/>
    <x v="39"/>
    <s v="Chase/Sustut"/>
    <s v="F"/>
    <e v="#VALUE!"/>
    <n v="219"/>
    <n v="0.38"/>
    <n v="1.796"/>
    <n v="0.57599999999999996"/>
    <n v="5.0000000000000001E-3"/>
    <n v="0.65972222222222232"/>
    <x v="3"/>
  </r>
  <r>
    <s v="18-14310H"/>
    <x v="155"/>
    <n v="1676"/>
    <s v="Caribou"/>
    <x v="40"/>
    <s v="Chase/Sustut"/>
    <s v="F"/>
    <e v="#VALUE!"/>
    <n v="217"/>
    <n v="0.17100000000000001"/>
    <n v="2.7170000000000001"/>
    <n v="0.88300000000000001"/>
    <n v="6.6000000000000003E-2"/>
    <n v="0.19365798414496038"/>
    <x v="3"/>
  </r>
  <r>
    <s v="18-14355H"/>
    <x v="172"/>
    <n v="1688"/>
    <s v="Caribou"/>
    <x v="40"/>
    <s v="Chase/Sustut"/>
    <s v="M"/>
    <e v="#VALUE!"/>
    <n v="218"/>
    <n v="0.23799999999999999"/>
    <n v="2.0049999999999999"/>
    <n v="0.77200000000000002"/>
    <n v="2.9000000000000001E-2"/>
    <n v="0.30829015544041449"/>
    <x v="3"/>
  </r>
  <r>
    <s v="18-14369H"/>
    <x v="173"/>
    <n v="1848"/>
    <s v="Caribou"/>
    <x v="74"/>
    <s v="Chase/Sustut"/>
    <s v="M"/>
    <e v="#VALUE!"/>
    <n v="218"/>
    <n v="0.13400000000000001"/>
    <n v="2.0049999999999999"/>
    <n v="0.77200000000000002"/>
    <n v="2.9000000000000001E-2"/>
    <n v="0.17357512953367876"/>
    <x v="3"/>
  </r>
  <r>
    <s v="18-14389H"/>
    <x v="174"/>
    <n v="2057"/>
    <s v="Caribou"/>
    <x v="43"/>
    <s v="Chase/Sustut"/>
    <s v="M"/>
    <e v="#VALUE!"/>
    <n v="218"/>
    <n v="0.33200000000000002"/>
    <n v="2.0049999999999999"/>
    <n v="0.77200000000000002"/>
    <n v="2.9000000000000001E-2"/>
    <n v="0.43005181347150262"/>
    <x v="3"/>
  </r>
  <r>
    <s v="18-14303H"/>
    <x v="16"/>
    <n v="2126"/>
    <s v="Caribou"/>
    <x v="75"/>
    <s v="Chase/Sustut"/>
    <s v="F"/>
    <e v="#VALUE!"/>
    <n v="217"/>
    <n v="0.52100000000000002"/>
    <n v="2.7170000000000001"/>
    <n v="0.88300000000000001"/>
    <n v="6.6000000000000003E-2"/>
    <n v="0.59003397508493771"/>
    <x v="3"/>
  </r>
  <r>
    <s v="18-14325H"/>
    <x v="170"/>
    <n v="2130"/>
    <s v="Caribou"/>
    <x v="75"/>
    <s v="Chase/Sustut"/>
    <s v="M"/>
    <e v="#VALUE!"/>
    <n v="217"/>
    <n v="0.129"/>
    <n v="2.7170000000000001"/>
    <n v="0.88300000000000001"/>
    <n v="6.6000000000000003E-2"/>
    <n v="0.14609286523216308"/>
    <x v="3"/>
  </r>
  <r>
    <s v="18-14374H"/>
    <x v="175"/>
    <n v="2125"/>
    <s v="Caribou"/>
    <x v="75"/>
    <s v="Chase/Sustut"/>
    <s v="M"/>
    <e v="#VALUE!"/>
    <n v="218"/>
    <n v="0.153"/>
    <n v="2.0049999999999999"/>
    <n v="0.77200000000000002"/>
    <n v="2.9000000000000001E-2"/>
    <n v="0.19818652849740931"/>
    <x v="3"/>
  </r>
  <r>
    <s v="18-14375H"/>
    <x v="176"/>
    <n v="2138"/>
    <s v="Caribou"/>
    <x v="75"/>
    <s v="Chase/Sustut"/>
    <s v="F"/>
    <e v="#VALUE!"/>
    <n v="218"/>
    <n v="0.10299999999999999"/>
    <n v="2.0049999999999999"/>
    <n v="0.77200000000000002"/>
    <n v="2.9000000000000001E-2"/>
    <n v="0.13341968911917099"/>
    <x v="3"/>
  </r>
  <r>
    <s v="18-14377H"/>
    <x v="177"/>
    <n v="2117"/>
    <s v="Caribou"/>
    <x v="75"/>
    <s v="Chase/Sustut"/>
    <s v="M"/>
    <e v="#VALUE!"/>
    <n v="218"/>
    <n v="0.23899999999999999"/>
    <n v="2.0049999999999999"/>
    <n v="0.77200000000000002"/>
    <n v="2.9000000000000001E-2"/>
    <n v="0.30958549222797926"/>
    <x v="3"/>
  </r>
  <r>
    <s v="18-14428H"/>
    <x v="69"/>
    <s v="N/A"/>
    <s v="Caribou"/>
    <x v="11"/>
    <s v="Chase/Sustut"/>
    <s v="F"/>
    <e v="#VALUE!"/>
    <n v="214"/>
    <n v="0.373"/>
    <n v="2.8969999999999998"/>
    <n v="1.224"/>
    <n v="7.5999999999999998E-2"/>
    <n v="0.3047385620915033"/>
    <x v="3"/>
  </r>
  <r>
    <s v="18-14429H"/>
    <x v="75"/>
    <s v="N/A"/>
    <s v="Caribou"/>
    <x v="11"/>
    <s v="Chase/Sustut"/>
    <s v="F"/>
    <e v="#VALUE!"/>
    <n v="214"/>
    <n v="0.29499999999999998"/>
    <n v="2.8969999999999998"/>
    <n v="1.224"/>
    <n v="7.5999999999999998E-2"/>
    <n v="0.24101307189542484"/>
    <x v="3"/>
  </r>
  <r>
    <s v="18-14302H"/>
    <x v="151"/>
    <s v="N/A"/>
    <s v="Caribou"/>
    <x v="76"/>
    <s v="Chase/Sustut"/>
    <s v="F"/>
    <e v="#VALUE!"/>
    <n v="214"/>
    <n v="0.51700000000000002"/>
    <n v="2.8969999999999998"/>
    <n v="1.224"/>
    <n v="7.5999999999999998E-2"/>
    <n v="0.42238562091503268"/>
    <x v="3"/>
  </r>
  <r>
    <s v="18-14302H"/>
    <x v="151"/>
    <n v="2568"/>
    <s v="Caribou"/>
    <x v="76"/>
    <s v="Chase/Sustut"/>
    <s v="F"/>
    <e v="#VALUE!"/>
    <n v="217"/>
    <n v="0.48899999999999999"/>
    <n v="2.7170000000000001"/>
    <n v="0.88300000000000001"/>
    <n v="6.6000000000000003E-2"/>
    <n v="0.55379388448471123"/>
    <x v="3"/>
  </r>
  <r>
    <s v="18-14326H"/>
    <x v="178"/>
    <s v="N/A"/>
    <s v="Caribou"/>
    <x v="77"/>
    <s v="Chase/Sustut"/>
    <s v="M"/>
    <e v="#VALUE!"/>
    <n v="214"/>
    <n v="0.21"/>
    <n v="2.8969999999999998"/>
    <n v="1.224"/>
    <n v="7.5999999999999998E-2"/>
    <n v="0.17156862745098039"/>
    <x v="3"/>
  </r>
  <r>
    <s v="18-14457H"/>
    <x v="179"/>
    <s v="N/A"/>
    <s v="Caribou"/>
    <x v="13"/>
    <s v="Chase/Sustut"/>
    <s v="F"/>
    <e v="#VALUE!"/>
    <n v="213"/>
    <n v="0.24299999999999999"/>
    <n v="3.0059999999999998"/>
    <n v="1.123"/>
    <n v="5.7000000000000002E-2"/>
    <n v="0.21638468388245768"/>
    <x v="3"/>
  </r>
  <r>
    <s v="18-14458H"/>
    <x v="180"/>
    <s v="N/A"/>
    <s v="Caribou"/>
    <x v="13"/>
    <s v="Chase/Sustut"/>
    <s v="F"/>
    <e v="#VALUE!"/>
    <n v="214"/>
    <n v="0.88"/>
    <n v="2.8969999999999998"/>
    <n v="1.224"/>
    <n v="7.5999999999999998E-2"/>
    <n v="0.71895424836601307"/>
    <x v="3"/>
  </r>
  <r>
    <s v="18-14459H"/>
    <x v="181"/>
    <s v="N/A"/>
    <s v="Caribou"/>
    <x v="13"/>
    <s v="Chase/Sustut"/>
    <s v="F"/>
    <e v="#VALUE!"/>
    <n v="214"/>
    <n v="0.18099999999999999"/>
    <n v="2.8969999999999998"/>
    <n v="1.224"/>
    <n v="7.5999999999999998E-2"/>
    <n v="0.14787581699346405"/>
    <x v="3"/>
  </r>
  <r>
    <s v="18-14448H"/>
    <x v="182"/>
    <s v="N/A"/>
    <s v="Caribou"/>
    <x v="54"/>
    <s v="Wolverine"/>
    <s v="F"/>
    <e v="#VALUE!"/>
    <n v="213"/>
    <n v="0.74199999999999999"/>
    <n v="3.0059999999999998"/>
    <n v="1.123"/>
    <n v="5.7000000000000002E-2"/>
    <n v="0.66073018699910957"/>
    <x v="3"/>
  </r>
  <r>
    <s v="18-14470H"/>
    <x v="183"/>
    <s v="N/A"/>
    <s v="Caribou"/>
    <x v="16"/>
    <s v="Wolverine"/>
    <s v="F"/>
    <e v="#VALUE!"/>
    <n v="214"/>
    <n v="0.56899999999999995"/>
    <n v="2.8969999999999998"/>
    <n v="1.224"/>
    <n v="7.5999999999999998E-2"/>
    <n v="0.46486928104575159"/>
    <x v="3"/>
  </r>
  <r>
    <s v="18-14462H"/>
    <x v="184"/>
    <s v="N/A"/>
    <s v="Caribou"/>
    <x v="15"/>
    <s v="Chase/Sustut"/>
    <s v="F"/>
    <e v="#VALUE!"/>
    <n v="214"/>
    <n v="0.47499999999999998"/>
    <n v="2.8969999999999998"/>
    <n v="1.224"/>
    <n v="7.5999999999999998E-2"/>
    <n v="0.38807189542483661"/>
    <x v="3"/>
  </r>
  <r>
    <s v="18-14466H"/>
    <x v="185"/>
    <s v="N/A"/>
    <s v="Caribou"/>
    <x v="78"/>
    <s v="Chase/Sustut"/>
    <s v="F"/>
    <e v="#VALUE!"/>
    <n v="214"/>
    <n v="0.27"/>
    <n v="2.8969999999999998"/>
    <n v="1.224"/>
    <n v="7.5999999999999998E-2"/>
    <n v="0.22058823529411767"/>
    <x v="3"/>
  </r>
  <r>
    <s v="18-14468H"/>
    <x v="186"/>
    <s v="N/A"/>
    <s v="Caribou"/>
    <x v="50"/>
    <s v="Chase/Sustut"/>
    <s v="F"/>
    <e v="#VALUE!"/>
    <n v="214"/>
    <n v="0.33800000000000002"/>
    <n v="2.8969999999999998"/>
    <n v="1.224"/>
    <n v="7.5999999999999998E-2"/>
    <n v="0.27614379084967322"/>
    <x v="3"/>
  </r>
  <r>
    <s v="18-14472H"/>
    <x v="187"/>
    <s v="N/A"/>
    <s v="Caribou"/>
    <x v="16"/>
    <s v="Chase/Sustut"/>
    <s v="F"/>
    <e v="#VALUE!"/>
    <n v="215"/>
    <n v="0.24199999999999999"/>
    <n v="2.714"/>
    <n v="0.97099999999999997"/>
    <n v="6.4000000000000001E-2"/>
    <n v="0.24922760041194644"/>
    <x v="3"/>
  </r>
  <r>
    <s v="18-14474H"/>
    <x v="188"/>
    <s v="N/A"/>
    <s v="Caribou"/>
    <x v="16"/>
    <s v="Chase/Sustut"/>
    <s v="F"/>
    <e v="#VALUE!"/>
    <n v="215"/>
    <n v="0.61199999999999999"/>
    <n v="2.714"/>
    <n v="0.97099999999999997"/>
    <n v="6.4000000000000001E-2"/>
    <n v="0.63027806385169927"/>
    <x v="3"/>
  </r>
  <r>
    <s v="18-14476H"/>
    <x v="189"/>
    <s v="N/A"/>
    <s v="Caribou"/>
    <x v="16"/>
    <s v="Chase/Sustut"/>
    <s v="F"/>
    <e v="#VALUE!"/>
    <n v="215"/>
    <n v="0.22900000000000001"/>
    <n v="2.714"/>
    <n v="0.97099999999999997"/>
    <n v="6.4000000000000001E-2"/>
    <n v="0.23583934088568487"/>
    <x v="3"/>
  </r>
  <r>
    <s v="18-14478H"/>
    <x v="190"/>
    <s v="N/A"/>
    <s v="Caribou"/>
    <x v="51"/>
    <s v="Chase/Sustut"/>
    <s v="F"/>
    <e v="#VALUE!"/>
    <n v="215"/>
    <n v="0.14499999999999999"/>
    <n v="2.714"/>
    <n v="0.97099999999999997"/>
    <n v="6.4000000000000001E-2"/>
    <n v="0.14933058702368693"/>
    <x v="3"/>
  </r>
  <r>
    <s v="18-14479H"/>
    <x v="191"/>
    <s v="N/A"/>
    <s v="Caribou"/>
    <x v="51"/>
    <s v="Chase/Sustut"/>
    <s v="F"/>
    <e v="#VALUE!"/>
    <n v="215"/>
    <n v="0.20200000000000001"/>
    <n v="2.714"/>
    <n v="0.97099999999999997"/>
    <n v="6.4000000000000001E-2"/>
    <n v="0.20803295571575697"/>
    <x v="3"/>
  </r>
  <r>
    <s v="18-14480H"/>
    <x v="192"/>
    <s v="N/A"/>
    <s v="Caribou"/>
    <x v="18"/>
    <s v="Chase/Sustut"/>
    <s v="F"/>
    <e v="#VALUE!"/>
    <n v="215"/>
    <n v="0.32400000000000001"/>
    <n v="2.714"/>
    <n v="0.97099999999999997"/>
    <n v="6.4000000000000001E-2"/>
    <n v="0.33367662203913495"/>
    <x v="3"/>
  </r>
  <r>
    <s v="18-14481H"/>
    <x v="193"/>
    <s v="N/A"/>
    <s v="Caribou"/>
    <x v="18"/>
    <s v="Chase/Sustut"/>
    <s v="F"/>
    <e v="#VALUE!"/>
    <n v="215"/>
    <n v="0.13100000000000001"/>
    <n v="2.714"/>
    <n v="0.97099999999999997"/>
    <n v="6.4000000000000001E-2"/>
    <n v="0.13491246138002061"/>
    <x v="3"/>
  </r>
  <r>
    <s v="18-14482H"/>
    <x v="194"/>
    <s v="N/A"/>
    <s v="Caribou"/>
    <x v="18"/>
    <s v="Chase/Sustut"/>
    <s v="F"/>
    <e v="#VALUE!"/>
    <n v="215"/>
    <n v="0.373"/>
    <n v="2.714"/>
    <n v="0.97099999999999997"/>
    <n v="6.4000000000000001E-2"/>
    <n v="0.38414006179196708"/>
    <x v="3"/>
  </r>
  <r>
    <s v="18-14484H"/>
    <x v="195"/>
    <s v="N/A"/>
    <s v="Caribou"/>
    <x v="18"/>
    <s v="Chase/Sustut"/>
    <s v="F"/>
    <e v="#VALUE!"/>
    <n v="215"/>
    <n v="0.40500000000000003"/>
    <n v="2.714"/>
    <n v="0.97099999999999997"/>
    <n v="6.4000000000000001E-2"/>
    <n v="0.41709577754891869"/>
    <x v="3"/>
  </r>
  <r>
    <s v="18-14485H"/>
    <x v="196"/>
    <s v="N/A"/>
    <s v="Caribou"/>
    <x v="18"/>
    <s v="Chase/Sustut"/>
    <s v="F"/>
    <e v="#VALUE!"/>
    <n v="215"/>
    <n v="0.17799999999999999"/>
    <n v="2.714"/>
    <n v="0.97099999999999997"/>
    <n v="6.4000000000000001E-2"/>
    <n v="0.18331616889804325"/>
    <x v="3"/>
  </r>
  <r>
    <s v="18-14488H"/>
    <x v="197"/>
    <s v="N/A"/>
    <s v="Caribou"/>
    <x v="18"/>
    <s v="Chase/Sustut"/>
    <s v="F"/>
    <e v="#VALUE!"/>
    <n v="215"/>
    <n v="0.62"/>
    <n v="2.714"/>
    <n v="0.97099999999999997"/>
    <n v="6.4000000000000001E-2"/>
    <n v="0.63851699279093721"/>
    <x v="3"/>
  </r>
  <r>
    <s v="18-14490H"/>
    <x v="198"/>
    <s v="N/A"/>
    <s v="Caribou"/>
    <x v="52"/>
    <s v="Chase/Sustut"/>
    <s v="F"/>
    <e v="#VALUE!"/>
    <n v="215"/>
    <n v="0.13100000000000001"/>
    <n v="2.714"/>
    <n v="0.97099999999999997"/>
    <n v="6.4000000000000001E-2"/>
    <n v="0.13491246138002061"/>
    <x v="3"/>
  </r>
  <r>
    <s v="18-14247H"/>
    <x v="199"/>
    <s v="N/A"/>
    <s v="Caribou"/>
    <x v="24"/>
    <s v="Nonda"/>
    <s v="F"/>
    <n v="5"/>
    <n v="212"/>
    <n v="0.94099999999999995"/>
    <n v="2.9929999999999999"/>
    <n v="1.1859999999999999"/>
    <n v="6.3E-2"/>
    <n v="0.79342327150084313"/>
    <x v="3"/>
  </r>
  <r>
    <s v="18-14254H"/>
    <x v="200"/>
    <s v="N/A"/>
    <s v="Caribou"/>
    <x v="25"/>
    <s v="Nonda"/>
    <s v="F"/>
    <n v="14"/>
    <n v="212"/>
    <n v="0.23599999999999999"/>
    <n v="2.9929999999999999"/>
    <n v="1.1859999999999999"/>
    <n v="6.3E-2"/>
    <n v="0.19898819561551434"/>
    <x v="3"/>
  </r>
  <r>
    <s v="18-14493H"/>
    <x v="201"/>
    <s v="N/A"/>
    <s v="Caribou"/>
    <x v="79"/>
    <s v="Thutade"/>
    <s v="F"/>
    <n v="35"/>
    <n v="214"/>
    <n v="0.29699999999999999"/>
    <n v="2.8969999999999998"/>
    <n v="1.224"/>
    <n v="7.5999999999999998E-2"/>
    <n v="0.24264705882352941"/>
    <x v="3"/>
  </r>
  <r>
    <s v="18-14494H"/>
    <x v="202"/>
    <s v="N/A"/>
    <s v="Caribou"/>
    <x v="79"/>
    <s v="Thutade"/>
    <s v="F"/>
    <n v="36"/>
    <n v="214"/>
    <n v="0.183"/>
    <n v="2.8969999999999998"/>
    <n v="1.224"/>
    <n v="7.5999999999999998E-2"/>
    <n v="0.14950980392156862"/>
    <x v="3"/>
  </r>
  <r>
    <s v="18-14495H"/>
    <x v="203"/>
    <s v="N/A"/>
    <s v="Caribou"/>
    <x v="79"/>
    <s v="Thutade"/>
    <s v="F"/>
    <n v="37"/>
    <n v="220"/>
    <n v="0.46600000000000003"/>
    <n v="2.8180000000000001"/>
    <n v="1.2669999999999999"/>
    <n v="8.1000000000000003E-2"/>
    <n v="0.36779794790844517"/>
    <x v="3"/>
  </r>
  <r>
    <s v="18-14496H"/>
    <x v="204"/>
    <s v="N/A"/>
    <s v="Caribou"/>
    <x v="79"/>
    <s v="Thutade"/>
    <s v="F"/>
    <n v="38"/>
    <n v="214"/>
    <n v="0.22600000000000001"/>
    <n v="2.8969999999999998"/>
    <n v="1.224"/>
    <n v="7.5999999999999998E-2"/>
    <n v="0.184640522875817"/>
    <x v="3"/>
  </r>
  <r>
    <s v="18-14497H"/>
    <x v="205"/>
    <s v="N/A"/>
    <s v="Caribou"/>
    <x v="28"/>
    <s v="Thutade"/>
    <s v="F"/>
    <n v="41"/>
    <n v="214"/>
    <n v="0.52200000000000002"/>
    <n v="2.8969999999999998"/>
    <n v="1.224"/>
    <n v="7.5999999999999998E-2"/>
    <n v="0.42647058823529416"/>
    <x v="3"/>
  </r>
  <r>
    <s v="18-14499H"/>
    <x v="206"/>
    <s v="N/A"/>
    <s v="Caribou"/>
    <x v="28"/>
    <s v="Thutade"/>
    <s v="F"/>
    <n v="42"/>
    <n v="214"/>
    <n v="0.27100000000000002"/>
    <n v="2.8969999999999998"/>
    <n v="1.224"/>
    <n v="7.5999999999999998E-2"/>
    <n v="0.22140522875816995"/>
    <x v="3"/>
  </r>
  <r>
    <s v="18-14501H"/>
    <x v="207"/>
    <s v="N/A"/>
    <s v="Caribou"/>
    <x v="59"/>
    <s v="Thutade"/>
    <s v="F"/>
    <n v="44"/>
    <n v="214"/>
    <n v="0.26100000000000001"/>
    <n v="2.8969999999999998"/>
    <n v="1.224"/>
    <n v="7.5999999999999998E-2"/>
    <n v="0.21323529411764708"/>
    <x v="3"/>
  </r>
  <r>
    <s v="18-14504H"/>
    <x v="208"/>
    <s v="N/A"/>
    <s v="Caribou"/>
    <x v="29"/>
    <s v="Thutade"/>
    <s v="F"/>
    <n v="47"/>
    <n v="219"/>
    <n v="0.42399999999999999"/>
    <n v="1.796"/>
    <n v="0.57599999999999996"/>
    <n v="5.0000000000000001E-3"/>
    <n v="0.73611111111111116"/>
    <x v="3"/>
  </r>
  <r>
    <s v="18-14507H"/>
    <x v="209"/>
    <s v="N/A"/>
    <s v="Caribou"/>
    <x v="80"/>
    <s v="Thutade"/>
    <s v="F"/>
    <n v="48"/>
    <n v="214"/>
    <n v="0.184"/>
    <n v="2.8969999999999998"/>
    <n v="1.224"/>
    <n v="7.5999999999999998E-2"/>
    <n v="0.15032679738562091"/>
    <x v="3"/>
  </r>
  <r>
    <s v="18-14508H"/>
    <x v="210"/>
    <s v="N/A"/>
    <s v="Caribou"/>
    <x v="80"/>
    <s v="Thutade"/>
    <s v="F"/>
    <n v="49"/>
    <n v="214"/>
    <n v="0.47699999999999998"/>
    <n v="2.8969999999999998"/>
    <n v="1.224"/>
    <n v="7.5999999999999998E-2"/>
    <n v="0.38970588235294118"/>
    <x v="3"/>
  </r>
</pivotCacheRecords>
</file>

<file path=xl/pivotCache/pivotCacheRecords5.xml><?xml version="1.0" encoding="utf-8"?>
<pivotCacheRecords xmlns="http://schemas.openxmlformats.org/spreadsheetml/2006/main" xmlns:r="http://schemas.openxmlformats.org/officeDocument/2006/relationships" count="128">
  <r>
    <m/>
    <s v="14-4954"/>
    <x v="0"/>
    <s v="Klinse-Za"/>
    <d v="2021-03-10T00:00:00"/>
    <x v="0"/>
    <s v="Alive"/>
    <s v="M"/>
    <m/>
    <s v="131"/>
    <m/>
    <m/>
    <m/>
    <m/>
    <m/>
    <m/>
    <m/>
    <m/>
    <m/>
    <m/>
    <m/>
    <m/>
    <m/>
    <m/>
    <m/>
    <m/>
    <m/>
    <m/>
    <m/>
    <m/>
    <m/>
    <m/>
    <m/>
    <m/>
    <m/>
    <x v="0"/>
    <m/>
    <m/>
    <m/>
  </r>
  <r>
    <m/>
    <s v="14-4955"/>
    <x v="1"/>
    <s v="Klinse-Za"/>
    <d v="2021-03-15T00:00:00"/>
    <x v="0"/>
    <s v="np"/>
    <s v="NA"/>
    <m/>
    <s v="127"/>
    <m/>
    <m/>
    <m/>
    <m/>
    <m/>
    <m/>
    <m/>
    <m/>
    <m/>
    <m/>
    <m/>
    <m/>
    <m/>
    <m/>
    <m/>
    <m/>
    <m/>
    <m/>
    <m/>
    <m/>
    <m/>
    <m/>
    <m/>
    <m/>
    <m/>
    <x v="1"/>
    <m/>
    <m/>
    <m/>
  </r>
  <r>
    <m/>
    <s v="14-4956"/>
    <x v="2"/>
    <s v="Klinse-Za"/>
    <d v="2021-03-31T00:00:00"/>
    <x v="0"/>
    <s v="Unk"/>
    <s v="NA"/>
    <m/>
    <s v="Unk"/>
    <m/>
    <m/>
    <m/>
    <m/>
    <m/>
    <m/>
    <m/>
    <m/>
    <m/>
    <m/>
    <m/>
    <m/>
    <m/>
    <m/>
    <m/>
    <m/>
    <m/>
    <m/>
    <m/>
    <m/>
    <m/>
    <m/>
    <m/>
    <m/>
    <m/>
    <x v="2"/>
    <m/>
    <m/>
    <m/>
  </r>
  <r>
    <m/>
    <s v="14-4960"/>
    <x v="3"/>
    <s v="Klinse-Za"/>
    <d v="2021-03-31T00:00:00"/>
    <x v="0"/>
    <s v="Unk"/>
    <s v="NA"/>
    <m/>
    <s v="Unk"/>
    <m/>
    <m/>
    <m/>
    <m/>
    <m/>
    <m/>
    <m/>
    <m/>
    <m/>
    <m/>
    <m/>
    <m/>
    <m/>
    <m/>
    <m/>
    <m/>
    <m/>
    <m/>
    <m/>
    <m/>
    <m/>
    <m/>
    <m/>
    <m/>
    <m/>
    <x v="2"/>
    <m/>
    <m/>
    <m/>
  </r>
  <r>
    <m/>
    <s v="14-4962"/>
    <x v="4"/>
    <s v="Klinse-Za"/>
    <d v="2021-03-10T00:00:00"/>
    <x v="0"/>
    <s v="Alive"/>
    <s v="M"/>
    <m/>
    <s v="127"/>
    <m/>
    <m/>
    <m/>
    <m/>
    <m/>
    <m/>
    <m/>
    <m/>
    <m/>
    <m/>
    <m/>
    <m/>
    <m/>
    <m/>
    <m/>
    <m/>
    <m/>
    <m/>
    <m/>
    <m/>
    <m/>
    <m/>
    <m/>
    <m/>
    <m/>
    <x v="3"/>
    <m/>
    <m/>
    <m/>
  </r>
  <r>
    <m/>
    <s v="15-6337"/>
    <x v="5"/>
    <s v="Klinse-Za"/>
    <d v="2021-03-31T00:00:00"/>
    <x v="0"/>
    <s v="Unk"/>
    <s v="NA"/>
    <m/>
    <s v="Unk"/>
    <m/>
    <m/>
    <m/>
    <m/>
    <m/>
    <m/>
    <m/>
    <m/>
    <m/>
    <m/>
    <m/>
    <m/>
    <m/>
    <m/>
    <m/>
    <m/>
    <m/>
    <m/>
    <m/>
    <m/>
    <m/>
    <m/>
    <m/>
    <m/>
    <m/>
    <x v="2"/>
    <m/>
    <m/>
    <m/>
  </r>
  <r>
    <m/>
    <s v="15-6343"/>
    <x v="6"/>
    <s v="Klinse-Za"/>
    <d v="2021-03-15T00:00:00"/>
    <x v="0"/>
    <s v="Alive"/>
    <s v="M"/>
    <m/>
    <s v="153"/>
    <m/>
    <m/>
    <m/>
    <m/>
    <m/>
    <m/>
    <m/>
    <m/>
    <m/>
    <m/>
    <m/>
    <m/>
    <m/>
    <m/>
    <m/>
    <m/>
    <m/>
    <m/>
    <m/>
    <m/>
    <m/>
    <m/>
    <m/>
    <m/>
    <m/>
    <x v="4"/>
    <m/>
    <m/>
    <m/>
  </r>
  <r>
    <m/>
    <s v="17-9707"/>
    <x v="7"/>
    <s v="Klinse-Za"/>
    <d v="2021-03-09T00:00:00"/>
    <x v="0"/>
    <s v="Alive"/>
    <s v="M"/>
    <m/>
    <s v="131"/>
    <m/>
    <m/>
    <m/>
    <m/>
    <m/>
    <m/>
    <m/>
    <m/>
    <m/>
    <m/>
    <m/>
    <m/>
    <m/>
    <m/>
    <m/>
    <m/>
    <m/>
    <m/>
    <m/>
    <m/>
    <m/>
    <m/>
    <m/>
    <m/>
    <m/>
    <x v="5"/>
    <m/>
    <m/>
    <m/>
  </r>
  <r>
    <m/>
    <s v="17-10488"/>
    <x v="8"/>
    <s v="Klinse-Za"/>
    <d v="2021-03-31T00:00:00"/>
    <x v="0"/>
    <s v="Alive"/>
    <s v="M"/>
    <m/>
    <s v="Unk"/>
    <m/>
    <m/>
    <m/>
    <m/>
    <m/>
    <m/>
    <m/>
    <m/>
    <m/>
    <m/>
    <m/>
    <m/>
    <m/>
    <m/>
    <m/>
    <m/>
    <m/>
    <m/>
    <m/>
    <m/>
    <m/>
    <m/>
    <m/>
    <m/>
    <m/>
    <x v="2"/>
    <m/>
    <m/>
    <m/>
  </r>
  <r>
    <m/>
    <s v="15-6339"/>
    <x v="9"/>
    <s v="Klinse-Za"/>
    <d v="2021-03-10T00:00:00"/>
    <x v="0"/>
    <s v="Alive"/>
    <s v="M"/>
    <m/>
    <s v="130"/>
    <m/>
    <m/>
    <m/>
    <m/>
    <m/>
    <m/>
    <m/>
    <m/>
    <m/>
    <m/>
    <m/>
    <m/>
    <m/>
    <m/>
    <m/>
    <m/>
    <m/>
    <m/>
    <m/>
    <m/>
    <m/>
    <m/>
    <m/>
    <m/>
    <m/>
    <x v="6"/>
    <m/>
    <m/>
    <m/>
  </r>
  <r>
    <m/>
    <m/>
    <x v="9"/>
    <s v="Klinse-Za"/>
    <m/>
    <x v="0"/>
    <s v="Neonatal death"/>
    <s v="F"/>
    <m/>
    <n v="130"/>
    <m/>
    <m/>
    <m/>
    <m/>
    <m/>
    <m/>
    <m/>
    <m/>
    <m/>
    <m/>
    <m/>
    <m/>
    <m/>
    <m/>
    <m/>
    <m/>
    <m/>
    <m/>
    <m/>
    <m/>
    <m/>
    <m/>
    <m/>
    <m/>
    <m/>
    <x v="7"/>
    <m/>
    <m/>
    <m/>
  </r>
  <r>
    <m/>
    <s v="18-13653R"/>
    <x v="10"/>
    <s v="Klinse-Za"/>
    <d v="2021-03-11T00:00:00"/>
    <x v="0"/>
    <s v="Alive"/>
    <s v="M"/>
    <m/>
    <s v="112"/>
    <m/>
    <m/>
    <m/>
    <m/>
    <m/>
    <m/>
    <m/>
    <m/>
    <m/>
    <m/>
    <m/>
    <m/>
    <m/>
    <m/>
    <m/>
    <m/>
    <m/>
    <m/>
    <m/>
    <m/>
    <m/>
    <m/>
    <m/>
    <m/>
    <m/>
    <x v="8"/>
    <m/>
    <m/>
    <m/>
  </r>
  <r>
    <m/>
    <s v="18-14534R"/>
    <x v="11"/>
    <s v="Klinse-Za"/>
    <d v="2021-03-15T00:00:00"/>
    <x v="0"/>
    <s v="Alive"/>
    <s v="M"/>
    <m/>
    <s v="124"/>
    <m/>
    <m/>
    <m/>
    <m/>
    <m/>
    <m/>
    <m/>
    <m/>
    <m/>
    <m/>
    <m/>
    <m/>
    <m/>
    <m/>
    <m/>
    <m/>
    <m/>
    <m/>
    <m/>
    <m/>
    <m/>
    <m/>
    <m/>
    <m/>
    <m/>
    <x v="9"/>
    <m/>
    <m/>
    <m/>
  </r>
  <r>
    <m/>
    <m/>
    <x v="12"/>
    <s v="Klinse-Za"/>
    <m/>
    <x v="0"/>
    <s v="Unk"/>
    <s v="NA"/>
    <m/>
    <s v="Unk"/>
    <m/>
    <m/>
    <m/>
    <m/>
    <m/>
    <m/>
    <m/>
    <m/>
    <m/>
    <m/>
    <m/>
    <m/>
    <m/>
    <m/>
    <m/>
    <m/>
    <m/>
    <m/>
    <m/>
    <m/>
    <m/>
    <m/>
    <m/>
    <m/>
    <m/>
    <x v="7"/>
    <m/>
    <m/>
    <m/>
  </r>
  <r>
    <m/>
    <s v="18-14540H"/>
    <x v="13"/>
    <s v="Klinse-Za"/>
    <d v="2021-03-09T00:00:00"/>
    <x v="0"/>
    <s v="Alive"/>
    <s v="F"/>
    <m/>
    <s v="109.5"/>
    <m/>
    <m/>
    <m/>
    <m/>
    <m/>
    <m/>
    <m/>
    <m/>
    <m/>
    <m/>
    <m/>
    <m/>
    <m/>
    <m/>
    <m/>
    <m/>
    <m/>
    <m/>
    <m/>
    <m/>
    <m/>
    <m/>
    <m/>
    <m/>
    <m/>
    <x v="10"/>
    <m/>
    <m/>
    <m/>
  </r>
  <r>
    <m/>
    <s v="18-13639"/>
    <x v="14"/>
    <s v="Klinse-Za"/>
    <d v="2021-03-10T00:00:00"/>
    <x v="0"/>
    <s v="Alive"/>
    <s v="M"/>
    <m/>
    <s v="114"/>
    <m/>
    <m/>
    <m/>
    <m/>
    <m/>
    <m/>
    <m/>
    <m/>
    <m/>
    <m/>
    <m/>
    <m/>
    <m/>
    <m/>
    <m/>
    <m/>
    <m/>
    <m/>
    <m/>
    <m/>
    <m/>
    <m/>
    <m/>
    <m/>
    <m/>
    <x v="11"/>
    <m/>
    <m/>
    <m/>
  </r>
  <r>
    <m/>
    <s v="18-13642"/>
    <x v="15"/>
    <s v="Klinse-Za"/>
    <d v="2021-03-10T00:00:00"/>
    <x v="0"/>
    <s v="Alive"/>
    <s v="F"/>
    <m/>
    <s v="131"/>
    <m/>
    <m/>
    <m/>
    <m/>
    <m/>
    <m/>
    <m/>
    <m/>
    <m/>
    <m/>
    <m/>
    <m/>
    <m/>
    <m/>
    <m/>
    <m/>
    <m/>
    <m/>
    <m/>
    <m/>
    <m/>
    <m/>
    <m/>
    <m/>
    <m/>
    <x v="12"/>
    <m/>
    <m/>
    <m/>
  </r>
  <r>
    <m/>
    <s v="18-14763"/>
    <x v="16"/>
    <s v="Klinse-Za"/>
    <d v="2021-03-10T00:00:00"/>
    <x v="0"/>
    <s v="Neonatal death"/>
    <s v="F"/>
    <m/>
    <s v="Unk"/>
    <m/>
    <m/>
    <m/>
    <m/>
    <m/>
    <m/>
    <m/>
    <m/>
    <m/>
    <m/>
    <m/>
    <m/>
    <m/>
    <m/>
    <m/>
    <m/>
    <m/>
    <m/>
    <m/>
    <m/>
    <m/>
    <m/>
    <m/>
    <m/>
    <m/>
    <x v="13"/>
    <m/>
    <m/>
    <m/>
  </r>
  <r>
    <m/>
    <s v="19-0779"/>
    <x v="17"/>
    <s v="Klinse-Za"/>
    <d v="2021-03-09T00:00:00"/>
    <x v="0"/>
    <s v="Alive"/>
    <s v="M"/>
    <m/>
    <s v="105"/>
    <m/>
    <m/>
    <m/>
    <m/>
    <m/>
    <m/>
    <m/>
    <m/>
    <m/>
    <m/>
    <m/>
    <m/>
    <m/>
    <m/>
    <m/>
    <m/>
    <m/>
    <m/>
    <m/>
    <m/>
    <m/>
    <m/>
    <m/>
    <m/>
    <m/>
    <x v="14"/>
    <m/>
    <m/>
    <m/>
  </r>
  <r>
    <m/>
    <s v="20-3433"/>
    <x v="18"/>
    <s v="Klinse-Za"/>
    <d v="2021-03-09T00:00:00"/>
    <x v="0"/>
    <s v="Alive"/>
    <s v="M"/>
    <m/>
    <s v="129.5"/>
    <m/>
    <m/>
    <m/>
    <m/>
    <m/>
    <m/>
    <m/>
    <m/>
    <m/>
    <m/>
    <m/>
    <m/>
    <m/>
    <m/>
    <m/>
    <m/>
    <m/>
    <m/>
    <m/>
    <m/>
    <m/>
    <m/>
    <m/>
    <m/>
    <m/>
    <x v="15"/>
    <m/>
    <m/>
    <m/>
  </r>
  <r>
    <m/>
    <s v="14-4954"/>
    <x v="0"/>
    <s v="Klinse-Za"/>
    <d v="2020-03-17T00:00:00"/>
    <x v="1"/>
    <s v="Alive"/>
    <s v="UNK"/>
    <s v="wild"/>
    <s v="Unk"/>
    <s v="poor"/>
    <s v="poor"/>
    <s v="unk"/>
    <s v="4-7"/>
    <s v="mature"/>
    <s v="NA"/>
    <s v="Unk"/>
    <s v="Negative"/>
    <s v="Negative"/>
    <s v="positive"/>
    <s v="Negative"/>
    <s v="Negative"/>
    <s v="no"/>
    <n v="1.6"/>
    <n v="3.3"/>
    <n v="0.48"/>
    <n v="0.31"/>
    <n v="0.55000000000000004"/>
    <n v="7.3999999999999996E-2"/>
    <n v="1.4"/>
    <n v="0.26"/>
    <n v="29.67"/>
    <s v="NotAvail"/>
    <s v="NotAvail"/>
    <s v="NotAvail"/>
    <x v="16"/>
    <s v="pending"/>
    <s v="pending"/>
    <m/>
  </r>
  <r>
    <m/>
    <s v="14-4955"/>
    <x v="1"/>
    <s v="Klinse-Za"/>
    <d v="2020-03-11T00:00:00"/>
    <x v="1"/>
    <s v="np"/>
    <s v="NA"/>
    <n v="5"/>
    <n v="117.5"/>
    <s v="poor"/>
    <s v="poor"/>
    <n v="4.6861170542000004"/>
    <s v="6-7"/>
    <s v="mature"/>
    <s v="Mod"/>
    <s v="Mod"/>
    <s v="Negative"/>
    <s v="Negative"/>
    <s v="Negative"/>
    <s v="Negative"/>
    <s v="Negative"/>
    <s v="yes"/>
    <n v="2.1"/>
    <n v="2.6"/>
    <n v="0.26"/>
    <n v="0.46"/>
    <n v="0.61"/>
    <n v="6.6000000000000003E-2"/>
    <n v="3.5"/>
    <n v="0.18"/>
    <n v="76.36"/>
    <s v="NotAvail"/>
    <s v="NotAvail"/>
    <s v="NotAvail"/>
    <x v="17"/>
    <s v="pending"/>
    <s v="pending"/>
    <m/>
  </r>
  <r>
    <m/>
    <s v="17-10496"/>
    <x v="2"/>
    <s v="Klinse-Za"/>
    <d v="2020-03-17T00:00:00"/>
    <x v="1"/>
    <s v="Alive"/>
    <s v="UNK"/>
    <s v="wild"/>
    <s v="Unk"/>
    <s v="fair"/>
    <s v="fair"/>
    <s v="unk"/>
    <s v="4-7"/>
    <s v="mature"/>
    <s v="NA"/>
    <s v="Unk"/>
    <s v="Negative"/>
    <s v="Negative"/>
    <s v="Negative"/>
    <s v="Negative"/>
    <s v="Negative"/>
    <s v="yes"/>
    <n v="3.1"/>
    <n v="5.8"/>
    <n v="0.63"/>
    <n v="0.33"/>
    <n v="0.61"/>
    <n v="6.4000000000000001E-2"/>
    <s v="&lt;MDL"/>
    <n v="0.35"/>
    <n v="76.599999999999994"/>
    <s v="NotAvail"/>
    <s v="NotAvail"/>
    <s v="NotAvail"/>
    <x v="18"/>
    <s v="pending"/>
    <s v="pending"/>
    <m/>
  </r>
  <r>
    <m/>
    <s v="14-4958"/>
    <x v="19"/>
    <s v="Klinse-Za"/>
    <d v="2020-02-02T00:00:00"/>
    <x v="1"/>
    <s v="NA"/>
    <s v="NA"/>
    <s v="NA"/>
    <s v="Unk"/>
    <m/>
    <m/>
    <s v="unk"/>
    <m/>
    <m/>
    <m/>
    <m/>
    <s v="Negative"/>
    <s v="positive"/>
    <s v="Negative"/>
    <s v="Negative"/>
    <s v="Negative"/>
    <s v="no"/>
    <n v="2.1"/>
    <n v="4.0999999999999996"/>
    <n v="0.4"/>
    <n v="1.4"/>
    <n v="0.48"/>
    <n v="8.5000000000000006E-2"/>
    <n v="2.2999999999999998"/>
    <n v="0.24"/>
    <n v="41.79"/>
    <s v="NotAvail"/>
    <s v="NotAvail"/>
    <s v="NotAvail"/>
    <x v="2"/>
    <s v="pending"/>
    <s v="pending"/>
    <m/>
  </r>
  <r>
    <m/>
    <s v="14-4958"/>
    <x v="19"/>
    <s v="Klinse-Za"/>
    <d v="2020-03-11T00:00:00"/>
    <x v="1"/>
    <s v="Alive"/>
    <s v="M"/>
    <n v="6"/>
    <n v="118"/>
    <s v="poor"/>
    <s v="poor"/>
    <n v="3.9845129896750002"/>
    <s v="10-11"/>
    <s v="old"/>
    <s v="Heavy"/>
    <s v="Heavy"/>
    <s v="Negative"/>
    <s v="Negative"/>
    <s v="Negative"/>
    <s v="Negative"/>
    <s v="Negative"/>
    <s v="yes"/>
    <n v="1.3"/>
    <n v="2.5"/>
    <n v="0.35"/>
    <n v="0.6"/>
    <n v="0.57999999999999996"/>
    <n v="0.21"/>
    <s v="&lt;MDL"/>
    <n v="0.25"/>
    <n v="41.79"/>
    <s v="NotAvail"/>
    <s v="NotAvail"/>
    <s v="NotAvail"/>
    <x v="19"/>
    <s v="pending"/>
    <s v="pending"/>
    <m/>
  </r>
  <r>
    <m/>
    <s v="14-4960"/>
    <x v="3"/>
    <s v="Klinse-Za"/>
    <d v="2020-03-11T00:00:00"/>
    <x v="1"/>
    <s v="Alive"/>
    <s v="M"/>
    <n v="5"/>
    <n v="143"/>
    <s v="poor"/>
    <s v="poor"/>
    <n v="5.3877211187249996"/>
    <s v="5-6"/>
    <s v="mature"/>
    <s v="Mod"/>
    <s v="Mod"/>
    <s v="Negative"/>
    <s v="Negative"/>
    <s v="Negative"/>
    <s v="Negative"/>
    <s v="Negative"/>
    <s v="yes"/>
    <n v="1.6"/>
    <n v="2.1"/>
    <n v="0.27"/>
    <n v="0.48"/>
    <n v="0.42"/>
    <n v="0.55000000000000004"/>
    <n v="0.95"/>
    <n v="0.17"/>
    <s v="na"/>
    <s v="NotAvail"/>
    <s v="NotAvail"/>
    <s v="NotAvail"/>
    <x v="20"/>
    <s v="pending"/>
    <s v="pending"/>
    <m/>
  </r>
  <r>
    <m/>
    <s v="14-4962"/>
    <x v="4"/>
    <s v="Klinse-Za"/>
    <d v="2020-03-17T00:00:00"/>
    <x v="1"/>
    <s v="Unk"/>
    <s v="UNK"/>
    <s v="wild"/>
    <s v="Unk"/>
    <s v="poor"/>
    <s v="poor"/>
    <s v="unk"/>
    <s v="4-7"/>
    <s v="mature"/>
    <s v="NA"/>
    <s v="Unk"/>
    <s v="Negative"/>
    <s v="Negative"/>
    <s v="Negative"/>
    <s v="Negative"/>
    <s v="Negative"/>
    <s v="yes"/>
    <n v="2.1"/>
    <n v="3.7"/>
    <n v="0.52"/>
    <n v="0.37"/>
    <n v="0.64"/>
    <n v="5.8999999999999997E-2"/>
    <s v="&lt;MDL"/>
    <n v="0.35"/>
    <s v="na"/>
    <s v="NotAvail"/>
    <s v="NotAvail"/>
    <s v="NotAvail"/>
    <x v="21"/>
    <s v="pending"/>
    <s v="pending"/>
    <m/>
  </r>
  <r>
    <m/>
    <s v="15-6337"/>
    <x v="5"/>
    <s v="Klinse-Za"/>
    <d v="2020-03-11T00:00:00"/>
    <x v="1"/>
    <s v="Alive"/>
    <s v="M"/>
    <n v="4"/>
    <n v="111"/>
    <s v="poor"/>
    <s v="poor"/>
    <n v="5.3877211187249996"/>
    <s v="8-9"/>
    <s v="old"/>
    <s v="Heavy"/>
    <s v="Heavy"/>
    <s v="Negative"/>
    <s v="Negative"/>
    <s v="Negative"/>
    <s v="Negative"/>
    <s v="Negative"/>
    <s v="yes"/>
    <n v="1.9"/>
    <n v="8.1999999999999993"/>
    <n v="0.28999999999999998"/>
    <n v="0.37"/>
    <n v="0.56000000000000005"/>
    <n v="6.2E-2"/>
    <s v="&lt;MDL"/>
    <n v="0.24"/>
    <n v="88.8"/>
    <s v="NotAvail"/>
    <s v="NotAvail"/>
    <s v="NotAvail"/>
    <x v="22"/>
    <s v="pending"/>
    <s v="pending"/>
    <m/>
  </r>
  <r>
    <m/>
    <s v="15-6339"/>
    <x v="20"/>
    <s v="Klinse-Za"/>
    <d v="2020-03-11T00:00:00"/>
    <x v="1"/>
    <s v="np"/>
    <s v="NA"/>
    <n v="3"/>
    <n v="101.5"/>
    <s v="fair"/>
    <s v="fair"/>
    <n v="3.2829089251499997"/>
    <s v="8+"/>
    <s v="old"/>
    <s v="Heavy"/>
    <s v="Heavy"/>
    <s v="Negative"/>
    <s v="Negative"/>
    <s v="Negative"/>
    <s v="Negative"/>
    <s v="Negative"/>
    <s v="yes"/>
    <n v="2.1"/>
    <n v="2.8"/>
    <n v="0.31"/>
    <n v="0.41"/>
    <n v="0.47"/>
    <n v="0.06"/>
    <s v="&lt;MDL"/>
    <n v="0.22"/>
    <s v="na"/>
    <s v="NotAvail"/>
    <s v="NotAvail"/>
    <s v="NotAvail"/>
    <x v="23"/>
    <s v="pending"/>
    <s v="pending"/>
    <m/>
  </r>
  <r>
    <m/>
    <s v="18-13649"/>
    <x v="21"/>
    <s v="Klinse-Za"/>
    <d v="2020-03-17T00:00:00"/>
    <x v="1"/>
    <s v="Alive"/>
    <s v="UNK"/>
    <s v="wild"/>
    <s v="Unk"/>
    <s v="fair"/>
    <s v="fair"/>
    <s v="unk"/>
    <s v="4-7"/>
    <s v="mature"/>
    <s v="NA"/>
    <s v="Unk"/>
    <s v="Negative"/>
    <s v="Negative"/>
    <s v="Negative"/>
    <s v="Negative"/>
    <s v="Negative"/>
    <s v="yes"/>
    <n v="2.5"/>
    <n v="4"/>
    <n v="0.66"/>
    <n v="0.48"/>
    <n v="0.61"/>
    <n v="6.8000000000000005E-2"/>
    <n v="1.7"/>
    <n v="0.32"/>
    <n v="41.1"/>
    <s v="NotAvail"/>
    <s v="NotAvail"/>
    <s v="NotAvail"/>
    <x v="24"/>
    <s v="pending"/>
    <s v="pending"/>
    <m/>
  </r>
  <r>
    <m/>
    <s v="16-8271"/>
    <x v="22"/>
    <s v="Klinse-Za"/>
    <d v="2020-03-14T00:00:00"/>
    <x v="1"/>
    <s v="Alive"/>
    <s v="F"/>
    <n v="3"/>
    <n v="113"/>
    <s v="fair"/>
    <s v="fair"/>
    <n v="5.7681797404663717"/>
    <s v="8-9"/>
    <s v="old"/>
    <s v="NA"/>
    <s v="Unk"/>
    <s v="Negative"/>
    <s v="Negative"/>
    <s v="Negative"/>
    <s v="Negative"/>
    <s v="Negative"/>
    <s v="yes"/>
    <n v="2.8"/>
    <n v="2.2000000000000002"/>
    <n v="0.39"/>
    <n v="0.35"/>
    <n v="0.66"/>
    <n v="5.1999999999999998E-2"/>
    <s v="&lt;MDL"/>
    <n v="0.2"/>
    <n v="68.95"/>
    <s v="NotAvail"/>
    <s v="NotAvail"/>
    <s v="NotAvail"/>
    <x v="25"/>
    <s v="pending"/>
    <s v="pending"/>
    <m/>
  </r>
  <r>
    <m/>
    <s v="15-6339"/>
    <x v="9"/>
    <s v="Klinse-Za"/>
    <d v="2020-03-14T00:00:00"/>
    <x v="1"/>
    <s v="Alive"/>
    <s v="F"/>
    <n v="2"/>
    <n v="111"/>
    <s v="poor"/>
    <s v="poor"/>
    <n v="4.6861170542000004"/>
    <s v="4-5"/>
    <s v="young"/>
    <s v="Mod"/>
    <s v="Mod"/>
    <s v="Negative"/>
    <s v="Negative"/>
    <s v="Negative"/>
    <s v="Negative"/>
    <s v="Negative"/>
    <s v="yes"/>
    <n v="1.8"/>
    <n v="2.2000000000000002"/>
    <n v="0.33"/>
    <n v="0.33"/>
    <n v="0.56000000000000005"/>
    <n v="7.2999999999999995E-2"/>
    <n v="6.8"/>
    <n v="0.24"/>
    <n v="166.22"/>
    <s v="NotAvail"/>
    <s v="NotAvail"/>
    <s v="NotAvail"/>
    <x v="26"/>
    <s v="pending"/>
    <s v="pending"/>
    <m/>
  </r>
  <r>
    <m/>
    <s v="18-13653R"/>
    <x v="10"/>
    <s v="Klinse-Za"/>
    <d v="2020-03-17T00:00:00"/>
    <x v="1"/>
    <s v="Alive"/>
    <s v="UNK"/>
    <s v="wild"/>
    <s v="Unk"/>
    <s v="fair"/>
    <s v="fair"/>
    <s v="unk"/>
    <s v="4-7"/>
    <s v="mature"/>
    <s v="NA"/>
    <s v="Unk"/>
    <s v="Negative"/>
    <s v="Negative"/>
    <s v="Negative"/>
    <s v="Negative"/>
    <s v="Negative"/>
    <s v="yes"/>
    <n v="2.8"/>
    <n v="4.4000000000000004"/>
    <n v="0.53"/>
    <n v="0.5"/>
    <n v="0.67"/>
    <n v="7.0000000000000007E-2"/>
    <n v="1.1000000000000001"/>
    <n v="0.27"/>
    <n v="104.27"/>
    <s v="NotAvail"/>
    <s v="NotAvail"/>
    <s v="NotAvail"/>
    <x v="27"/>
    <s v="pending"/>
    <s v="pending"/>
    <m/>
  </r>
  <r>
    <m/>
    <s v="18-14534H"/>
    <x v="11"/>
    <s v="Klinse-Za"/>
    <d v="2020-03-14T00:00:00"/>
    <x v="1"/>
    <s v="Alive"/>
    <s v="F"/>
    <n v="1"/>
    <n v="100"/>
    <s v="poor"/>
    <s v="poor"/>
    <n v="5.3877211187249996"/>
    <s v="3"/>
    <s v="young"/>
    <s v="Min"/>
    <s v="Min"/>
    <s v="Negative"/>
    <s v="Negative"/>
    <s v="Negative"/>
    <s v="Negative"/>
    <s v="Negative"/>
    <s v="yes"/>
    <n v="3.1"/>
    <n v="7.8"/>
    <n v="0.48"/>
    <n v="0.4"/>
    <n v="0.44"/>
    <n v="8.2000000000000003E-2"/>
    <s v="&lt;MDL"/>
    <n v="0.31"/>
    <n v="64.67"/>
    <s v="NotAvail"/>
    <s v="NotAvail"/>
    <s v="NotAvail"/>
    <x v="28"/>
    <s v="pending"/>
    <s v="pending"/>
    <m/>
  </r>
  <r>
    <m/>
    <s v="18-14540H"/>
    <x v="13"/>
    <s v="Klinse-Za"/>
    <d v="2020-03-17T00:00:00"/>
    <x v="1"/>
    <s v="Unk"/>
    <s v="UNK"/>
    <s v="wild"/>
    <s v="Unk"/>
    <s v="fair"/>
    <s v="fair"/>
    <s v="unk"/>
    <s v="2"/>
    <s v="young"/>
    <s v="NA"/>
    <s v="Unk"/>
    <s v="Negative"/>
    <s v="Negative"/>
    <s v="Negative"/>
    <s v="Negative"/>
    <s v="Negative"/>
    <s v="yes"/>
    <n v="2.2999999999999998"/>
    <n v="3.6"/>
    <n v="0.39"/>
    <n v="0.37"/>
    <n v="0.83"/>
    <n v="5.7000000000000002E-2"/>
    <n v="0.93"/>
    <n v="0.32"/>
    <n v="69.739999999999995"/>
    <s v="NotAvail"/>
    <s v="NotAvail"/>
    <s v="NotAvail"/>
    <x v="29"/>
    <s v="pending"/>
    <s v="pending"/>
    <m/>
  </r>
  <r>
    <m/>
    <s v="18-13638"/>
    <x v="23"/>
    <s v="Klinse-Za"/>
    <d v="2020-03-14T00:00:00"/>
    <x v="1"/>
    <s v="Alive"/>
    <s v="M"/>
    <n v="2"/>
    <n v="111"/>
    <s v="fair"/>
    <s v="fair"/>
    <n v="6.0893251832499997"/>
    <s v="4-5"/>
    <s v="young"/>
    <s v="NA"/>
    <s v="Unk"/>
    <s v="Negative"/>
    <s v="Negative"/>
    <s v="Negative"/>
    <s v="Negative"/>
    <s v="Negative"/>
    <s v="yes"/>
    <n v="1.6"/>
    <n v="2.8"/>
    <n v="0.4"/>
    <n v="0.4"/>
    <n v="0.56999999999999995"/>
    <n v="5.8999999999999997E-2"/>
    <n v="2.7"/>
    <n v="0.23"/>
    <s v="na"/>
    <s v="NotAvail"/>
    <s v="NotAvail"/>
    <s v="NotAvail"/>
    <x v="30"/>
    <s v="pending"/>
    <s v="pending"/>
    <m/>
  </r>
  <r>
    <m/>
    <s v="18-13639"/>
    <x v="14"/>
    <s v="Klinse-Za"/>
    <d v="2020-03-14T00:00:00"/>
    <x v="1"/>
    <s v="Alive"/>
    <s v="UNK"/>
    <s v="wild"/>
    <s v="Unk"/>
    <s v="fair"/>
    <s v="fair"/>
    <s v="unk"/>
    <s v="4-7"/>
    <s v="mature"/>
    <s v="NA"/>
    <s v="Unk"/>
    <s v="Negative"/>
    <s v="Negative"/>
    <s v="Negative"/>
    <s v="Negative"/>
    <s v="Negative"/>
    <s v="yes"/>
    <n v="5.4"/>
    <n v="11"/>
    <n v="0.41"/>
    <n v="0.59"/>
    <n v="0.71"/>
    <n v="6.9000000000000006E-2"/>
    <n v="14"/>
    <n v="0.36"/>
    <n v="84"/>
    <s v="NotAvail"/>
    <s v="NotAvail"/>
    <s v="NotAvail"/>
    <x v="31"/>
    <s v="pending"/>
    <s v="pending"/>
    <m/>
  </r>
  <r>
    <m/>
    <s v="18-13642"/>
    <x v="15"/>
    <s v="Klinse-Za"/>
    <d v="2020-03-11T00:00:00"/>
    <x v="1"/>
    <s v="Alive"/>
    <s v="F"/>
    <n v="2"/>
    <n v="117.5"/>
    <s v="fair"/>
    <s v="fair"/>
    <n v="7.9502118571281368"/>
    <s v="4-5"/>
    <s v="young"/>
    <s v="Mod"/>
    <s v="Mod"/>
    <s v="Negative"/>
    <s v="Negative"/>
    <s v="Negative"/>
    <s v="Negative"/>
    <s v="Negative"/>
    <s v="yes"/>
    <n v="2"/>
    <n v="3.2"/>
    <n v="0.3"/>
    <n v="0.43"/>
    <n v="0.69"/>
    <n v="0.12"/>
    <n v="1.8"/>
    <n v="0.19"/>
    <s v="na"/>
    <s v="NotAvail"/>
    <s v="NotAvail"/>
    <s v="NotAvail"/>
    <x v="32"/>
    <s v="pending"/>
    <s v="pending"/>
    <m/>
  </r>
  <r>
    <m/>
    <s v="18-13644"/>
    <x v="24"/>
    <s v="Klinse-Za"/>
    <d v="2020-03-14T00:00:00"/>
    <x v="1"/>
    <s v="np"/>
    <s v="NA"/>
    <n v="2"/>
    <n v="101.5"/>
    <s v="poor"/>
    <s v="poor"/>
    <n v="6.0893251832499997"/>
    <s v="6-7"/>
    <s v="mature"/>
    <s v="NA"/>
    <s v="Unk"/>
    <s v="Negative"/>
    <s v="Negative"/>
    <s v="Negative"/>
    <s v="Negative"/>
    <s v="Negative"/>
    <s v="yes"/>
    <n v="2.1"/>
    <n v="2.4"/>
    <n v="0.37"/>
    <n v="0.25"/>
    <n v="0.55000000000000004"/>
    <n v="6.5000000000000002E-2"/>
    <s v="&lt;MDL"/>
    <n v="0.21"/>
    <n v="30.54"/>
    <s v="NotAvail"/>
    <s v="NotAvail"/>
    <s v="NotAvail"/>
    <x v="33"/>
    <s v="pending"/>
    <s v="pending"/>
    <m/>
  </r>
  <r>
    <m/>
    <s v="18-13670"/>
    <x v="25"/>
    <s v="Klinse-Za"/>
    <d v="2020-03-14T00:00:00"/>
    <x v="1"/>
    <s v="Alive"/>
    <s v="M"/>
    <n v="1"/>
    <n v="101"/>
    <s v="fair"/>
    <s v="fair"/>
    <n v="6.2729566519517306"/>
    <s v="3-4"/>
    <s v="young"/>
    <s v="NA"/>
    <s v="Unk"/>
    <s v="Negative"/>
    <s v="Negative"/>
    <s v="Negative"/>
    <s v="Negative"/>
    <s v="Negative"/>
    <s v="yes"/>
    <n v="3.9"/>
    <n v="4.5999999999999996"/>
    <n v="0.49"/>
    <n v="0.52"/>
    <n v="0.71"/>
    <n v="6.7000000000000004E-2"/>
    <s v="&lt;MDL"/>
    <n v="0.28000000000000003"/>
    <n v="225.17"/>
    <s v="NotAvail"/>
    <s v="NotAvail"/>
    <s v="NotAvail"/>
    <x v="31"/>
    <s v="pending"/>
    <s v="pending"/>
    <m/>
  </r>
  <r>
    <m/>
    <s v="19-3369"/>
    <x v="26"/>
    <s v="Klinse-Za"/>
    <d v="2020-03-11T00:00:00"/>
    <x v="1"/>
    <s v="np"/>
    <s v="NA"/>
    <n v="1"/>
    <n v="89"/>
    <s v="fair"/>
    <s v="fair"/>
    <n v="6.0893251832499997"/>
    <s v="1"/>
    <s v="young"/>
    <s v="Min"/>
    <s v="Min"/>
    <s v="Negative"/>
    <s v="Negative"/>
    <s v="Negative"/>
    <s v="Negative"/>
    <s v="Negative"/>
    <s v="yes"/>
    <n v="2.2999999999999998"/>
    <n v="2.2999999999999998"/>
    <n v="0.35"/>
    <n v="0.47"/>
    <n v="0.55000000000000004"/>
    <n v="6.3E-2"/>
    <n v="26"/>
    <n v="0.21"/>
    <n v="91.306200000000004"/>
    <s v="NotAvail"/>
    <s v="NotAvail"/>
    <s v="NotAvail"/>
    <x v="34"/>
    <s v="pending"/>
    <s v="pending"/>
    <m/>
  </r>
  <r>
    <m/>
    <s v="18-13645R"/>
    <x v="0"/>
    <s v="Klinse-Za"/>
    <d v="2019-03-13T00:00:00"/>
    <x v="2"/>
    <s v="Alive"/>
    <s v="M"/>
    <n v="4"/>
    <n v="123"/>
    <s v="fair"/>
    <s v="fair"/>
    <m/>
    <s v="old (8-9)"/>
    <s v="old"/>
    <s v="unk"/>
    <s v="Unk"/>
    <s v="Negative"/>
    <s v="Negative"/>
    <s v="Negative"/>
    <s v="Negative"/>
    <s v="Negative"/>
    <s v="yes"/>
    <n v="1.7"/>
    <n v="2.7"/>
    <n v="0.45"/>
    <n v="0.39"/>
    <n v="0.51"/>
    <n v="5.6000000000000001E-2"/>
    <s v="&lt;MDL"/>
    <n v="0.25"/>
    <n v="32.484000000000002"/>
    <n v="2.2000000000000002"/>
    <m/>
    <m/>
    <x v="35"/>
    <m/>
    <m/>
    <m/>
  </r>
  <r>
    <m/>
    <s v="18-13657R"/>
    <x v="1"/>
    <s v="Klinse-Za"/>
    <d v="2019-03-15T00:00:00"/>
    <x v="2"/>
    <s v="np"/>
    <s v="NA"/>
    <n v="4"/>
    <n v="121"/>
    <s v="fair"/>
    <s v="fair"/>
    <m/>
    <s v="old (8-11)"/>
    <s v="old"/>
    <s v="unk"/>
    <s v="Unk"/>
    <s v="Negative"/>
    <s v="Negative"/>
    <s v="Negative"/>
    <s v="positive"/>
    <s v="positive"/>
    <s v="no"/>
    <n v="4"/>
    <n v="2.1"/>
    <n v="0.54"/>
    <n v="0.44"/>
    <n v="0.71"/>
    <n v="6.3E-2"/>
    <n v="1.6"/>
    <n v="0.21"/>
    <n v="153.71399999999997"/>
    <n v="2.4"/>
    <m/>
    <m/>
    <x v="36"/>
    <m/>
    <m/>
    <m/>
  </r>
  <r>
    <m/>
    <s v="18-13650"/>
    <x v="3"/>
    <s v="Klinse-Za"/>
    <d v="2019-03-13T00:00:00"/>
    <x v="2"/>
    <s v="Alive"/>
    <s v="F"/>
    <n v="4"/>
    <n v="143"/>
    <s v="good"/>
    <s v="good"/>
    <m/>
    <s v="old (8-9)"/>
    <s v="old"/>
    <s v="unk"/>
    <s v="Unk"/>
    <s v="Negative"/>
    <s v="Negative"/>
    <s v="Negative"/>
    <s v="positive"/>
    <s v="positive"/>
    <s v="no"/>
    <n v="1.9"/>
    <n v="2.5"/>
    <n v="0.41"/>
    <n v="0.45"/>
    <n v="0.52"/>
    <n v="6.4000000000000001E-2"/>
    <n v="7.5"/>
    <n v="0.22"/>
    <n v="47.97"/>
    <n v="2.5"/>
    <m/>
    <m/>
    <x v="37"/>
    <m/>
    <m/>
    <m/>
  </r>
  <r>
    <m/>
    <s v="18-13647R"/>
    <x v="5"/>
    <s v="Klinse-Za"/>
    <d v="2019-03-13T00:00:00"/>
    <x v="2"/>
    <s v="np"/>
    <s v="NA"/>
    <n v="3"/>
    <n v="108"/>
    <s v="fair"/>
    <s v="fair"/>
    <m/>
    <s v="old (8-9)"/>
    <s v="old"/>
    <s v="unk"/>
    <s v="Unk"/>
    <s v="Negative"/>
    <s v="Negative"/>
    <s v="Negative"/>
    <s v="positive"/>
    <s v="positive"/>
    <s v="no"/>
    <n v="2.2000000000000002"/>
    <n v="5.3"/>
    <n v="0.47"/>
    <n v="0.43"/>
    <n v="0.59"/>
    <n v="6.0999999999999999E-2"/>
    <s v="&lt;MDL"/>
    <n v="0.38"/>
    <n v="37.659999999999989"/>
    <n v="1.8"/>
    <m/>
    <m/>
    <x v="38"/>
    <s v="positive"/>
    <m/>
    <m/>
  </r>
  <r>
    <m/>
    <s v="18-13640R"/>
    <x v="6"/>
    <s v="Klinse-Za"/>
    <d v="2019-03-12T00:00:00"/>
    <x v="2"/>
    <s v="Alive"/>
    <s v="M"/>
    <n v="3"/>
    <n v="133"/>
    <s v="good"/>
    <s v="good"/>
    <m/>
    <s v="mature (4-5)"/>
    <s v="young"/>
    <s v="unk"/>
    <s v="Unk"/>
    <s v="Negative"/>
    <s v="Negative"/>
    <s v="Negative"/>
    <s v="positive"/>
    <s v="positive"/>
    <s v="no"/>
    <n v="2.9"/>
    <n v="9.1"/>
    <n v="0.6"/>
    <n v="0.47"/>
    <n v="0.75"/>
    <n v="6.4000000000000001E-2"/>
    <s v="&lt;MDL"/>
    <n v="0.46"/>
    <n v="72.159999999999982"/>
    <n v="1.8"/>
    <m/>
    <m/>
    <x v="39"/>
    <m/>
    <m/>
    <m/>
  </r>
  <r>
    <m/>
    <s v="18-13648R"/>
    <x v="7"/>
    <s v="Klinse-Za"/>
    <d v="2019-03-13T00:00:00"/>
    <x v="2"/>
    <s v="Alive"/>
    <s v="M"/>
    <n v="2"/>
    <n v="124"/>
    <s v="fair"/>
    <s v="fair"/>
    <m/>
    <s v="mature (4-5)"/>
    <s v="young"/>
    <s v="unk"/>
    <s v="Unk"/>
    <s v="Negative"/>
    <s v="Negative"/>
    <s v="Negative"/>
    <s v="positive"/>
    <s v="positive"/>
    <s v="no"/>
    <n v="2.2999999999999998"/>
    <n v="2.4"/>
    <n v="0.59"/>
    <n v="0.33"/>
    <n v="0.68"/>
    <n v="6.0999999999999999E-2"/>
    <s v="&lt;MDL"/>
    <n v="0.22"/>
    <n v="48.018000000000001"/>
    <n v="1.8"/>
    <m/>
    <m/>
    <x v="40"/>
    <m/>
    <m/>
    <m/>
  </r>
  <r>
    <m/>
    <s v="18-13649R"/>
    <x v="21"/>
    <s v="Klinse-Za"/>
    <d v="2019-03-13T00:00:00"/>
    <x v="2"/>
    <s v="Alive"/>
    <s v="M"/>
    <n v="1"/>
    <n v="102"/>
    <s v="fair"/>
    <s v="fair"/>
    <m/>
    <s v="mature (4-5)"/>
    <s v="young"/>
    <s v="unk"/>
    <s v="Unk"/>
    <s v="Negative"/>
    <s v="Negative"/>
    <s v="Negative"/>
    <s v="positive"/>
    <s v="positive"/>
    <s v="no"/>
    <n v="3.9"/>
    <n v="3.5"/>
    <n v="0.69"/>
    <n v="0.44"/>
    <n v="0.63"/>
    <n v="6.3E-2"/>
    <s v="&lt;MDL"/>
    <n v="0.24"/>
    <m/>
    <m/>
    <m/>
    <m/>
    <x v="41"/>
    <m/>
    <m/>
    <m/>
  </r>
  <r>
    <m/>
    <s v="18-13668"/>
    <x v="22"/>
    <s v="Klinse-Za"/>
    <d v="2019-03-28T00:00:00"/>
    <x v="2"/>
    <s v="Neonatal death"/>
    <s v="UNK"/>
    <s v="wild"/>
    <s v="Unk"/>
    <s v="poor"/>
    <s v="poor"/>
    <m/>
    <s v="mature (6-7)"/>
    <s v="mature"/>
    <s v="unk"/>
    <s v="Unk"/>
    <s v="Negative"/>
    <s v="Negative"/>
    <s v="Negative"/>
    <s v="Negative"/>
    <s v="Negative"/>
    <s v="yes"/>
    <m/>
    <m/>
    <m/>
    <m/>
    <m/>
    <m/>
    <m/>
    <n v="0.3"/>
    <n v="38.706000000000003"/>
    <m/>
    <m/>
    <m/>
    <x v="42"/>
    <m/>
    <m/>
    <m/>
  </r>
  <r>
    <m/>
    <s v="18-13652R"/>
    <x v="27"/>
    <s v="Klinse-Za"/>
    <d v="2019-03-13T00:00:00"/>
    <x v="2"/>
    <s v="Alive"/>
    <s v="F"/>
    <n v="3"/>
    <n v="112"/>
    <s v="fair"/>
    <s v="fair"/>
    <m/>
    <s v="mature (5-6)"/>
    <s v="mature"/>
    <s v="unk"/>
    <s v="Unk"/>
    <s v="Negative"/>
    <s v="Negative"/>
    <s v="Negative"/>
    <s v="positive"/>
    <s v="positive"/>
    <s v="no"/>
    <n v="2.2999999999999998"/>
    <n v="2.6"/>
    <n v="0.47"/>
    <n v="0.42"/>
    <n v="0.56000000000000005"/>
    <n v="7.8E-2"/>
    <n v="13"/>
    <n v="0.24"/>
    <n v="98.165999999999997"/>
    <n v="3.2"/>
    <m/>
    <m/>
    <x v="43"/>
    <m/>
    <m/>
    <m/>
  </r>
  <r>
    <m/>
    <s v="18-13656R"/>
    <x v="8"/>
    <s v="Klinse-Za"/>
    <d v="2019-03-15T00:00:00"/>
    <x v="2"/>
    <s v="Alive"/>
    <s v="M"/>
    <n v="2"/>
    <n v="122"/>
    <s v="fair"/>
    <s v="fair"/>
    <m/>
    <s v="mature (6-7)"/>
    <s v="mature"/>
    <s v="unk"/>
    <s v="Unk"/>
    <s v="Negative"/>
    <s v="Negative"/>
    <s v="Negative"/>
    <s v="positive"/>
    <s v="positive"/>
    <s v="no"/>
    <n v="3.1"/>
    <n v="2.6"/>
    <n v="0.51"/>
    <n v="0.51"/>
    <n v="0.61"/>
    <n v="5.8999999999999997E-2"/>
    <s v="&lt;MDL"/>
    <n v="0.21"/>
    <m/>
    <m/>
    <m/>
    <m/>
    <x v="44"/>
    <m/>
    <m/>
    <m/>
  </r>
  <r>
    <m/>
    <s v="18-13651R"/>
    <x v="9"/>
    <s v="Klinse-Za"/>
    <d v="2019-03-13T00:00:00"/>
    <x v="2"/>
    <s v="Alive"/>
    <s v="M"/>
    <n v="1"/>
    <n v="112"/>
    <s v="fair"/>
    <s v="fair"/>
    <m/>
    <s v="young (2-3)"/>
    <s v="young"/>
    <s v="unk"/>
    <s v="Unk"/>
    <s v="Negative"/>
    <s v="Negative"/>
    <s v="Negative"/>
    <s v="Negative"/>
    <s v="Negative"/>
    <s v="yes"/>
    <m/>
    <m/>
    <m/>
    <m/>
    <m/>
    <m/>
    <m/>
    <n v="0.65"/>
    <m/>
    <m/>
    <m/>
    <m/>
    <x v="45"/>
    <m/>
    <m/>
    <m/>
  </r>
  <r>
    <m/>
    <s v="18-13636"/>
    <x v="9"/>
    <s v="Klinse-Za"/>
    <d v="2018-12-22T00:00:00"/>
    <x v="2"/>
    <s v="Alive"/>
    <s v="NA"/>
    <n v="1"/>
    <s v="Unk"/>
    <s v="unk"/>
    <s v="unk"/>
    <m/>
    <s v="unk"/>
    <s v="unk"/>
    <s v="unk"/>
    <s v="Unk"/>
    <s v="Negative"/>
    <s v="Negative"/>
    <s v="Negative"/>
    <s v="Negative"/>
    <s v="Negative"/>
    <s v="yes"/>
    <n v="2.2999999999999998"/>
    <n v="6.3"/>
    <n v="0.46"/>
    <n v="0.5"/>
    <n v="1"/>
    <n v="5.6000000000000001E-2"/>
    <n v="1.1000000000000001"/>
    <n v="0.42"/>
    <n v="37.29"/>
    <m/>
    <m/>
    <m/>
    <x v="46"/>
    <m/>
    <m/>
    <m/>
  </r>
  <r>
    <m/>
    <s v="18-13637"/>
    <x v="28"/>
    <s v="Klinse-Za"/>
    <d v="2018-12-22T00:00:00"/>
    <x v="2"/>
    <s v="NA"/>
    <s v="NA"/>
    <n v="1"/>
    <s v="Unk"/>
    <s v="unk"/>
    <s v="unk"/>
    <m/>
    <s v="unk"/>
    <s v="unk"/>
    <s v="unk"/>
    <s v="Unk"/>
    <s v="Negative"/>
    <s v="Negative"/>
    <s v="Negative"/>
    <s v="Negative"/>
    <s v="Negative"/>
    <s v="yes"/>
    <n v="5.7"/>
    <n v="110"/>
    <n v="0.5"/>
    <n v="0.46"/>
    <n v="1"/>
    <n v="0.16"/>
    <n v="17"/>
    <n v="0.21"/>
    <n v="89.713999999999984"/>
    <m/>
    <m/>
    <m/>
    <x v="47"/>
    <m/>
    <s v="Monezia"/>
    <m/>
  </r>
  <r>
    <m/>
    <s v="18-13643R"/>
    <x v="28"/>
    <s v="Klinse-Za"/>
    <d v="2019-03-12T00:00:00"/>
    <x v="2"/>
    <s v="Alive"/>
    <s v="F"/>
    <n v="1"/>
    <n v="112"/>
    <s v="fair"/>
    <s v="fair"/>
    <m/>
    <s v="young (2-3)"/>
    <s v="young"/>
    <s v="unk"/>
    <s v="Unk"/>
    <s v="Negative"/>
    <s v="Negative"/>
    <s v="Negative"/>
    <s v="Negative"/>
    <s v="Negative"/>
    <s v="yes"/>
    <n v="1.8"/>
    <n v="2.8"/>
    <n v="0.41"/>
    <n v="0.39"/>
    <n v="0.6"/>
    <n v="6.2E-2"/>
    <s v="&lt;MDL"/>
    <n v="0.38"/>
    <n v="65.335999999999999"/>
    <n v="2"/>
    <m/>
    <m/>
    <x v="48"/>
    <m/>
    <s v="Eimiria/Moniezia"/>
    <m/>
  </r>
  <r>
    <m/>
    <s v="18-13641R"/>
    <x v="29"/>
    <s v="Klinse-Za"/>
    <d v="2019-03-12T00:00:00"/>
    <x v="2"/>
    <s v="NA"/>
    <s v="NA"/>
    <n v="1"/>
    <n v="99"/>
    <s v="poor"/>
    <s v="poor"/>
    <m/>
    <s v="young (2-3)"/>
    <s v="young"/>
    <s v="unk"/>
    <s v="Unk"/>
    <s v="Negative"/>
    <s v="Negative"/>
    <s v="Negative"/>
    <s v="borderline negative"/>
    <s v="Negative"/>
    <s v="yes"/>
    <n v="3.4"/>
    <n v="6.9"/>
    <n v="0.59"/>
    <n v="0.46"/>
    <n v="0.73"/>
    <n v="6.4000000000000001E-2"/>
    <s v="&lt;MDL"/>
    <n v="0.39"/>
    <m/>
    <m/>
    <m/>
    <m/>
    <x v="49"/>
    <m/>
    <m/>
    <m/>
  </r>
  <r>
    <m/>
    <s v="18-13653R"/>
    <x v="10"/>
    <s v="Klinse-Za"/>
    <d v="2019-03-13T00:00:00"/>
    <x v="2"/>
    <s v="Alive"/>
    <s v="F"/>
    <n v="1"/>
    <n v="96"/>
    <s v="fair"/>
    <s v="fair"/>
    <m/>
    <s v="young (2-3)"/>
    <s v="young"/>
    <s v="unk"/>
    <s v="Unk"/>
    <s v="Negative"/>
    <s v="Negative"/>
    <s v="Negative"/>
    <s v="Negative"/>
    <s v="Negative"/>
    <s v="yes"/>
    <n v="2.2999999999999998"/>
    <n v="3"/>
    <n v="0.56000000000000005"/>
    <n v="0.45"/>
    <n v="0.63"/>
    <n v="7.4999999999999997E-2"/>
    <n v="11"/>
    <n v="0.28000000000000003"/>
    <n v="51.661999999999992"/>
    <n v="2.7"/>
    <m/>
    <m/>
    <x v="50"/>
    <m/>
    <m/>
    <m/>
  </r>
  <r>
    <m/>
    <s v="18-13638"/>
    <x v="23"/>
    <s v="Klinse-Za"/>
    <d v="2019-01-14T00:00:00"/>
    <x v="2"/>
    <s v="Alive"/>
    <s v="NA"/>
    <n v="1"/>
    <s v="unk"/>
    <s v="good"/>
    <s v="good"/>
    <m/>
    <s v="mature (4-5)"/>
    <s v="young"/>
    <s v="unk"/>
    <s v="Unk"/>
    <s v="Negative"/>
    <s v="Negative"/>
    <s v="Negative"/>
    <s v="Negative"/>
    <s v="Negative"/>
    <s v="yes"/>
    <n v="3.3"/>
    <n v="17"/>
    <n v="0.66"/>
    <n v="0.54"/>
    <n v="0.86"/>
    <n v="6.5000000000000002E-2"/>
    <s v="&lt;MDL"/>
    <n v="0.28000000000000003"/>
    <n v="26.605999999999998"/>
    <m/>
    <m/>
    <m/>
    <x v="51"/>
    <m/>
    <m/>
    <m/>
  </r>
  <r>
    <m/>
    <s v="18-13646R"/>
    <x v="23"/>
    <s v="Klinse-Za"/>
    <d v="2019-03-13T00:00:00"/>
    <x v="2"/>
    <s v="Alive"/>
    <s v="F"/>
    <n v="1"/>
    <n v="107"/>
    <s v="fair"/>
    <s v="fair"/>
    <m/>
    <s v="mature (4-5)"/>
    <s v="young"/>
    <s v="unk"/>
    <s v="Unk"/>
    <s v="Negative"/>
    <s v="Negative"/>
    <s v="Negative"/>
    <s v="Negative"/>
    <s v="Negative"/>
    <s v="yes"/>
    <n v="1.6"/>
    <n v="4.3"/>
    <n v="0.54"/>
    <n v="0.41"/>
    <n v="0.55000000000000004"/>
    <n v="5.0999999999999997E-2"/>
    <s v="&lt;MDL"/>
    <n v="0.28000000000000003"/>
    <n v="37.317999999999991"/>
    <n v="1.6"/>
    <m/>
    <m/>
    <x v="52"/>
    <s v="positive"/>
    <m/>
    <m/>
  </r>
  <r>
    <m/>
    <s v="18-13639"/>
    <x v="14"/>
    <s v="Klinse-Za"/>
    <d v="2019-01-17T00:00:00"/>
    <x v="2"/>
    <s v="Alive"/>
    <s v="NA"/>
    <n v="1"/>
    <s v="unk"/>
    <s v="good"/>
    <s v="good"/>
    <m/>
    <s v="young (2-3)"/>
    <s v="young"/>
    <s v="unk"/>
    <s v="Unk"/>
    <s v="Negative"/>
    <s v="Negative"/>
    <s v="Negative"/>
    <s v="positive"/>
    <s v="positive"/>
    <s v="no"/>
    <n v="3.4"/>
    <n v="16"/>
    <n v="0.48"/>
    <n v="0.61"/>
    <n v="0.89"/>
    <n v="6.8000000000000005E-2"/>
    <n v="19"/>
    <n v="0.65"/>
    <n v="24.584"/>
    <m/>
    <m/>
    <m/>
    <x v="53"/>
    <m/>
    <m/>
    <m/>
  </r>
  <r>
    <m/>
    <s v="18-13654R"/>
    <x v="14"/>
    <s v="Klinse-Za"/>
    <d v="2019-03-15T00:00:00"/>
    <x v="2"/>
    <s v="Alive"/>
    <s v="F"/>
    <n v="1"/>
    <n v="114"/>
    <s v="fair"/>
    <s v="fair"/>
    <m/>
    <s v="young (2-3)"/>
    <s v="young"/>
    <s v="unk"/>
    <s v="Unk"/>
    <s v="Negative"/>
    <s v="Negative"/>
    <s v="Negative"/>
    <s v="positive"/>
    <s v="positive"/>
    <s v="no"/>
    <m/>
    <m/>
    <m/>
    <m/>
    <m/>
    <m/>
    <m/>
    <n v="0.21"/>
    <m/>
    <m/>
    <m/>
    <m/>
    <x v="54"/>
    <m/>
    <s v="Eimira"/>
    <m/>
  </r>
  <r>
    <m/>
    <s v="18-13642"/>
    <x v="15"/>
    <s v="Klinse-Za"/>
    <d v="2019-03-12T00:00:00"/>
    <x v="2"/>
    <s v="np"/>
    <s v="NA"/>
    <n v="1"/>
    <s v="unk"/>
    <s v="fair"/>
    <s v="fair"/>
    <m/>
    <s v="young (2-3)"/>
    <s v="young"/>
    <s v="unk"/>
    <s v="Unk"/>
    <s v="Negative"/>
    <s v="Negative"/>
    <s v="Negative"/>
    <s v="Negative"/>
    <s v="Negative"/>
    <s v="yes"/>
    <n v="2.8"/>
    <n v="2.2999999999999998"/>
    <n v="0.31"/>
    <n v="0.51"/>
    <n v="0.68"/>
    <n v="5.3999999999999999E-2"/>
    <s v="&lt;MDL"/>
    <n v="0.18"/>
    <m/>
    <m/>
    <m/>
    <m/>
    <x v="55"/>
    <m/>
    <m/>
    <m/>
  </r>
  <r>
    <m/>
    <s v="18-13644"/>
    <x v="24"/>
    <s v="Klinse-Za"/>
    <d v="2019-03-12T00:00:00"/>
    <x v="2"/>
    <s v="Alive"/>
    <s v="M"/>
    <n v="1"/>
    <n v="115"/>
    <s v="fair"/>
    <s v="fair"/>
    <m/>
    <s v="mature (6-7)"/>
    <s v="mature"/>
    <s v="unk"/>
    <s v="Unk"/>
    <s v="Negative"/>
    <s v="Negative"/>
    <s v="Negative"/>
    <s v="Negative"/>
    <s v="Negative"/>
    <s v="yes"/>
    <n v="3.7"/>
    <n v="3.9"/>
    <n v="0.65"/>
    <n v="0.38"/>
    <n v="0.66"/>
    <n v="5.1999999999999998E-2"/>
    <s v="&lt;MDL"/>
    <n v="0.25"/>
    <n v="39.423999999999999"/>
    <n v="2.2000000000000002"/>
    <m/>
    <m/>
    <x v="56"/>
    <m/>
    <m/>
    <m/>
  </r>
  <r>
    <m/>
    <s v="18-13669"/>
    <x v="30"/>
    <s v="Klinse-Za"/>
    <d v="2019-03-28T00:00:00"/>
    <x v="2"/>
    <s v="Alive"/>
    <s v="UNK"/>
    <s v="wild"/>
    <s v="unk"/>
    <s v="poor"/>
    <s v="poor"/>
    <m/>
    <s v="mature (4-5)"/>
    <s v="young"/>
    <s v="unk"/>
    <s v="Unk"/>
    <s v="unk"/>
    <s v="Negative"/>
    <s v="Negative"/>
    <s v="positive"/>
    <s v="positive"/>
    <s v="no"/>
    <n v="2.7"/>
    <n v="11"/>
    <n v="0.66"/>
    <n v="0.38"/>
    <n v="0.63"/>
    <n v="5.1999999999999998E-2"/>
    <s v="&lt;MDL"/>
    <n v="0.42"/>
    <n v="55.865999999999993"/>
    <n v="1.9"/>
    <m/>
    <m/>
    <x v="57"/>
    <m/>
    <m/>
    <m/>
  </r>
  <r>
    <m/>
    <s v="18-13670"/>
    <x v="25"/>
    <s v="Klinse-Za"/>
    <d v="2019-03-28T00:00:00"/>
    <x v="2"/>
    <s v="Neonatal death"/>
    <s v="UNK"/>
    <s v="wild"/>
    <s v="unk"/>
    <s v="fair"/>
    <s v="fair"/>
    <m/>
    <s v="mature (4-5)"/>
    <s v="young"/>
    <s v="unk"/>
    <s v="Unk"/>
    <s v="unk"/>
    <s v="Negative"/>
    <s v="Negative"/>
    <s v="Negative"/>
    <s v="Negative"/>
    <s v="yes"/>
    <n v="7.4"/>
    <n v="5.0999999999999996"/>
    <n v="0.69"/>
    <n v="0.35"/>
    <n v="0.68"/>
    <n v="4.8000000000000001E-2"/>
    <s v="&lt;MDL"/>
    <n v="0.22"/>
    <n v="34.752000000000002"/>
    <n v="1.7"/>
    <m/>
    <m/>
    <x v="58"/>
    <s v="positive"/>
    <m/>
    <m/>
  </r>
  <r>
    <m/>
    <s v="18-13667"/>
    <x v="16"/>
    <s v="Klinse-Za"/>
    <d v="2019-03-28T00:00:00"/>
    <x v="2"/>
    <s v="Alive"/>
    <s v="UNK"/>
    <s v="wild"/>
    <s v="unk"/>
    <s v="good"/>
    <s v="good"/>
    <m/>
    <s v="mature (4-5)"/>
    <s v="young"/>
    <s v="unk"/>
    <s v="Unk"/>
    <s v="unk"/>
    <s v="unk"/>
    <s v="unk"/>
    <s v="unk"/>
    <s v="unk"/>
    <s v="unk"/>
    <s v="unk"/>
    <s v="unk"/>
    <s v="unk"/>
    <s v="unk"/>
    <s v="unk"/>
    <s v="unk"/>
    <s v="unk"/>
    <s v="unk"/>
    <s v="unk"/>
    <m/>
    <m/>
    <m/>
    <x v="2"/>
    <m/>
    <m/>
    <m/>
  </r>
  <r>
    <n v="2"/>
    <s v="17-10493R"/>
    <x v="1"/>
    <s v="Klinse-Za"/>
    <d v="2018-03-14T00:00:00"/>
    <x v="3"/>
    <s v="np"/>
    <s v="NA"/>
    <n v="3"/>
    <n v="110"/>
    <s v="poor"/>
    <s v="poor"/>
    <n v="4.12"/>
    <s v="mature (6-7)"/>
    <s v="mature"/>
    <s v="Moderate"/>
    <s v="Moderate"/>
    <s v="Negative"/>
    <s v="Negative"/>
    <s v="Negative"/>
    <s v="Negative"/>
    <s v="Negative"/>
    <s v="yes"/>
    <n v="4.2"/>
    <n v="1.8"/>
    <n v="0.52"/>
    <n v="0.4"/>
    <n v="0.17"/>
    <n v="6.2E-2"/>
    <n v="1.6"/>
    <n v="0.38"/>
    <n v="6708.06"/>
    <m/>
    <m/>
    <m/>
    <x v="59"/>
    <m/>
    <m/>
    <m/>
  </r>
  <r>
    <n v="2"/>
    <s v="17-10496R"/>
    <x v="2"/>
    <s v="Klinse-Za"/>
    <d v="2018-03-14T00:00:00"/>
    <x v="3"/>
    <s v="Alive"/>
    <s v="F"/>
    <n v="3"/>
    <n v="110"/>
    <s v="poor"/>
    <s v="poor"/>
    <n v="5.87"/>
    <s v="mature (6-7)"/>
    <s v="mature"/>
    <s v="Minimal"/>
    <s v="Minimal"/>
    <s v="Negative"/>
    <s v="Negative"/>
    <s v="Negative"/>
    <s v="Borderline Positive"/>
    <s v="positive"/>
    <s v="no"/>
    <n v="4.0999999999999996"/>
    <n v="3.9"/>
    <n v="0.66"/>
    <n v="0.36"/>
    <n v="0.61"/>
    <n v="5.2999999999999999E-2"/>
    <s v="&lt;MDL"/>
    <n v="0.21"/>
    <n v="86.71"/>
    <m/>
    <m/>
    <m/>
    <x v="60"/>
    <m/>
    <m/>
    <m/>
  </r>
  <r>
    <n v="4"/>
    <s v="17-10498R"/>
    <x v="19"/>
    <s v="Klinse-Za"/>
    <d v="2018-04-03T00:00:00"/>
    <x v="3"/>
    <s v="Alive"/>
    <s v="M"/>
    <n v="5"/>
    <n v="98"/>
    <s v="poor"/>
    <s v="poor"/>
    <m/>
    <s v="mature (4-5)"/>
    <s v="young"/>
    <s v="unk"/>
    <s v="Unk"/>
    <s v="Negative"/>
    <s v="Negative"/>
    <s v="Negative"/>
    <s v="Negative"/>
    <s v="Negative"/>
    <s v="yes"/>
    <n v="3.6"/>
    <n v="3.4"/>
    <n v="0.63"/>
    <n v="0.46"/>
    <n v="0.56999999999999995"/>
    <n v="6.0999999999999999E-2"/>
    <s v="&lt;MDL"/>
    <n v="0.2"/>
    <n v="33.58"/>
    <n v="2"/>
    <s v="unk"/>
    <n v="106.22"/>
    <x v="61"/>
    <m/>
    <m/>
    <m/>
  </r>
  <r>
    <n v="4"/>
    <s v="17-10490R"/>
    <x v="3"/>
    <s v="Klinse-Za"/>
    <d v="2018-03-13T00:00:00"/>
    <x v="3"/>
    <s v="Aborted/Stillborn"/>
    <s v="M"/>
    <n v="3"/>
    <n v="136"/>
    <s v="fair"/>
    <s v="fair"/>
    <n v="7.38"/>
    <s v="mature (4-5)"/>
    <s v="young"/>
    <s v="unk"/>
    <s v="Unk"/>
    <s v="Negative"/>
    <s v="Negative"/>
    <s v="Negative"/>
    <s v="Negative"/>
    <s v="Negative"/>
    <s v="yes"/>
    <n v="4"/>
    <n v="2"/>
    <n v="0.59"/>
    <n v="0.44"/>
    <n v="0.51"/>
    <n v="4.4999999999999998E-2"/>
    <s v="&lt;MDL"/>
    <n v="0.18"/>
    <n v="63.5"/>
    <m/>
    <m/>
    <m/>
    <x v="62"/>
    <m/>
    <m/>
    <m/>
  </r>
  <r>
    <n v="4"/>
    <s v="17-10487R"/>
    <x v="4"/>
    <s v="Klinse-Za"/>
    <d v="2018-03-13T00:00:00"/>
    <x v="3"/>
    <s v="Alive"/>
    <s v="M"/>
    <n v="4"/>
    <n v="86"/>
    <s v="poor"/>
    <s v="poor"/>
    <n v="4.7"/>
    <s v="old (8-9)"/>
    <s v="old"/>
    <s v="Heavy"/>
    <s v="Heavy"/>
    <s v="Negative"/>
    <s v="Negative"/>
    <s v="Negative"/>
    <s v="Negative"/>
    <s v="Negative"/>
    <s v="yes"/>
    <n v="2.5"/>
    <n v="2.9"/>
    <n v="0.48"/>
    <n v="0.34"/>
    <n v="0.52"/>
    <n v="0.05"/>
    <n v="9.6"/>
    <n v="0.19"/>
    <n v="86.13"/>
    <m/>
    <m/>
    <m/>
    <x v="63"/>
    <m/>
    <m/>
    <m/>
  </r>
  <r>
    <n v="1"/>
    <s v="17-10491R"/>
    <x v="31"/>
    <s v="Klinse-Za"/>
    <d v="2018-03-13T00:00:00"/>
    <x v="3"/>
    <s v="np"/>
    <s v="NA"/>
    <n v="3"/>
    <n v="106"/>
    <s v="poor"/>
    <s v="poor"/>
    <n v="6.12"/>
    <s v="mature (6-7)"/>
    <s v="mature"/>
    <s v="Moderate"/>
    <s v="Moderate"/>
    <s v="Negative"/>
    <s v="Negative"/>
    <s v="positive"/>
    <s v="Borderline Positive"/>
    <s v="positive"/>
    <s v="no"/>
    <n v="3.8"/>
    <n v="1.6"/>
    <n v="0.46"/>
    <n v="0.55000000000000004"/>
    <n v="0.55000000000000004"/>
    <n v="5.8000000000000003E-2"/>
    <s v="&lt;MDL"/>
    <n v="0.15"/>
    <n v="93.99"/>
    <m/>
    <m/>
    <m/>
    <x v="64"/>
    <m/>
    <m/>
    <m/>
  </r>
  <r>
    <n v="2"/>
    <s v="17-10502"/>
    <x v="5"/>
    <s v="Klinse-Za"/>
    <d v="2018-04-06T00:00:00"/>
    <x v="3"/>
    <s v="Neonatal death"/>
    <s v="UNK"/>
    <s v="wild"/>
    <s v="unk"/>
    <s v="poor"/>
    <s v="poor"/>
    <m/>
    <s v="unk"/>
    <s v="unk"/>
    <s v="Moderate"/>
    <s v="Moderate"/>
    <s v="Negative"/>
    <s v="Negative"/>
    <s v="unk"/>
    <s v="positive"/>
    <s v="positive"/>
    <s v="no"/>
    <n v="5.3"/>
    <n v="3.6"/>
    <n v="0.55000000000000004"/>
    <n v="0.42"/>
    <n v="0.55000000000000004"/>
    <n v="5.8999999999999997E-2"/>
    <s v="&lt;MDL"/>
    <m/>
    <n v="32.04"/>
    <n v="1.6"/>
    <m/>
    <m/>
    <x v="65"/>
    <s v="positive"/>
    <m/>
    <m/>
  </r>
  <r>
    <n v="2"/>
    <s v="17-10495R"/>
    <x v="20"/>
    <s v="Klinse-Za"/>
    <d v="2018-03-14T00:00:00"/>
    <x v="3"/>
    <s v="Alive"/>
    <s v="F"/>
    <n v="2"/>
    <n v="113"/>
    <s v="poor"/>
    <s v="poor"/>
    <n v="5.29"/>
    <s v="old (8-9)"/>
    <s v="old"/>
    <s v="Heavy"/>
    <s v="Heavy"/>
    <s v="Negative"/>
    <s v="Negative"/>
    <s v="Negative"/>
    <s v="Negative"/>
    <s v="Negative"/>
    <s v="yes"/>
    <n v="3.8"/>
    <n v="2.9"/>
    <n v="0.52"/>
    <n v="0.56999999999999995"/>
    <n v="0.62"/>
    <n v="5.5E-2"/>
    <s v="&lt;MDL"/>
    <n v="0.19"/>
    <n v="59.48"/>
    <m/>
    <m/>
    <m/>
    <x v="66"/>
    <m/>
    <m/>
    <m/>
  </r>
  <r>
    <n v="2"/>
    <s v="17-10494R"/>
    <x v="32"/>
    <s v="Klinse-Za"/>
    <d v="2018-03-14T00:00:00"/>
    <x v="3"/>
    <s v="Alive"/>
    <s v="F"/>
    <n v="2"/>
    <n v="133"/>
    <s v="fair"/>
    <s v="fair"/>
    <n v="6.99"/>
    <s v="mature (4-7)"/>
    <s v="mature"/>
    <s v="unk"/>
    <s v="Unk"/>
    <s v="Negative"/>
    <s v="Negative"/>
    <s v="positive"/>
    <s v="Negative"/>
    <s v="Negative"/>
    <s v="no"/>
    <n v="3.5"/>
    <n v="2"/>
    <n v="0.54"/>
    <n v="0.43"/>
    <n v="0.61"/>
    <n v="5.1999999999999998E-2"/>
    <s v="&lt;MDL"/>
    <n v="0.2"/>
    <n v="55.2"/>
    <m/>
    <m/>
    <m/>
    <x v="67"/>
    <m/>
    <m/>
    <m/>
  </r>
  <r>
    <n v="2"/>
    <s v="17-10497R"/>
    <x v="33"/>
    <s v="Klinse-Za"/>
    <d v="2018-03-14T00:00:00"/>
    <x v="3"/>
    <s v="Alive"/>
    <s v="M"/>
    <n v="2"/>
    <n v="123"/>
    <s v="good"/>
    <s v="good"/>
    <n v="11.24"/>
    <s v="old (10-11)"/>
    <s v="old"/>
    <s v="Heavy"/>
    <s v="Heavy"/>
    <s v="Negative"/>
    <s v="Negative"/>
    <s v="Negative"/>
    <s v="Negative"/>
    <s v="Negative"/>
    <s v="yes"/>
    <n v="5"/>
    <n v="3.2"/>
    <n v="0.73"/>
    <n v="0.66"/>
    <n v="0.8"/>
    <n v="7.0999999999999994E-2"/>
    <s v="&lt;MDL"/>
    <n v="0.21"/>
    <n v="90.66"/>
    <m/>
    <m/>
    <m/>
    <x v="68"/>
    <m/>
    <m/>
    <m/>
  </r>
  <r>
    <n v="2"/>
    <s v="17-10503"/>
    <x v="6"/>
    <s v="Klinse-Za"/>
    <d v="2018-04-06T00:00:00"/>
    <x v="3"/>
    <s v="Neonatal death"/>
    <s v="UNK"/>
    <s v="wild"/>
    <s v="unk"/>
    <s v="poor"/>
    <s v="poor"/>
    <m/>
    <s v="unk"/>
    <s v="unk"/>
    <s v="Minimal"/>
    <s v="Minimal"/>
    <s v="Negative"/>
    <s v="Negative"/>
    <s v="Negative"/>
    <s v="positive"/>
    <s v="positive"/>
    <s v="no"/>
    <n v="4.0999999999999996"/>
    <n v="6.1"/>
    <n v="0.37"/>
    <n v="1"/>
    <n v="0.67"/>
    <n v="6.8000000000000005E-2"/>
    <s v="&lt;MDL"/>
    <n v="1.36"/>
    <n v="28.64"/>
    <n v="1.7"/>
    <m/>
    <m/>
    <x v="69"/>
    <m/>
    <m/>
    <m/>
  </r>
  <r>
    <n v="2"/>
    <s v="17-10489R"/>
    <x v="34"/>
    <s v="Klinse-Za"/>
    <d v="2018-03-13T00:00:00"/>
    <x v="3"/>
    <s v="Alive"/>
    <s v="M"/>
    <n v="2"/>
    <n v="108"/>
    <s v="fair"/>
    <s v="fair"/>
    <n v="9.2899999999999991"/>
    <s v="mature (6-7)"/>
    <s v="mature"/>
    <s v="Moderate"/>
    <s v="Moderate"/>
    <s v="Negative"/>
    <s v="Negative"/>
    <s v="Negative"/>
    <s v="Negative"/>
    <s v="Negative"/>
    <s v="yes"/>
    <n v="4.5999999999999996"/>
    <n v="3.1"/>
    <n v="0.65"/>
    <n v="0.44"/>
    <n v="0.65"/>
    <n v="6.8000000000000005E-2"/>
    <n v="51"/>
    <n v="0.2"/>
    <m/>
    <m/>
    <m/>
    <m/>
    <x v="70"/>
    <m/>
    <m/>
    <m/>
  </r>
  <r>
    <n v="2"/>
    <s v="17-10488"/>
    <x v="8"/>
    <s v="Klinse-Za"/>
    <d v="2018-03-13T00:00:00"/>
    <x v="3"/>
    <s v="Alive"/>
    <s v="F"/>
    <n v="1"/>
    <n v="121"/>
    <s v="fair"/>
    <s v="fair"/>
    <n v="7.45"/>
    <s v="mature (4-5)"/>
    <s v="young"/>
    <s v="Moderate"/>
    <s v="Moderate"/>
    <s v="Negative"/>
    <s v="Negative"/>
    <s v="Negative"/>
    <s v="Negative"/>
    <s v="Negative"/>
    <s v="yes"/>
    <n v="7.5"/>
    <n v="3.6"/>
    <n v="0.47"/>
    <n v="0.45"/>
    <n v="0.5"/>
    <n v="4.9000000000000002E-2"/>
    <n v="7.1"/>
    <n v="0.21"/>
    <m/>
    <m/>
    <m/>
    <m/>
    <x v="71"/>
    <m/>
    <m/>
    <m/>
  </r>
  <r>
    <n v="1"/>
    <s v="17-10492R"/>
    <x v="35"/>
    <s v="Klinse-Za"/>
    <d v="2018-03-13T00:00:00"/>
    <x v="3"/>
    <s v="Alive"/>
    <s v="M"/>
    <n v="2"/>
    <n v="108"/>
    <s v="poor"/>
    <s v="poor"/>
    <n v="7.05"/>
    <s v="young (2-3)"/>
    <s v="young"/>
    <s v="Minimal"/>
    <s v="Minimal"/>
    <s v="Negative"/>
    <s v="Negative"/>
    <s v="Negative"/>
    <s v="Negative"/>
    <s v="Negative"/>
    <s v="yes"/>
    <n v="4.4000000000000004"/>
    <n v="3.2"/>
    <n v="0.6"/>
    <n v="0.46"/>
    <n v="0.47"/>
    <n v="0.34"/>
    <s v="&lt;MDL"/>
    <n v="0.24"/>
    <n v="71.78"/>
    <m/>
    <s v="unk"/>
    <n v="481.5"/>
    <x v="72"/>
    <m/>
    <m/>
    <m/>
  </r>
  <r>
    <n v="4"/>
    <s v="17-9715"/>
    <x v="0"/>
    <s v="Klinse-Za"/>
    <d v="2017-03-23T00:00:00"/>
    <x v="4"/>
    <s v="Alive"/>
    <s v="M"/>
    <n v="3"/>
    <n v="136.5"/>
    <n v="2.5"/>
    <s v="fair"/>
    <m/>
    <s v="older adult"/>
    <s v="old"/>
    <s v="Moderate"/>
    <s v="Moderate"/>
    <s v="Negative"/>
    <s v="unk"/>
    <s v="unk"/>
    <s v="positive"/>
    <s v="positive"/>
    <s v="no"/>
    <m/>
    <m/>
    <m/>
    <m/>
    <m/>
    <m/>
    <m/>
    <m/>
    <m/>
    <m/>
    <n v="46.843999999999994"/>
    <n v="257.50900000000001"/>
    <x v="73"/>
    <m/>
    <m/>
    <m/>
  </r>
  <r>
    <n v="2"/>
    <s v="14-4956"/>
    <x v="2"/>
    <s v="Klinse-Za"/>
    <d v="2017-03-23T00:00:00"/>
    <x v="4"/>
    <s v="Neonatal death"/>
    <s v="UNK"/>
    <s v="wild"/>
    <s v="unk"/>
    <s v="unk"/>
    <s v="unk"/>
    <m/>
    <s v="unk"/>
    <s v="unk"/>
    <s v="Minimal"/>
    <s v="Minimal"/>
    <s v="Negative"/>
    <s v="Negative"/>
    <s v="Negative"/>
    <s v="positive"/>
    <s v="positive"/>
    <s v="no"/>
    <n v="4.3"/>
    <n v="3.2"/>
    <n v="0.45"/>
    <n v="0.46"/>
    <n v="0.74"/>
    <n v="5.5E-2"/>
    <n v="1.1000000000000001"/>
    <n v="0.21"/>
    <m/>
    <m/>
    <m/>
    <m/>
    <x v="2"/>
    <m/>
    <m/>
    <m/>
  </r>
  <r>
    <n v="4"/>
    <s v="17-9709"/>
    <x v="19"/>
    <s v="Klinse-Za"/>
    <d v="2017-03-23T00:00:00"/>
    <x v="4"/>
    <s v="Alive"/>
    <s v="M"/>
    <n v="4"/>
    <n v="123.4"/>
    <s v="2 - poor"/>
    <s v="poor"/>
    <m/>
    <s v="old"/>
    <s v="old"/>
    <s v="Heavy"/>
    <s v="Heavy"/>
    <s v="Negative"/>
    <s v="positive"/>
    <s v="Negative"/>
    <s v="positive"/>
    <s v="positive"/>
    <s v="no"/>
    <n v="2.8"/>
    <n v="3.9"/>
    <n v="0.38"/>
    <n v="0.53"/>
    <n v="0.61"/>
    <n v="6.0999999999999999E-2"/>
    <n v="1.5"/>
    <n v="0.26"/>
    <m/>
    <m/>
    <n v="41.07200000000001"/>
    <n v="76.733000000000004"/>
    <x v="74"/>
    <m/>
    <m/>
    <m/>
  </r>
  <r>
    <n v="4"/>
    <s v="14-4962"/>
    <x v="4"/>
    <s v="Klinse-Za"/>
    <d v="2017-03-23T00:00:00"/>
    <x v="4"/>
    <s v="Alive"/>
    <s v="F"/>
    <n v="3"/>
    <n v="112.5"/>
    <s v="2 - poor"/>
    <s v="poor"/>
    <m/>
    <s v="unk"/>
    <s v="unk"/>
    <s v="unk"/>
    <s v="Unk"/>
    <s v="Negative"/>
    <s v="Negative"/>
    <s v="Negative"/>
    <s v="positive"/>
    <s v="positive"/>
    <s v="no"/>
    <n v="3"/>
    <n v="3.3"/>
    <n v="1.3"/>
    <n v="0.38"/>
    <n v="0.57999999999999996"/>
    <n v="5.1999999999999998E-2"/>
    <s v="&lt;MDL"/>
    <n v="0.24"/>
    <m/>
    <m/>
    <n v="45.089500000000001"/>
    <n v="386.75099999999998"/>
    <x v="75"/>
    <s v="positive"/>
    <m/>
    <m/>
  </r>
  <r>
    <n v="2"/>
    <s v="17-9707"/>
    <x v="7"/>
    <s v="Klinse-Za"/>
    <d v="2017-03-23T00:00:00"/>
    <x v="4"/>
    <s v="Alive"/>
    <s v="M"/>
    <n v="1"/>
    <s v="unk"/>
    <s v="fair"/>
    <s v="fair"/>
    <m/>
    <n v="2"/>
    <s v="young"/>
    <s v="Minimal"/>
    <s v="Minimal"/>
    <s v="Negative"/>
    <s v="Negative"/>
    <s v="Negative"/>
    <s v="positive"/>
    <s v="positive"/>
    <s v="no"/>
    <n v="2.7"/>
    <n v="2.5"/>
    <n v="2.2000000000000002"/>
    <n v="0.36"/>
    <n v="0.85"/>
    <n v="5.0999999999999997E-2"/>
    <s v="&lt;MDL"/>
    <n v="0.25"/>
    <m/>
    <m/>
    <s v="unk"/>
    <n v="202.92399999999998"/>
    <x v="76"/>
    <m/>
    <m/>
    <m/>
  </r>
  <r>
    <n v="2"/>
    <s v="17-9710"/>
    <x v="22"/>
    <s v="Klinse-Za"/>
    <d v="2017-03-23T00:00:00"/>
    <x v="4"/>
    <s v="Alive"/>
    <s v="F"/>
    <n v="2"/>
    <n v="123.4"/>
    <n v="2.5"/>
    <s v="fair"/>
    <m/>
    <s v="mature"/>
    <s v="mature"/>
    <s v="Moderate"/>
    <s v="Moderate"/>
    <s v="unk"/>
    <s v="unk"/>
    <s v="unk"/>
    <s v="unk"/>
    <s v="unk"/>
    <s v="no"/>
    <m/>
    <m/>
    <m/>
    <m/>
    <m/>
    <m/>
    <m/>
    <m/>
    <m/>
    <m/>
    <n v="31.030333333333331"/>
    <n v="141.41199999999998"/>
    <x v="2"/>
    <m/>
    <m/>
    <m/>
  </r>
  <r>
    <n v="3"/>
    <s v="16-8274"/>
    <x v="27"/>
    <s v="Klinse-Za"/>
    <d v="2017-03-23T00:00:00"/>
    <x v="4"/>
    <s v="Alive"/>
    <s v="F"/>
    <n v="2"/>
    <n v="106.6"/>
    <s v="1.5 - poor"/>
    <s v="poor"/>
    <m/>
    <s v="young adult"/>
    <s v="young"/>
    <s v="Minimal"/>
    <s v="Minimal"/>
    <s v="Negative"/>
    <s v="Negative"/>
    <s v="Negative"/>
    <s v="positive"/>
    <s v="positive"/>
    <s v="no"/>
    <n v="3.3"/>
    <n v="2.4"/>
    <n v="1"/>
    <n v="0.44"/>
    <n v="0.56999999999999995"/>
    <n v="5.2999999999999999E-2"/>
    <s v="&lt;MDL"/>
    <n v="0.2"/>
    <m/>
    <m/>
    <n v="93.966666666666654"/>
    <n v="129.94666666666669"/>
    <x v="77"/>
    <m/>
    <m/>
    <m/>
  </r>
  <r>
    <n v="1"/>
    <s v="17-9708"/>
    <x v="35"/>
    <s v="Klinse-Za"/>
    <d v="2017-03-23T00:00:00"/>
    <x v="4"/>
    <s v="Aborted/Stillborn"/>
    <s v="UNK"/>
    <n v="1"/>
    <s v="unk"/>
    <s v="poor"/>
    <s v="poor"/>
    <m/>
    <s v="mature"/>
    <s v="mature"/>
    <s v="Moderate"/>
    <s v="Moderate"/>
    <s v="Negative"/>
    <s v="Negative"/>
    <s v="Negative"/>
    <s v="positive"/>
    <s v="positive"/>
    <s v="no"/>
    <n v="3.4"/>
    <n v="2.2999999999999998"/>
    <n v="0.48"/>
    <n v="0.45"/>
    <n v="0.57999999999999996"/>
    <n v="6.0999999999999999E-2"/>
    <n v="1.7"/>
    <n v="0.21"/>
    <m/>
    <m/>
    <n v="55.066999999999993"/>
    <n v="289.89400000000001"/>
    <x v="78"/>
    <m/>
    <m/>
    <m/>
  </r>
  <r>
    <n v="1"/>
    <s v="17-9712"/>
    <x v="36"/>
    <s v="Klinse-Za"/>
    <d v="2017-03-23T00:00:00"/>
    <x v="4"/>
    <s v="Alive"/>
    <s v="M"/>
    <n v="1"/>
    <n v="120.7"/>
    <s v="1 - very poor"/>
    <s v="poor"/>
    <m/>
    <s v="old"/>
    <s v="old"/>
    <s v="Heavy"/>
    <s v="Heavy"/>
    <s v="Negative"/>
    <s v="Negative"/>
    <s v="Negative"/>
    <s v="positive"/>
    <s v="positive"/>
    <s v="no"/>
    <n v="2.6"/>
    <n v="2.7"/>
    <n v="1.2"/>
    <n v="0.36"/>
    <n v="0.62"/>
    <n v="4.4999999999999998E-2"/>
    <s v="&lt;MDL"/>
    <n v="0.32"/>
    <m/>
    <m/>
    <n v="32.127333333333333"/>
    <n v="225.30377777777775"/>
    <x v="79"/>
    <m/>
    <m/>
    <m/>
  </r>
  <r>
    <n v="0"/>
    <s v="17-9713"/>
    <x v="37"/>
    <s v="Klinse-Za"/>
    <d v="2017-03-23T00:00:00"/>
    <x v="4"/>
    <s v="Aborted/Stillborn"/>
    <s v="M"/>
    <n v="1"/>
    <n v="105.7"/>
    <s v="2 - poor"/>
    <s v="poor"/>
    <m/>
    <s v="mature"/>
    <s v="mature"/>
    <s v="Moderate"/>
    <s v="Moderate"/>
    <s v="unk"/>
    <s v="unk"/>
    <s v="unk"/>
    <s v="unk"/>
    <s v="unk"/>
    <s v="unk"/>
    <s v="unk"/>
    <s v="unk"/>
    <s v="unk"/>
    <s v="unk"/>
    <s v="unk"/>
    <s v="unk"/>
    <s v="unk"/>
    <s v="unk"/>
    <m/>
    <m/>
    <n v="33.658000000000001"/>
    <s v="unk"/>
    <x v="80"/>
    <m/>
    <m/>
    <m/>
  </r>
  <r>
    <n v="4"/>
    <s v="14-4954"/>
    <x v="0"/>
    <s v="Klinse-Za"/>
    <d v="2016-03-17T00:00:00"/>
    <x v="5"/>
    <s v="Alive"/>
    <s v="F"/>
    <n v="2"/>
    <n v="133.5"/>
    <n v="4"/>
    <s v="good"/>
    <m/>
    <s v="unk"/>
    <s v="unk"/>
    <s v="unk"/>
    <s v="Unk"/>
    <s v="Negative"/>
    <s v="Negative"/>
    <s v="positive"/>
    <s v="positive"/>
    <s v="positive"/>
    <s v="no"/>
    <n v="2.2000000000000002"/>
    <n v="2.9"/>
    <n v="2.2999999999999998"/>
    <n v="0.35"/>
    <n v="0.78"/>
    <n v="7.3999999999999996E-2"/>
    <s v="&lt;MDL"/>
    <n v="0.2"/>
    <m/>
    <m/>
    <m/>
    <m/>
    <x v="81"/>
    <m/>
    <m/>
    <m/>
  </r>
  <r>
    <n v="2"/>
    <s v="14-4955"/>
    <x v="1"/>
    <s v="Klinse-Za"/>
    <d v="2016-03-16T00:00:00"/>
    <x v="5"/>
    <s v="Alive"/>
    <s v="F"/>
    <n v="2"/>
    <n v="133.5"/>
    <n v="3.5"/>
    <s v="good"/>
    <m/>
    <s v="unk"/>
    <s v="unk"/>
    <s v="Min to mod"/>
    <s v="Minimal"/>
    <s v="Negative"/>
    <s v="Negative"/>
    <s v="Negative"/>
    <s v="positive"/>
    <s v="positive"/>
    <s v="no"/>
    <n v="3.1"/>
    <n v="2.6"/>
    <n v="2.2000000000000002"/>
    <n v="0.49"/>
    <n v="1"/>
    <n v="7.2999999999999995E-2"/>
    <n v="7.8"/>
    <n v="0.18"/>
    <m/>
    <m/>
    <m/>
    <m/>
    <x v="82"/>
    <m/>
    <m/>
    <m/>
  </r>
  <r>
    <n v="2"/>
    <s v="14-4957"/>
    <x v="38"/>
    <s v="Klinse-Za"/>
    <d v="2016-03-16T00:00:00"/>
    <x v="5"/>
    <s v="Alive"/>
    <s v="M"/>
    <n v="2"/>
    <s v="unk"/>
    <n v="4"/>
    <s v="good"/>
    <m/>
    <s v="unk"/>
    <s v="unk"/>
    <s v="unk"/>
    <s v="Unk"/>
    <s v="Negative"/>
    <s v="Negative"/>
    <s v="positive"/>
    <s v="positive"/>
    <s v="positive"/>
    <s v="no"/>
    <n v="3.4"/>
    <n v="3.4"/>
    <n v="2.5"/>
    <n v="0.57999999999999996"/>
    <n v="0.97"/>
    <n v="6.2E-2"/>
    <n v="3.5"/>
    <n v="0.2"/>
    <m/>
    <m/>
    <m/>
    <m/>
    <x v="83"/>
    <m/>
    <m/>
    <m/>
  </r>
  <r>
    <n v="4"/>
    <s v="14-4985"/>
    <x v="19"/>
    <s v="Klinse-Za"/>
    <d v="2016-03-18T00:00:00"/>
    <x v="5"/>
    <s v="Aborted/Stillborn"/>
    <s v="NA"/>
    <n v="3"/>
    <n v="116.5"/>
    <n v="2.5"/>
    <s v="fair"/>
    <m/>
    <s v="old"/>
    <s v="old"/>
    <s v="Heavy"/>
    <s v="Heavy"/>
    <m/>
    <s v="positive"/>
    <s v="Negative"/>
    <s v="positive"/>
    <s v="positive"/>
    <s v="no"/>
    <n v="2.1"/>
    <n v="2.8"/>
    <n v="2.2000000000000002"/>
    <n v="0.65"/>
    <n v="1"/>
    <n v="6.8000000000000005E-2"/>
    <s v="&lt;MDL"/>
    <n v="0.25"/>
    <m/>
    <m/>
    <m/>
    <m/>
    <x v="84"/>
    <s v="positive"/>
    <m/>
    <m/>
  </r>
  <r>
    <n v="2"/>
    <s v="14-4959"/>
    <x v="39"/>
    <s v="Klinse-Za"/>
    <d v="2016-03-17T00:00:00"/>
    <x v="5"/>
    <s v="Alive"/>
    <s v="M"/>
    <n v="3"/>
    <n v="134.5"/>
    <s v="unk"/>
    <s v="unk"/>
    <m/>
    <s v="unk"/>
    <s v="unk"/>
    <s v="unk"/>
    <s v="Unk"/>
    <s v="Negative"/>
    <s v="Negative"/>
    <s v="positive"/>
    <s v="positive"/>
    <s v="positive"/>
    <s v="no"/>
    <n v="1.8"/>
    <n v="2.9"/>
    <n v="2.1"/>
    <n v="0.62"/>
    <n v="0.79"/>
    <n v="6.9000000000000006E-2"/>
    <s v="&lt;MDL"/>
    <n v="0.23"/>
    <m/>
    <m/>
    <m/>
    <m/>
    <x v="2"/>
    <m/>
    <m/>
    <m/>
  </r>
  <r>
    <n v="4"/>
    <s v="14-4960"/>
    <x v="3"/>
    <s v="Klinse-Za"/>
    <d v="2016-03-16T00:00:00"/>
    <x v="5"/>
    <s v="Alive"/>
    <s v="M"/>
    <n v="2"/>
    <n v="150.1"/>
    <n v="4"/>
    <s v="good"/>
    <m/>
    <s v="unk"/>
    <s v="unk"/>
    <s v="unk"/>
    <s v="Unk"/>
    <s v="Negative"/>
    <s v="Negative"/>
    <s v="Negative"/>
    <s v="positive"/>
    <s v="positive"/>
    <s v="no"/>
    <n v="2.5"/>
    <n v="11"/>
    <n v="2.4"/>
    <n v="0.5"/>
    <n v="0.81"/>
    <n v="5.8000000000000003E-2"/>
    <n v="4.0999999999999996"/>
    <n v="0.42"/>
    <m/>
    <m/>
    <m/>
    <m/>
    <x v="85"/>
    <m/>
    <m/>
    <m/>
  </r>
  <r>
    <n v="4"/>
    <s v="14-4962"/>
    <x v="4"/>
    <s v="Klinse-Za"/>
    <d v="2016-03-18T00:00:00"/>
    <x v="5"/>
    <s v="Alive"/>
    <s v="F"/>
    <n v="2"/>
    <n v="118.5"/>
    <n v="3.5"/>
    <s v="good"/>
    <m/>
    <s v="old"/>
    <s v="old"/>
    <s v="Heavy"/>
    <s v="Heavy"/>
    <s v="Negative"/>
    <s v="Negative"/>
    <s v="Negative"/>
    <s v="Negative"/>
    <s v="Negative"/>
    <s v="yes"/>
    <n v="2.8"/>
    <n v="4.5999999999999996"/>
    <n v="2.5"/>
    <n v="0.42"/>
    <n v="0.99"/>
    <n v="5.1999999999999998E-2"/>
    <n v="9.6999999999999993"/>
    <n v="0.27"/>
    <m/>
    <m/>
    <m/>
    <m/>
    <x v="86"/>
    <m/>
    <m/>
    <m/>
  </r>
  <r>
    <n v="1"/>
    <s v="15-6336"/>
    <x v="31"/>
    <s v="Klinse-Za"/>
    <d v="2016-03-17T00:00:00"/>
    <x v="5"/>
    <s v="Alive"/>
    <s v="F"/>
    <n v="2"/>
    <n v="135"/>
    <s v="unk"/>
    <s v="unk"/>
    <m/>
    <s v="unk"/>
    <s v="unk"/>
    <s v="unk"/>
    <s v="Unk"/>
    <s v="Negative"/>
    <s v="Negative"/>
    <s v="positive"/>
    <s v="positive"/>
    <s v="positive"/>
    <s v="no"/>
    <n v="3.1"/>
    <n v="2.6"/>
    <n v="1.9"/>
    <n v="0.49"/>
    <n v="0.75"/>
    <n v="6.0999999999999999E-2"/>
    <s v="&lt;MDL"/>
    <n v="0.19"/>
    <m/>
    <m/>
    <m/>
    <m/>
    <x v="87"/>
    <m/>
    <m/>
    <m/>
  </r>
  <r>
    <n v="2"/>
    <s v="15-6337"/>
    <x v="5"/>
    <s v="Klinse-Za"/>
    <d v="2016-03-18T00:00:00"/>
    <x v="5"/>
    <s v="Alive"/>
    <s v="F"/>
    <n v="2"/>
    <n v="110.5"/>
    <n v="3"/>
    <s v="fair"/>
    <m/>
    <s v="young adult (~5)"/>
    <s v="young"/>
    <s v="unk"/>
    <s v="Unk"/>
    <s v="Negative"/>
    <s v="Negative"/>
    <s v="Negative"/>
    <s v="borderline negative"/>
    <s v="Negative"/>
    <s v="yes"/>
    <n v="2.7"/>
    <n v="5"/>
    <n v="2.2999999999999998"/>
    <n v="0.46"/>
    <n v="0.95"/>
    <n v="6.0999999999999999E-2"/>
    <s v="&lt;MDL"/>
    <n v="0.33"/>
    <m/>
    <m/>
    <m/>
    <m/>
    <x v="76"/>
    <m/>
    <s v="Monezia"/>
    <m/>
  </r>
  <r>
    <n v="2"/>
    <s v="15-6343"/>
    <x v="6"/>
    <s v="Klinse-Za"/>
    <d v="2016-03-17T00:00:00"/>
    <x v="5"/>
    <s v="Alive"/>
    <s v="M"/>
    <n v="2"/>
    <n v="135"/>
    <n v="3.5"/>
    <s v="good"/>
    <m/>
    <s v="young"/>
    <s v="young"/>
    <s v="unk"/>
    <s v="Unk"/>
    <s v="Negative"/>
    <s v="Negative"/>
    <s v="Negative"/>
    <s v="positive"/>
    <s v="positive"/>
    <s v="no"/>
    <n v="2.4"/>
    <n v="2"/>
    <n v="1.9"/>
    <n v="0.46"/>
    <n v="0.9"/>
    <n v="5.8999999999999997E-2"/>
    <s v="&lt;MDL"/>
    <n v="0.21"/>
    <m/>
    <m/>
    <m/>
    <m/>
    <x v="88"/>
    <m/>
    <m/>
    <m/>
  </r>
  <r>
    <n v="2"/>
    <s v="16-8271"/>
    <x v="22"/>
    <s v="Klinse-Za"/>
    <d v="2016-03-16T00:00:00"/>
    <x v="5"/>
    <s v="Aborted/Stillborn"/>
    <s v="NA"/>
    <n v="1"/>
    <n v="121.5"/>
    <s v="unk"/>
    <s v="unk"/>
    <m/>
    <s v="unk"/>
    <s v="unk"/>
    <s v="unk"/>
    <s v="Unk"/>
    <s v="Negative"/>
    <s v="Negative"/>
    <s v="Negative"/>
    <s v="Negative"/>
    <s v="Negative"/>
    <s v="yes"/>
    <n v="3.4"/>
    <n v="5.2"/>
    <n v="2.4"/>
    <n v="0.47"/>
    <n v="0.93"/>
    <n v="6.0999999999999999E-2"/>
    <n v="13"/>
    <m/>
    <m/>
    <m/>
    <m/>
    <m/>
    <x v="2"/>
    <m/>
    <m/>
    <m/>
  </r>
  <r>
    <n v="2"/>
    <s v="16-8272"/>
    <x v="34"/>
    <s v="Klinse-Za"/>
    <d v="2016-03-16T00:00:00"/>
    <x v="5"/>
    <s v="Alive"/>
    <s v="F"/>
    <n v="1"/>
    <n v="130"/>
    <s v="good"/>
    <s v="good"/>
    <m/>
    <s v="young adult"/>
    <s v="young"/>
    <s v="unk"/>
    <s v="Unk"/>
    <s v="Negative"/>
    <s v="Negative"/>
    <s v="Negative"/>
    <s v="Negative"/>
    <s v="Negative"/>
    <s v="yes"/>
    <n v="3.2"/>
    <n v="5.5"/>
    <n v="2"/>
    <n v="0.47"/>
    <n v="0.87"/>
    <n v="6.2E-2"/>
    <n v="14"/>
    <n v="0.34"/>
    <m/>
    <m/>
    <m/>
    <m/>
    <x v="89"/>
    <m/>
    <m/>
    <m/>
  </r>
  <r>
    <n v="3"/>
    <s v="16-8274"/>
    <x v="27"/>
    <s v="Klinse-Za"/>
    <d v="2016-03-16T00:00:00"/>
    <x v="5"/>
    <s v="Alive"/>
    <s v="M"/>
    <n v="1"/>
    <n v="194.5"/>
    <n v="3"/>
    <s v="fair"/>
    <m/>
    <s v="young"/>
    <s v="young"/>
    <s v="unk"/>
    <s v="Unk"/>
    <s v="Negative"/>
    <s v="positive"/>
    <s v="Negative"/>
    <s v="Negative"/>
    <s v="Negative"/>
    <s v="no"/>
    <n v="3.9"/>
    <n v="11"/>
    <n v="2.6"/>
    <n v="0.55000000000000004"/>
    <n v="0.84"/>
    <n v="5.5E-2"/>
    <n v="4.5"/>
    <n v="0.37"/>
    <m/>
    <m/>
    <m/>
    <m/>
    <x v="90"/>
    <m/>
    <m/>
    <m/>
  </r>
  <r>
    <e v="#N/A"/>
    <s v="16-8269"/>
    <x v="40"/>
    <s v="Klinse-Za"/>
    <d v="2016-03-17T00:00:00"/>
    <x v="5"/>
    <s v="Neonatal death"/>
    <s v="UNK"/>
    <s v="wild"/>
    <s v="unk"/>
    <s v="unk"/>
    <s v="unk"/>
    <m/>
    <s v="unk"/>
    <s v="unk"/>
    <s v="unk"/>
    <s v="Unk"/>
    <s v="unk"/>
    <s v="unk"/>
    <s v="unk"/>
    <s v="unk"/>
    <s v="unk"/>
    <s v="no"/>
    <m/>
    <m/>
    <m/>
    <m/>
    <m/>
    <m/>
    <m/>
    <m/>
    <m/>
    <m/>
    <m/>
    <m/>
    <x v="91"/>
    <s v="positive"/>
    <m/>
    <m/>
  </r>
  <r>
    <s v="na"/>
    <s v="16-8278"/>
    <x v="41"/>
    <s v="Klinse-Za"/>
    <d v="2016-03-17T00:00:00"/>
    <x v="5"/>
    <s v="NA"/>
    <s v="NA"/>
    <n v="1"/>
    <n v="134.5"/>
    <n v="3"/>
    <s v="fair"/>
    <m/>
    <s v="mid-old"/>
    <s v="old"/>
    <s v="Mod to heavy"/>
    <s v="Heavy"/>
    <s v="Negative"/>
    <s v="Negative"/>
    <s v="Negative"/>
    <s v="positive"/>
    <s v="positive"/>
    <s v="no"/>
    <n v="2.4"/>
    <n v="2.8"/>
    <n v="2.2000000000000002"/>
    <n v="0.45"/>
    <n v="0.9"/>
    <n v="4.4999999999999998E-2"/>
    <s v="&lt;MDL"/>
    <n v="0.21"/>
    <m/>
    <m/>
    <m/>
    <m/>
    <x v="92"/>
    <m/>
    <m/>
    <m/>
  </r>
  <r>
    <m/>
    <s v="na"/>
    <x v="42"/>
    <s v="Klinse-Za"/>
    <d v="2016-03-18T00:00:00"/>
    <x v="5"/>
    <s v="Alive"/>
    <s v="UNK"/>
    <s v="wild"/>
    <s v="unk"/>
    <s v="unk"/>
    <s v="unk"/>
    <m/>
    <s v="unk"/>
    <s v="unk"/>
    <s v="unk"/>
    <s v="Unk"/>
    <s v="Negative"/>
    <s v="unk"/>
    <s v="unk"/>
    <s v="unk"/>
    <s v="unk"/>
    <m/>
    <m/>
    <m/>
    <m/>
    <m/>
    <m/>
    <m/>
    <m/>
    <m/>
    <m/>
    <m/>
    <m/>
    <m/>
    <x v="2"/>
    <m/>
    <m/>
    <m/>
  </r>
  <r>
    <n v="2"/>
    <s v="14-4956"/>
    <x v="2"/>
    <s v="Klinse-Za"/>
    <d v="2015-03-18T00:00:00"/>
    <x v="6"/>
    <s v="np"/>
    <s v="NA"/>
    <n v="2"/>
    <s v="unk"/>
    <s v="unk"/>
    <s v="unk"/>
    <m/>
    <s v="unk"/>
    <s v="unk"/>
    <s v="unk"/>
    <s v="Unk"/>
    <s v="Negative"/>
    <s v="Negative"/>
    <s v="Negative"/>
    <s v="Negative"/>
    <s v="Negative"/>
    <s v="yes"/>
    <n v="2.2999999999999998"/>
    <n v="3.5"/>
    <n v="0.46"/>
    <n v="0.4"/>
    <n v="0.57999999999999996"/>
    <n v="0.18"/>
    <s v="&lt;MDL"/>
    <n v="0.28000000000000003"/>
    <m/>
    <m/>
    <m/>
    <m/>
    <x v="93"/>
    <m/>
    <m/>
    <m/>
  </r>
  <r>
    <n v="4"/>
    <s v="14-4958"/>
    <x v="19"/>
    <s v="Klinse-Za"/>
    <d v="2015-03-18T00:00:00"/>
    <x v="6"/>
    <s v="Aborted/Stillborn"/>
    <s v="M"/>
    <n v="2"/>
    <s v="unk"/>
    <s v="unk"/>
    <s v="unk"/>
    <m/>
    <s v="unk"/>
    <s v="unk"/>
    <s v="unk"/>
    <s v="Unk"/>
    <s v="Negative"/>
    <s v="Negative"/>
    <s v="Negative"/>
    <s v="positive"/>
    <s v="positive"/>
    <s v="no"/>
    <n v="2.2999999999999998"/>
    <n v="1.6"/>
    <n v="0.66"/>
    <n v="0.48"/>
    <n v="0.6"/>
    <n v="7.6999999999999999E-2"/>
    <n v="2.6"/>
    <n v="0.21"/>
    <m/>
    <m/>
    <m/>
    <m/>
    <x v="2"/>
    <m/>
    <m/>
    <m/>
  </r>
  <r>
    <n v="2"/>
    <s v="14-4959"/>
    <x v="39"/>
    <s v="Klinse-Za"/>
    <d v="2015-03-18T00:00:00"/>
    <x v="6"/>
    <s v="np"/>
    <s v="NA"/>
    <n v="2"/>
    <s v="unk"/>
    <s v="unk"/>
    <s v="unk"/>
    <m/>
    <s v="unk"/>
    <s v="unk"/>
    <s v="unk"/>
    <s v="Unk"/>
    <s v="Negative"/>
    <s v="Negative"/>
    <s v="positive"/>
    <s v="positive"/>
    <s v="positive"/>
    <s v="no"/>
    <n v="2.5"/>
    <n v="2.4"/>
    <n v="0.32"/>
    <n v="0.42"/>
    <n v="0.48"/>
    <n v="7.0999999999999994E-2"/>
    <s v="&lt;MDL"/>
    <n v="0.27"/>
    <m/>
    <m/>
    <m/>
    <m/>
    <x v="94"/>
    <m/>
    <m/>
    <m/>
  </r>
  <r>
    <n v="1"/>
    <s v="15-6333"/>
    <x v="43"/>
    <s v="Klinse-Za"/>
    <d v="2015-03-18T00:00:00"/>
    <x v="6"/>
    <s v="Alive"/>
    <s v="M"/>
    <n v="1"/>
    <n v="97.5"/>
    <s v="unk"/>
    <s v="unk"/>
    <m/>
    <s v="unk"/>
    <s v="unk"/>
    <s v="unk"/>
    <s v="Unk"/>
    <s v="Negative"/>
    <s v="Negative"/>
    <s v="Negative"/>
    <s v="positive"/>
    <s v="positive"/>
    <s v="no"/>
    <n v="2.7"/>
    <n v="3.4"/>
    <n v="0.74"/>
    <n v="0.4"/>
    <n v="0.63"/>
    <n v="4.4999999999999998E-2"/>
    <s v="&lt;MDL"/>
    <n v="0.27"/>
    <m/>
    <m/>
    <m/>
    <m/>
    <x v="95"/>
    <m/>
    <m/>
    <m/>
  </r>
  <r>
    <n v="1"/>
    <s v="15-6336"/>
    <x v="31"/>
    <s v="Klinse-Za"/>
    <d v="2015-03-18T00:00:00"/>
    <x v="6"/>
    <s v="Neonatal death"/>
    <s v="M"/>
    <n v="1"/>
    <s v="unk"/>
    <s v="unk"/>
    <s v="unk"/>
    <m/>
    <s v="unk"/>
    <s v="unk"/>
    <s v="unk"/>
    <s v="Unk"/>
    <s v="Negative"/>
    <s v="Negative"/>
    <s v="positive"/>
    <s v="positive"/>
    <s v="positive"/>
    <s v="no"/>
    <n v="2.6"/>
    <n v="2.8"/>
    <n v="0.49"/>
    <n v="0.51"/>
    <n v="0.5"/>
    <n v="7.9000000000000001E-2"/>
    <s v="&lt;MDL"/>
    <n v="0.23"/>
    <m/>
    <m/>
    <m/>
    <m/>
    <x v="77"/>
    <m/>
    <s v="Monezia"/>
    <m/>
  </r>
  <r>
    <n v="2"/>
    <s v="15-6337"/>
    <x v="5"/>
    <s v="Klinse-Za"/>
    <d v="2015-03-18T00:00:00"/>
    <x v="6"/>
    <s v="Aborted/Stillborn"/>
    <s v="NA"/>
    <n v="1"/>
    <s v="unk"/>
    <s v="unk"/>
    <s v="unk"/>
    <m/>
    <s v="unk"/>
    <s v="unk"/>
    <s v="unk"/>
    <s v="Unk"/>
    <s v="Negative"/>
    <s v="Negative"/>
    <s v="Negative"/>
    <s v="Negative"/>
    <s v="Negative"/>
    <s v="yes"/>
    <n v="2.1"/>
    <n v="3.8"/>
    <n v="0.49"/>
    <n v="0.5"/>
    <n v="0.56000000000000005"/>
    <n v="0.2"/>
    <n v="1.1000000000000001"/>
    <n v="0.28000000000000003"/>
    <m/>
    <m/>
    <m/>
    <m/>
    <x v="96"/>
    <s v="positive"/>
    <m/>
    <m/>
  </r>
  <r>
    <n v="1"/>
    <s v="15-6338"/>
    <x v="44"/>
    <s v="Klinse-Za"/>
    <d v="2015-03-18T00:00:00"/>
    <x v="6"/>
    <s v="Alive"/>
    <s v="M"/>
    <n v="1"/>
    <s v="unk"/>
    <s v="unk"/>
    <s v="unk"/>
    <m/>
    <s v="unk"/>
    <s v="unk"/>
    <s v="unk"/>
    <s v="Unk"/>
    <s v="Negative"/>
    <s v="Negative"/>
    <s v="positive"/>
    <s v="positive"/>
    <s v="positive"/>
    <s v="no"/>
    <n v="2.1"/>
    <n v="2.2000000000000002"/>
    <n v="0.43"/>
    <n v="0.61"/>
    <n v="0.57999999999999996"/>
    <n v="0.17"/>
    <s v="&lt;MDL"/>
    <n v="0.31"/>
    <m/>
    <m/>
    <m/>
    <m/>
    <x v="97"/>
    <m/>
    <m/>
    <m/>
  </r>
  <r>
    <n v="2"/>
    <s v="15-6339"/>
    <x v="20"/>
    <s v="Klinse-Za"/>
    <d v="2015-03-18T00:00:00"/>
    <x v="6"/>
    <s v="Alive"/>
    <s v="M"/>
    <n v="1"/>
    <s v="unk"/>
    <s v="unk"/>
    <s v="unk"/>
    <m/>
    <s v="unk"/>
    <s v="unk"/>
    <s v="unk"/>
    <s v="Unk"/>
    <s v="Negative"/>
    <s v="Negative"/>
    <s v="Negative"/>
    <s v="positive"/>
    <s v="positive"/>
    <s v="no"/>
    <n v="2.6"/>
    <n v="2.2999999999999998"/>
    <n v="0.5"/>
    <n v="0.42"/>
    <n v="0.55000000000000004"/>
    <n v="7.0000000000000007E-2"/>
    <s v="&lt;MDL"/>
    <n v="0.22"/>
    <m/>
    <m/>
    <m/>
    <m/>
    <x v="98"/>
    <m/>
    <m/>
    <m/>
  </r>
  <r>
    <n v="2"/>
    <s v="15-6341"/>
    <x v="32"/>
    <s v="Klinse-Za"/>
    <d v="2015-03-18T00:00:00"/>
    <x v="6"/>
    <s v="Alive"/>
    <s v="F"/>
    <n v="1"/>
    <s v="unk"/>
    <s v="unk"/>
    <s v="unk"/>
    <m/>
    <s v="unk"/>
    <s v="unk"/>
    <s v="unk"/>
    <s v="Unk"/>
    <s v="Negative"/>
    <s v="Negative"/>
    <s v="positive"/>
    <s v="positive"/>
    <s v="positive"/>
    <s v="no"/>
    <n v="2.8"/>
    <n v="2.2000000000000002"/>
    <n v="0.47"/>
    <n v="0.48"/>
    <n v="0.64"/>
    <n v="8.5000000000000006E-2"/>
    <s v="&lt;MDL"/>
    <n v="0.22"/>
    <m/>
    <m/>
    <m/>
    <m/>
    <x v="99"/>
    <m/>
    <m/>
    <m/>
  </r>
  <r>
    <n v="2"/>
    <s v="15-6342"/>
    <x v="33"/>
    <s v="Klinse-Za"/>
    <d v="2015-03-24T00:00:00"/>
    <x v="6"/>
    <s v="Alive"/>
    <s v="F"/>
    <n v="1"/>
    <s v="unk"/>
    <n v="2"/>
    <s v="poor"/>
    <m/>
    <s v="mature (5-7)"/>
    <s v="mature"/>
    <s v="unk"/>
    <s v="Unk"/>
    <s v="Negative"/>
    <s v="Negative"/>
    <s v="Negative"/>
    <s v="Borderline Positive"/>
    <s v="positive"/>
    <s v="no"/>
    <n v="2.6"/>
    <n v="2.8"/>
    <n v="0.34"/>
    <n v="0.49"/>
    <n v="0.64"/>
    <n v="4.4999999999999998E-2"/>
    <s v="&lt;MDL"/>
    <n v="0.25"/>
    <m/>
    <m/>
    <m/>
    <m/>
    <x v="2"/>
    <m/>
    <m/>
    <m/>
  </r>
  <r>
    <n v="2"/>
    <s v="15-6343"/>
    <x v="6"/>
    <s v="Klinse-Za"/>
    <d v="2015-03-24T00:00:00"/>
    <x v="6"/>
    <s v="Aborted/Stillborn"/>
    <s v="NA"/>
    <n v="1"/>
    <s v="unk"/>
    <s v="unk"/>
    <s v="unk"/>
    <m/>
    <s v="mature (3-5)"/>
    <s v="mature"/>
    <s v="unk"/>
    <s v="Unk"/>
    <s v="Negative"/>
    <s v="Negative"/>
    <s v="Negative"/>
    <s v="positive"/>
    <s v="positive"/>
    <s v="no"/>
    <n v="1.7"/>
    <n v="2.1"/>
    <n v="0.42"/>
    <n v="0.53"/>
    <n v="0.53"/>
    <n v="0.05"/>
    <s v="&lt;MDL"/>
    <n v="0.26"/>
    <m/>
    <m/>
    <m/>
    <m/>
    <x v="2"/>
    <m/>
    <m/>
    <m/>
  </r>
  <r>
    <n v="4"/>
    <s v="14-4954"/>
    <x v="0"/>
    <s v="Klinse-Za"/>
    <d v="2014-03-27T00:00:00"/>
    <x v="7"/>
    <s v="Alive"/>
    <s v="F"/>
    <n v="1"/>
    <s v="unk"/>
    <s v="unk"/>
    <s v="unk"/>
    <m/>
    <s v="unk"/>
    <s v="unk"/>
    <s v="Moderate"/>
    <s v="Moderate"/>
    <s v="Negative"/>
    <s v="Negative"/>
    <s v="positive"/>
    <s v="positive"/>
    <s v="positive"/>
    <s v="no"/>
    <n v="3.6"/>
    <n v="12"/>
    <n v="1.1000000000000001"/>
    <n v="0.43"/>
    <n v="1.4"/>
    <n v="6.6000000000000003E-2"/>
    <n v="2"/>
    <n v="0.43"/>
    <m/>
    <m/>
    <m/>
    <m/>
    <x v="100"/>
    <m/>
    <m/>
    <m/>
  </r>
  <r>
    <n v="2"/>
    <s v="14-4955"/>
    <x v="1"/>
    <s v="Klinse-Za"/>
    <d v="2014-03-27T00:00:00"/>
    <x v="7"/>
    <s v="Alive"/>
    <s v="M"/>
    <n v="1"/>
    <s v="unk"/>
    <s v="unk"/>
    <s v="unk"/>
    <m/>
    <s v="unk"/>
    <s v="unk"/>
    <s v="Minimal"/>
    <s v="Minimal"/>
    <s v="Negative"/>
    <s v="Negative"/>
    <s v="Negative"/>
    <s v="positive"/>
    <s v="positive"/>
    <s v="no"/>
    <n v="2.6"/>
    <n v="3.8"/>
    <n v="0.53"/>
    <n v="0.44"/>
    <n v="1.1000000000000001"/>
    <n v="0.06"/>
    <n v="1.9"/>
    <s v="NRH"/>
    <m/>
    <m/>
    <n v="850.67"/>
    <m/>
    <x v="101"/>
    <m/>
    <m/>
    <m/>
  </r>
  <r>
    <n v="2"/>
    <s v="14-4956"/>
    <x v="2"/>
    <s v="Klinse-Za"/>
    <d v="2014-03-27T00:00:00"/>
    <x v="7"/>
    <s v="Alive"/>
    <s v="F"/>
    <n v="1"/>
    <s v="unk"/>
    <s v="unk"/>
    <s v="unk"/>
    <m/>
    <s v="unk"/>
    <s v="unk"/>
    <s v="Minimal"/>
    <s v="Minimal"/>
    <s v="Negative"/>
    <s v="Negative"/>
    <s v="Negative"/>
    <s v="Borderline Positive"/>
    <s v="positive"/>
    <s v="no"/>
    <n v="2.5"/>
    <n v="4.7"/>
    <n v="0.7"/>
    <n v="0.35"/>
    <n v="1.1000000000000001"/>
    <n v="8.5999999999999993E-2"/>
    <n v="12"/>
    <n v="0.46"/>
    <m/>
    <n v="2.1"/>
    <n v="81.83"/>
    <m/>
    <x v="102"/>
    <m/>
    <m/>
    <m/>
  </r>
  <r>
    <n v="2"/>
    <s v="14-4957"/>
    <x v="38"/>
    <s v="Klinse-Za"/>
    <d v="2014-03-27T00:00:00"/>
    <x v="7"/>
    <s v="Alive"/>
    <s v="M"/>
    <n v="1"/>
    <s v="unk"/>
    <s v="unk"/>
    <s v="unk"/>
    <m/>
    <s v="unk"/>
    <s v="unk"/>
    <s v="Moderate"/>
    <s v="Moderate"/>
    <s v="Negative"/>
    <s v="Negative"/>
    <s v="positive"/>
    <s v="positive"/>
    <s v="positive"/>
    <s v="no"/>
    <n v="2.1"/>
    <n v="4.4000000000000004"/>
    <n v="0.8"/>
    <n v="0.47"/>
    <n v="1.1000000000000001"/>
    <n v="0.09"/>
    <n v="22"/>
    <n v="0.48"/>
    <m/>
    <m/>
    <m/>
    <m/>
    <x v="103"/>
    <m/>
    <m/>
    <m/>
  </r>
  <r>
    <n v="4"/>
    <s v="14-4958"/>
    <x v="19"/>
    <s v="Klinse-Za"/>
    <d v="2014-03-27T00:00:00"/>
    <x v="7"/>
    <s v="Alive"/>
    <s v="M"/>
    <n v="1"/>
    <s v="unk"/>
    <s v="unk"/>
    <s v="unk"/>
    <m/>
    <s v="unk"/>
    <s v="unk"/>
    <s v="Moderate"/>
    <s v="Moderate"/>
    <s v="Negative"/>
    <s v="Negative"/>
    <s v="Negative"/>
    <s v="positive"/>
    <s v="positive"/>
    <s v="no"/>
    <n v="2.6"/>
    <n v="4.0999999999999996"/>
    <n v="0.44"/>
    <n v="0.52"/>
    <n v="1.1000000000000001"/>
    <n v="6.4000000000000001E-2"/>
    <n v="2.6"/>
    <n v="0.3"/>
    <m/>
    <m/>
    <m/>
    <m/>
    <x v="104"/>
    <m/>
    <m/>
    <m/>
  </r>
  <r>
    <n v="2"/>
    <s v="14-4959"/>
    <x v="39"/>
    <s v="Klinse-Za"/>
    <d v="2014-03-27T00:00:00"/>
    <x v="7"/>
    <s v="Alive"/>
    <s v="F"/>
    <n v="1"/>
    <s v="unk"/>
    <s v="unk"/>
    <s v="unk"/>
    <m/>
    <s v="unk"/>
    <s v="unk"/>
    <s v="Moderate"/>
    <s v="Moderate"/>
    <s v="Negative"/>
    <s v="Negative"/>
    <s v="positive"/>
    <s v="positive"/>
    <s v="positive"/>
    <s v="no"/>
    <n v="2.6"/>
    <n v="3.3"/>
    <n v="0.67"/>
    <n v="0.45"/>
    <n v="1.1000000000000001"/>
    <n v="6.2E-2"/>
    <s v="&lt;MDL"/>
    <n v="0.23"/>
    <m/>
    <n v="2.4"/>
    <n v="195.21"/>
    <m/>
    <x v="105"/>
    <m/>
    <m/>
    <m/>
  </r>
  <r>
    <n v="4"/>
    <s v="14-4960"/>
    <x v="3"/>
    <s v="Klinse-Za"/>
    <d v="2014-03-27T00:00:00"/>
    <x v="7"/>
    <s v="Alive"/>
    <s v="M"/>
    <n v="1"/>
    <s v="unk"/>
    <s v="unk"/>
    <s v="unk"/>
    <m/>
    <s v="unk"/>
    <s v="unk"/>
    <s v="Moderate"/>
    <s v="Moderate"/>
    <s v="Negative"/>
    <s v="Negative"/>
    <s v="Negative"/>
    <s v="positive"/>
    <s v="positive"/>
    <s v="no"/>
    <n v="2.1"/>
    <n v="3"/>
    <n v="0.6"/>
    <n v="0.47"/>
    <n v="0.95"/>
    <n v="5.7000000000000002E-2"/>
    <s v="&lt;MDL"/>
    <n v="0.23"/>
    <m/>
    <n v="2.2000000000000002"/>
    <n v="154.65"/>
    <m/>
    <x v="106"/>
    <m/>
    <m/>
    <m/>
  </r>
  <r>
    <n v="1"/>
    <s v="14-4961"/>
    <x v="45"/>
    <s v="Klinse-Za"/>
    <d v="2014-03-27T00:00:00"/>
    <x v="7"/>
    <s v="Alive"/>
    <s v="M"/>
    <n v="1"/>
    <s v="unk"/>
    <s v="unk"/>
    <s v="unk"/>
    <m/>
    <s v="unk"/>
    <s v="unk"/>
    <s v="Minimal"/>
    <s v="Minimal"/>
    <s v="Negative"/>
    <s v="Negative"/>
    <s v="Negative"/>
    <s v="positive"/>
    <s v="positive"/>
    <s v="no"/>
    <n v="2.9"/>
    <n v="5.4"/>
    <n v="0.71"/>
    <n v="0.46"/>
    <n v="1.1000000000000001"/>
    <n v="5.8000000000000003E-2"/>
    <s v="&lt;MDL"/>
    <n v="0.33"/>
    <m/>
    <m/>
    <m/>
    <m/>
    <x v="2"/>
    <m/>
    <m/>
    <m/>
  </r>
  <r>
    <n v="4"/>
    <s v="14-4962"/>
    <x v="4"/>
    <s v="Klinse-Za"/>
    <d v="2014-03-28T00:00:00"/>
    <x v="7"/>
    <s v="Alive"/>
    <s v="F"/>
    <n v="1"/>
    <s v="unk"/>
    <s v="unk"/>
    <s v="unk"/>
    <m/>
    <s v="unk"/>
    <s v="unk"/>
    <s v="Heavy"/>
    <s v="Heavy"/>
    <s v="Negative"/>
    <s v="Negative"/>
    <s v="Negative"/>
    <s v="positive"/>
    <s v="positive"/>
    <s v="no"/>
    <n v="3.1"/>
    <n v="3"/>
    <n v="0.73"/>
    <n v="0.44"/>
    <n v="0.86"/>
    <n v="4.9000000000000002E-2"/>
    <n v="2.7"/>
    <n v="0.32"/>
    <m/>
    <m/>
    <m/>
    <m/>
    <x v="2"/>
    <m/>
    <m/>
    <m/>
  </r>
  <r>
    <n v="1"/>
    <s v="14-4963"/>
    <x v="46"/>
    <s v="Klinse-Za"/>
    <d v="2014-03-28T00:00:00"/>
    <x v="7"/>
    <s v="Alive"/>
    <s v="F"/>
    <n v="1"/>
    <s v="unk"/>
    <s v="unk"/>
    <s v="unk"/>
    <m/>
    <s v="unk"/>
    <s v="unk"/>
    <s v="Minimal"/>
    <s v="Minimal"/>
    <s v="Negative"/>
    <s v="Negative"/>
    <s v="Negative"/>
    <s v="Negative"/>
    <s v="Negative"/>
    <s v="yes"/>
    <n v="2.6"/>
    <n v="3"/>
    <n v="0.73"/>
    <n v="0.4"/>
    <n v="0.85"/>
    <n v="5.0999999999999997E-2"/>
    <s v="&lt;MDL"/>
    <n v="0.26"/>
    <m/>
    <n v="2.2000000000000002"/>
    <m/>
    <m/>
    <x v="2"/>
    <m/>
    <m/>
    <m/>
  </r>
  <r>
    <m/>
    <s v="16-8274"/>
    <x v="27"/>
    <m/>
    <d v="2020-03-10T00:00:00"/>
    <x v="8"/>
    <m/>
    <m/>
    <m/>
    <m/>
    <m/>
    <m/>
    <m/>
    <m/>
    <m/>
    <m/>
    <m/>
    <m/>
    <m/>
    <m/>
    <m/>
    <m/>
    <m/>
    <m/>
    <m/>
    <m/>
    <m/>
    <m/>
    <m/>
    <m/>
    <m/>
    <m/>
    <m/>
    <m/>
    <m/>
    <x v="107"/>
    <s v="NA"/>
    <s v="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N13" firstHeaderRow="1" firstDataRow="1" firstDataCol="1"/>
  <pivotFields count="39">
    <pivotField showAll="0"/>
    <pivotField showAll="0"/>
    <pivotField showAll="0"/>
    <pivotField showAll="0"/>
    <pivotField showAll="0"/>
    <pivotField axis="axisRow" showAll="0">
      <items count="10">
        <item x="7"/>
        <item x="6"/>
        <item x="5"/>
        <item x="4"/>
        <item x="3"/>
        <item x="2"/>
        <item x="1"/>
        <item x="0"/>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Average of hair_cort" fld="35" subtotal="average" baseField="5" baseItem="0"/>
  </dataFields>
  <formats count="1">
    <format dxfId="27">
      <pivotArea collapsedLevelsAreSubtotals="1" fieldPosition="0">
        <references count="1">
          <reference field="5"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2:G39" firstHeaderRow="1" firstDataRow="2" firstDataCol="1"/>
  <pivotFields count="33">
    <pivotField showAll="0"/>
    <pivotField showAll="0"/>
    <pivotField showAll="0" defaultSubtotal="0"/>
    <pivotField numFmtId="14" showAll="0"/>
    <pivotField axis="axisCol" showAll="0">
      <items count="6">
        <item x="3"/>
        <item x="1"/>
        <item x="0"/>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6">
    <i>
      <x/>
    </i>
    <i>
      <x v="1"/>
    </i>
    <i>
      <x v="2"/>
    </i>
    <i>
      <x v="3"/>
    </i>
    <i>
      <x v="4"/>
    </i>
    <i t="grand">
      <x/>
    </i>
  </rowItems>
  <colFields count="1">
    <field x="4"/>
  </colFields>
  <colItems count="6">
    <i>
      <x/>
    </i>
    <i>
      <x v="1"/>
    </i>
    <i>
      <x v="2"/>
    </i>
    <i>
      <x v="3"/>
    </i>
    <i>
      <x v="4"/>
    </i>
    <i t="grand">
      <x/>
    </i>
  </colItems>
  <dataFields count="1">
    <dataField name="Count of ERYSIP" fld="18" subtotal="count" baseField="0" baseItem="0"/>
  </dataFields>
  <formats count="1">
    <format dxfId="10">
      <pivotArea field="18" grandCol="1" collapsedLevelsAreSubtotals="1" axis="axisRow" fieldPosition="0">
        <references count="1">
          <reference field="18" count="2">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M47:R497" firstHeaderRow="1" firstDataRow="2" firstDataCol="1"/>
  <pivotFields count="15">
    <pivotField showAll="0"/>
    <pivotField axis="axisRow" showAll="0">
      <items count="212">
        <item x="105"/>
        <item x="106"/>
        <item x="107"/>
        <item x="108"/>
        <item x="199"/>
        <item x="28"/>
        <item x="109"/>
        <item x="110"/>
        <item x="111"/>
        <item x="112"/>
        <item x="200"/>
        <item x="29"/>
        <item x="8"/>
        <item x="113"/>
        <item x="67"/>
        <item x="114"/>
        <item x="115"/>
        <item x="30"/>
        <item x="116"/>
        <item x="117"/>
        <item x="118"/>
        <item x="119"/>
        <item x="120"/>
        <item x="121"/>
        <item x="122"/>
        <item x="166"/>
        <item x="123"/>
        <item x="124"/>
        <item x="125"/>
        <item x="31"/>
        <item x="5"/>
        <item x="162"/>
        <item x="126"/>
        <item x="127"/>
        <item x="128"/>
        <item x="129"/>
        <item x="130"/>
        <item x="167"/>
        <item x="94"/>
        <item x="158"/>
        <item x="161"/>
        <item x="160"/>
        <item x="68"/>
        <item x="139"/>
        <item x="135"/>
        <item x="13"/>
        <item x="136"/>
        <item x="137"/>
        <item x="36"/>
        <item x="138"/>
        <item x="42"/>
        <item x="35"/>
        <item x="156"/>
        <item x="151"/>
        <item x="16"/>
        <item x="4"/>
        <item x="152"/>
        <item x="11"/>
        <item x="153"/>
        <item x="150"/>
        <item x="154"/>
        <item x="155"/>
        <item x="0"/>
        <item x="6"/>
        <item x="159"/>
        <item x="39"/>
        <item x="25"/>
        <item x="50"/>
        <item x="2"/>
        <item x="163"/>
        <item x="24"/>
        <item x="169"/>
        <item x="43"/>
        <item x="157"/>
        <item x="170"/>
        <item x="178"/>
        <item x="140"/>
        <item x="3"/>
        <item x="10"/>
        <item x="144"/>
        <item x="142"/>
        <item x="7"/>
        <item x="23"/>
        <item x="51"/>
        <item x="49"/>
        <item x="47"/>
        <item x="87"/>
        <item x="48"/>
        <item x="44"/>
        <item x="45"/>
        <item x="46"/>
        <item x="52"/>
        <item x="53"/>
        <item x="54"/>
        <item x="141"/>
        <item x="143"/>
        <item x="171"/>
        <item x="59"/>
        <item x="172"/>
        <item x="37"/>
        <item x="9"/>
        <item x="147"/>
        <item x="145"/>
        <item x="38"/>
        <item x="164"/>
        <item x="55"/>
        <item x="56"/>
        <item x="165"/>
        <item x="57"/>
        <item x="1"/>
        <item x="146"/>
        <item x="173"/>
        <item x="41"/>
        <item x="175"/>
        <item x="176"/>
        <item x="177"/>
        <item x="61"/>
        <item x="64"/>
        <item x="65"/>
        <item x="66"/>
        <item x="174"/>
        <item x="60"/>
        <item x="70"/>
        <item x="40"/>
        <item x="58"/>
        <item x="27"/>
        <item x="148"/>
        <item x="82"/>
        <item x="149"/>
        <item x="12"/>
        <item x="62"/>
        <item x="63"/>
        <item x="69"/>
        <item x="75"/>
        <item x="26"/>
        <item x="14"/>
        <item x="77"/>
        <item x="76"/>
        <item x="71"/>
        <item x="72"/>
        <item x="73"/>
        <item x="74"/>
        <item x="81"/>
        <item x="91"/>
        <item x="92"/>
        <item x="93"/>
        <item x="95"/>
        <item x="96"/>
        <item x="97"/>
        <item x="98"/>
        <item x="168"/>
        <item x="182"/>
        <item x="99"/>
        <item x="100"/>
        <item x="101"/>
        <item x="102"/>
        <item x="103"/>
        <item x="78"/>
        <item x="79"/>
        <item x="80"/>
        <item x="179"/>
        <item x="180"/>
        <item x="181"/>
        <item x="15"/>
        <item x="83"/>
        <item x="184"/>
        <item x="17"/>
        <item x="18"/>
        <item x="84"/>
        <item x="185"/>
        <item x="85"/>
        <item x="186"/>
        <item x="104"/>
        <item x="183"/>
        <item x="19"/>
        <item x="187"/>
        <item x="20"/>
        <item x="188"/>
        <item x="21"/>
        <item x="189"/>
        <item x="86"/>
        <item x="190"/>
        <item x="191"/>
        <item x="192"/>
        <item x="193"/>
        <item x="194"/>
        <item x="22"/>
        <item x="195"/>
        <item x="196"/>
        <item x="88"/>
        <item x="89"/>
        <item x="197"/>
        <item x="90"/>
        <item x="198"/>
        <item x="32"/>
        <item x="131"/>
        <item x="201"/>
        <item x="202"/>
        <item x="203"/>
        <item x="204"/>
        <item x="205"/>
        <item x="132"/>
        <item x="206"/>
        <item x="33"/>
        <item x="207"/>
        <item x="133"/>
        <item x="34"/>
        <item x="208"/>
        <item x="134"/>
        <item x="209"/>
        <item x="210"/>
        <item t="default"/>
      </items>
    </pivotField>
    <pivotField showAll="0"/>
    <pivotField showAll="0"/>
    <pivotField axis="axisRow" numFmtId="14" showAll="0">
      <items count="82">
        <item x="6"/>
        <item x="0"/>
        <item x="34"/>
        <item x="30"/>
        <item x="4"/>
        <item x="67"/>
        <item x="31"/>
        <item x="69"/>
        <item x="37"/>
        <item x="68"/>
        <item x="60"/>
        <item x="61"/>
        <item x="9"/>
        <item x="7"/>
        <item x="8"/>
        <item x="70"/>
        <item x="62"/>
        <item x="32"/>
        <item x="63"/>
        <item x="64"/>
        <item x="38"/>
        <item x="17"/>
        <item x="19"/>
        <item x="71"/>
        <item x="39"/>
        <item x="40"/>
        <item x="2"/>
        <item x="10"/>
        <item x="33"/>
        <item x="41"/>
        <item x="1"/>
        <item x="65"/>
        <item x="20"/>
        <item x="66"/>
        <item x="74"/>
        <item x="72"/>
        <item x="42"/>
        <item x="35"/>
        <item x="43"/>
        <item x="21"/>
        <item x="75"/>
        <item x="44"/>
        <item x="36"/>
        <item x="73"/>
        <item x="3"/>
        <item x="23"/>
        <item x="49"/>
        <item x="11"/>
        <item x="76"/>
        <item x="22"/>
        <item x="77"/>
        <item x="12"/>
        <item x="45"/>
        <item x="46"/>
        <item x="47"/>
        <item x="53"/>
        <item x="54"/>
        <item x="55"/>
        <item x="48"/>
        <item x="13"/>
        <item x="14"/>
        <item x="15"/>
        <item x="78"/>
        <item x="50"/>
        <item x="16"/>
        <item x="51"/>
        <item x="18"/>
        <item x="52"/>
        <item x="24"/>
        <item x="56"/>
        <item x="57"/>
        <item x="25"/>
        <item x="26"/>
        <item x="5"/>
        <item x="58"/>
        <item x="27"/>
        <item x="79"/>
        <item x="28"/>
        <item x="59"/>
        <item x="29"/>
        <item x="80"/>
        <item t="default"/>
      </items>
    </pivotField>
    <pivotField showAll="0"/>
    <pivotField showAll="0"/>
    <pivotField showAll="0"/>
    <pivotField showAll="0"/>
    <pivotField showAll="0"/>
    <pivotField showAll="0"/>
    <pivotField showAll="0"/>
    <pivotField showAll="0"/>
    <pivotField numFmtId="165" showAll="0"/>
    <pivotField axis="axisCol" dataField="1" showAll="0">
      <items count="5">
        <item x="0"/>
        <item x="1"/>
        <item x="2"/>
        <item x="3"/>
        <item t="default"/>
      </items>
    </pivotField>
  </pivotFields>
  <rowFields count="2">
    <field x="1"/>
    <field x="4"/>
  </rowFields>
  <rowItems count="449">
    <i>
      <x/>
    </i>
    <i r="1">
      <x v="68"/>
    </i>
    <i>
      <x v="1"/>
    </i>
    <i r="1">
      <x v="68"/>
    </i>
    <i>
      <x v="2"/>
    </i>
    <i r="1">
      <x v="68"/>
    </i>
    <i>
      <x v="3"/>
    </i>
    <i r="1">
      <x v="68"/>
    </i>
    <i>
      <x v="4"/>
    </i>
    <i r="1">
      <x v="68"/>
    </i>
    <i>
      <x v="5"/>
    </i>
    <i r="1">
      <x v="68"/>
    </i>
    <i>
      <x v="6"/>
    </i>
    <i r="1">
      <x v="69"/>
    </i>
    <i>
      <x v="7"/>
    </i>
    <i r="1">
      <x v="70"/>
    </i>
    <i>
      <x v="8"/>
    </i>
    <i r="1">
      <x v="70"/>
    </i>
    <i>
      <x v="9"/>
    </i>
    <i r="1">
      <x v="71"/>
    </i>
    <i>
      <x v="10"/>
    </i>
    <i r="1">
      <x v="71"/>
    </i>
    <i>
      <x v="11"/>
    </i>
    <i r="1">
      <x v="71"/>
    </i>
    <i>
      <x v="12"/>
    </i>
    <i r="1">
      <x v="14"/>
    </i>
    <i r="1">
      <x v="21"/>
    </i>
    <i r="1">
      <x v="52"/>
    </i>
    <i>
      <x v="13"/>
    </i>
    <i r="1">
      <x v="71"/>
    </i>
    <i>
      <x v="14"/>
    </i>
    <i r="1">
      <x v="52"/>
    </i>
    <i>
      <x v="15"/>
    </i>
    <i r="1">
      <x v="71"/>
    </i>
    <i>
      <x v="16"/>
    </i>
    <i r="1">
      <x v="71"/>
    </i>
    <i>
      <x v="17"/>
    </i>
    <i r="1">
      <x v="72"/>
    </i>
    <i>
      <x v="18"/>
    </i>
    <i r="1">
      <x v="72"/>
    </i>
    <i>
      <x v="19"/>
    </i>
    <i r="1">
      <x v="72"/>
    </i>
    <i>
      <x v="20"/>
    </i>
    <i r="1">
      <x v="72"/>
    </i>
    <i>
      <x v="21"/>
    </i>
    <i r="1">
      <x v="73"/>
    </i>
    <i>
      <x v="22"/>
    </i>
    <i r="1">
      <x v="73"/>
    </i>
    <i>
      <x v="23"/>
    </i>
    <i r="1">
      <x v="73"/>
    </i>
    <i>
      <x v="24"/>
    </i>
    <i r="1">
      <x v="73"/>
    </i>
    <i>
      <x v="25"/>
    </i>
    <i r="1">
      <x v="35"/>
    </i>
    <i>
      <x v="26"/>
    </i>
    <i r="1">
      <x v="73"/>
    </i>
    <i>
      <x v="27"/>
    </i>
    <i r="1">
      <x v="73"/>
    </i>
    <i>
      <x v="28"/>
    </i>
    <i r="1">
      <x v="73"/>
    </i>
    <i>
      <x v="29"/>
    </i>
    <i r="1">
      <x v="73"/>
    </i>
    <i>
      <x v="30"/>
    </i>
    <i r="1">
      <x v="73"/>
    </i>
    <i>
      <x v="31"/>
    </i>
    <i r="1">
      <x v="22"/>
    </i>
    <i>
      <x v="32"/>
    </i>
    <i r="1">
      <x v="74"/>
    </i>
    <i>
      <x v="33"/>
    </i>
    <i r="1">
      <x v="74"/>
    </i>
    <i>
      <x v="34"/>
    </i>
    <i r="1">
      <x v="74"/>
    </i>
    <i>
      <x v="35"/>
    </i>
    <i r="1">
      <x v="74"/>
    </i>
    <i>
      <x v="36"/>
    </i>
    <i r="1">
      <x v="74"/>
    </i>
    <i>
      <x v="37"/>
    </i>
    <i r="1">
      <x v="43"/>
    </i>
    <i>
      <x v="38"/>
    </i>
    <i r="1">
      <x v="22"/>
    </i>
    <i r="1">
      <x v="56"/>
    </i>
    <i>
      <x v="39"/>
    </i>
    <i r="1">
      <x/>
    </i>
    <i>
      <x v="40"/>
    </i>
    <i r="1">
      <x v="15"/>
    </i>
    <i r="1">
      <x v="23"/>
    </i>
    <i r="1">
      <x v="39"/>
    </i>
    <i>
      <x v="41"/>
    </i>
    <i r="1">
      <x v="7"/>
    </i>
    <i>
      <x v="42"/>
    </i>
    <i r="1">
      <x v="52"/>
    </i>
    <i>
      <x v="43"/>
    </i>
    <i r="1">
      <x v="6"/>
    </i>
    <i r="1">
      <x v="10"/>
    </i>
    <i r="1">
      <x v="20"/>
    </i>
    <i r="1">
      <x v="41"/>
    </i>
    <i>
      <x v="44"/>
    </i>
    <i r="1">
      <x v="3"/>
    </i>
    <i>
      <x v="45"/>
    </i>
    <i r="1">
      <x v="51"/>
    </i>
    <i>
      <x v="46"/>
    </i>
    <i r="1">
      <x v="3"/>
    </i>
    <i>
      <x v="47"/>
    </i>
    <i r="1">
      <x v="3"/>
    </i>
    <i>
      <x v="48"/>
    </i>
    <i r="1">
      <x v="6"/>
    </i>
    <i>
      <x v="49"/>
    </i>
    <i r="1">
      <x v="3"/>
    </i>
    <i>
      <x v="50"/>
    </i>
    <i r="1">
      <x v="4"/>
    </i>
    <i>
      <x v="51"/>
    </i>
    <i r="1">
      <x v="3"/>
    </i>
    <i>
      <x v="52"/>
    </i>
    <i r="1">
      <x v="8"/>
    </i>
    <i r="1">
      <x v="20"/>
    </i>
    <i>
      <x v="53"/>
    </i>
    <i r="1">
      <x v="5"/>
    </i>
    <i r="1">
      <x v="48"/>
    </i>
    <i>
      <x v="54"/>
    </i>
    <i r="1">
      <x v="5"/>
    </i>
    <i r="1">
      <x v="24"/>
    </i>
    <i r="1">
      <x v="40"/>
    </i>
    <i r="1">
      <x v="60"/>
    </i>
    <i>
      <x v="55"/>
    </i>
    <i r="1">
      <x v="4"/>
    </i>
    <i>
      <x v="56"/>
    </i>
    <i r="1">
      <x v="5"/>
    </i>
    <i>
      <x v="57"/>
    </i>
    <i r="1">
      <x v="4"/>
    </i>
    <i>
      <x v="58"/>
    </i>
    <i r="1">
      <x v="5"/>
    </i>
    <i>
      <x v="59"/>
    </i>
    <i r="1">
      <x v="4"/>
    </i>
    <i>
      <x v="60"/>
    </i>
    <i r="1">
      <x v="5"/>
    </i>
    <i>
      <x v="61"/>
    </i>
    <i r="1">
      <x v="5"/>
    </i>
    <i r="1">
      <x v="25"/>
    </i>
    <i>
      <x v="62"/>
    </i>
    <i r="1">
      <x v="1"/>
    </i>
    <i r="1">
      <x v="22"/>
    </i>
    <i>
      <x v="63"/>
    </i>
    <i r="1">
      <x/>
    </i>
    <i>
      <x v="64"/>
    </i>
    <i r="1">
      <x v="1"/>
    </i>
    <i>
      <x v="65"/>
    </i>
    <i r="1">
      <x v="2"/>
    </i>
    <i>
      <x v="66"/>
    </i>
    <i r="1">
      <x v="13"/>
    </i>
    <i r="1">
      <x v="32"/>
    </i>
    <i>
      <x v="67"/>
    </i>
    <i r="1">
      <x v="14"/>
    </i>
    <i>
      <x v="68"/>
    </i>
    <i r="1">
      <x v="26"/>
    </i>
    <i>
      <x v="69"/>
    </i>
    <i r="1">
      <x v="23"/>
    </i>
    <i>
      <x v="70"/>
    </i>
    <i r="1">
      <x v="22"/>
    </i>
    <i>
      <x v="71"/>
    </i>
    <i r="1">
      <x v="20"/>
    </i>
    <i>
      <x v="72"/>
    </i>
    <i r="1">
      <x v="8"/>
    </i>
    <i>
      <x v="73"/>
    </i>
    <i r="1">
      <x v="9"/>
    </i>
    <i>
      <x v="74"/>
    </i>
    <i r="1">
      <x v="20"/>
    </i>
    <i r="1">
      <x v="40"/>
    </i>
    <i>
      <x v="75"/>
    </i>
    <i r="1">
      <x v="50"/>
    </i>
    <i>
      <x v="76"/>
    </i>
    <i r="1">
      <x v="11"/>
    </i>
    <i>
      <x v="77"/>
    </i>
    <i r="1">
      <x v="12"/>
    </i>
    <i r="1">
      <x v="17"/>
    </i>
    <i r="1">
      <x v="44"/>
    </i>
    <i>
      <x v="78"/>
    </i>
    <i r="1">
      <x v="27"/>
    </i>
    <i>
      <x v="79"/>
    </i>
    <i r="1">
      <x v="19"/>
    </i>
    <i>
      <x v="80"/>
    </i>
    <i r="1">
      <x v="17"/>
    </i>
    <i r="1">
      <x v="42"/>
    </i>
    <i>
      <x v="81"/>
    </i>
    <i r="1">
      <x v="13"/>
    </i>
    <i r="1">
      <x v="49"/>
    </i>
    <i>
      <x v="82"/>
    </i>
    <i r="1">
      <x v="21"/>
    </i>
    <i r="1">
      <x v="39"/>
    </i>
    <i>
      <x v="83"/>
    </i>
    <i r="1">
      <x v="14"/>
    </i>
    <i>
      <x v="84"/>
    </i>
    <i r="1">
      <x v="14"/>
    </i>
    <i r="1">
      <x v="52"/>
    </i>
    <i>
      <x v="85"/>
    </i>
    <i r="1">
      <x v="24"/>
    </i>
    <i>
      <x v="86"/>
    </i>
    <i r="1">
      <x v="66"/>
    </i>
    <i>
      <x v="87"/>
    </i>
    <i r="1">
      <x v="25"/>
    </i>
    <i>
      <x v="88"/>
    </i>
    <i r="1">
      <x v="20"/>
    </i>
    <i>
      <x v="89"/>
    </i>
    <i r="1">
      <x v="20"/>
    </i>
    <i>
      <x v="90"/>
    </i>
    <i r="1">
      <x v="20"/>
    </i>
    <i>
      <x v="91"/>
    </i>
    <i r="1">
      <x v="22"/>
    </i>
    <i>
      <x v="92"/>
    </i>
    <i r="1">
      <x v="22"/>
    </i>
    <i>
      <x v="93"/>
    </i>
    <i r="1">
      <x v="29"/>
    </i>
    <i>
      <x v="94"/>
    </i>
    <i r="1">
      <x v="16"/>
    </i>
    <i>
      <x v="95"/>
    </i>
    <i r="1">
      <x v="18"/>
    </i>
    <i>
      <x v="96"/>
    </i>
    <i r="1">
      <x v="20"/>
    </i>
    <i>
      <x v="97"/>
    </i>
    <i r="1">
      <x v="25"/>
    </i>
    <i>
      <x v="98"/>
    </i>
    <i r="1">
      <x v="25"/>
    </i>
    <i>
      <x v="99"/>
    </i>
    <i r="1">
      <x v="26"/>
    </i>
    <i>
      <x v="100"/>
    </i>
    <i r="1">
      <x v="26"/>
    </i>
    <i>
      <x v="101"/>
    </i>
    <i r="1">
      <x v="33"/>
    </i>
    <i>
      <x v="102"/>
    </i>
    <i r="1">
      <x v="28"/>
    </i>
    <i>
      <x v="103"/>
    </i>
    <i r="1">
      <x v="28"/>
    </i>
    <i>
      <x v="104"/>
    </i>
    <i r="1">
      <x v="29"/>
    </i>
    <i>
      <x v="105"/>
    </i>
    <i r="1">
      <x v="30"/>
    </i>
    <i>
      <x v="106"/>
    </i>
    <i r="1">
      <x v="30"/>
    </i>
    <i r="1">
      <x v="53"/>
    </i>
    <i>
      <x v="107"/>
    </i>
    <i r="1">
      <x v="30"/>
    </i>
    <i r="1">
      <x v="54"/>
    </i>
    <i>
      <x v="108"/>
    </i>
    <i r="1">
      <x v="30"/>
    </i>
    <i r="1">
      <x v="53"/>
    </i>
    <i>
      <x v="109"/>
    </i>
    <i r="1">
      <x v="30"/>
    </i>
    <i>
      <x v="110"/>
    </i>
    <i r="1">
      <x v="31"/>
    </i>
    <i>
      <x v="111"/>
    </i>
    <i r="1">
      <x v="34"/>
    </i>
    <i>
      <x v="112"/>
    </i>
    <i r="1">
      <x v="42"/>
    </i>
    <i>
      <x v="113"/>
    </i>
    <i r="1">
      <x v="40"/>
    </i>
    <i>
      <x v="114"/>
    </i>
    <i r="1">
      <x v="40"/>
    </i>
    <i>
      <x v="115"/>
    </i>
    <i r="1">
      <x v="40"/>
    </i>
    <i>
      <x v="116"/>
    </i>
    <i r="1">
      <x v="41"/>
    </i>
    <i>
      <x v="117"/>
    </i>
    <i r="1">
      <x v="39"/>
    </i>
    <i>
      <x v="118"/>
    </i>
    <i r="1">
      <x v="39"/>
    </i>
    <i>
      <x v="119"/>
    </i>
    <i r="1">
      <x v="39"/>
    </i>
    <i>
      <x v="120"/>
    </i>
    <i r="1">
      <x v="38"/>
    </i>
    <i>
      <x v="121"/>
    </i>
    <i r="1">
      <x v="38"/>
    </i>
    <i>
      <x v="122"/>
    </i>
    <i r="1">
      <x v="53"/>
    </i>
    <i>
      <x v="123"/>
    </i>
    <i r="1">
      <x v="37"/>
    </i>
    <i>
      <x v="124"/>
    </i>
    <i r="1">
      <x v="36"/>
    </i>
    <i>
      <x v="125"/>
    </i>
    <i r="1">
      <x v="45"/>
    </i>
    <i>
      <x v="126"/>
    </i>
    <i r="1">
      <x v="46"/>
    </i>
    <i>
      <x v="127"/>
    </i>
    <i r="1">
      <x v="46"/>
    </i>
    <i>
      <x v="128"/>
    </i>
    <i r="1">
      <x v="46"/>
    </i>
    <i>
      <x v="129"/>
    </i>
    <i r="1">
      <x v="47"/>
    </i>
    <i>
      <x v="130"/>
    </i>
    <i r="1">
      <x v="47"/>
    </i>
    <i>
      <x v="131"/>
    </i>
    <i r="1">
      <x v="47"/>
    </i>
    <i>
      <x v="132"/>
    </i>
    <i r="1">
      <x v="47"/>
    </i>
    <i>
      <x v="133"/>
    </i>
    <i r="1">
      <x v="47"/>
    </i>
    <i>
      <x v="134"/>
    </i>
    <i r="1">
      <x v="49"/>
    </i>
    <i>
      <x v="135"/>
    </i>
    <i r="1">
      <x v="51"/>
    </i>
    <i>
      <x v="136"/>
    </i>
    <i r="1">
      <x v="53"/>
    </i>
    <i>
      <x v="137"/>
    </i>
    <i r="1">
      <x v="53"/>
    </i>
    <i>
      <x v="138"/>
    </i>
    <i r="1">
      <x v="54"/>
    </i>
    <i>
      <x v="139"/>
    </i>
    <i r="1">
      <x v="54"/>
    </i>
    <i>
      <x v="140"/>
    </i>
    <i r="1">
      <x v="54"/>
    </i>
    <i>
      <x v="141"/>
    </i>
    <i r="1">
      <x v="54"/>
    </i>
    <i>
      <x v="142"/>
    </i>
    <i r="1">
      <x v="54"/>
    </i>
    <i>
      <x v="143"/>
    </i>
    <i r="1">
      <x v="54"/>
    </i>
    <i>
      <x v="144"/>
    </i>
    <i r="1">
      <x v="55"/>
    </i>
    <i>
      <x v="145"/>
    </i>
    <i r="1">
      <x v="55"/>
    </i>
    <i>
      <x v="146"/>
    </i>
    <i r="1">
      <x v="56"/>
    </i>
    <i>
      <x v="147"/>
    </i>
    <i r="1">
      <x v="56"/>
    </i>
    <i>
      <x v="148"/>
    </i>
    <i r="1">
      <x v="56"/>
    </i>
    <i>
      <x v="149"/>
    </i>
    <i r="1">
      <x v="56"/>
    </i>
    <i>
      <x v="150"/>
    </i>
    <i r="1">
      <x v="56"/>
    </i>
    <i>
      <x v="151"/>
    </i>
    <i r="1">
      <x v="56"/>
    </i>
    <i>
      <x v="152"/>
    </i>
    <i r="1">
      <x v="57"/>
    </i>
    <i>
      <x v="153"/>
    </i>
    <i r="1">
      <x v="57"/>
    </i>
    <i>
      <x v="154"/>
    </i>
    <i r="1">
      <x v="57"/>
    </i>
    <i>
      <x v="155"/>
    </i>
    <i r="1">
      <x v="57"/>
    </i>
    <i>
      <x v="156"/>
    </i>
    <i r="1">
      <x v="57"/>
    </i>
    <i>
      <x v="157"/>
    </i>
    <i r="1">
      <x v="58"/>
    </i>
    <i>
      <x v="158"/>
    </i>
    <i r="1">
      <x v="58"/>
    </i>
    <i>
      <x v="159"/>
    </i>
    <i r="1">
      <x v="59"/>
    </i>
    <i>
      <x v="160"/>
    </i>
    <i r="1">
      <x v="59"/>
    </i>
    <i>
      <x v="161"/>
    </i>
    <i r="1">
      <x v="59"/>
    </i>
    <i>
      <x v="162"/>
    </i>
    <i r="1">
      <x v="59"/>
    </i>
    <i>
      <x v="163"/>
    </i>
    <i r="1">
      <x v="59"/>
    </i>
    <i>
      <x v="164"/>
    </i>
    <i r="1">
      <x v="60"/>
    </i>
    <i>
      <x v="165"/>
    </i>
    <i r="1">
      <x v="61"/>
    </i>
    <i>
      <x v="166"/>
    </i>
    <i r="1">
      <x v="61"/>
    </i>
    <i>
      <x v="167"/>
    </i>
    <i r="1">
      <x v="61"/>
    </i>
    <i>
      <x v="168"/>
    </i>
    <i r="1">
      <x v="61"/>
    </i>
    <i>
      <x v="169"/>
    </i>
    <i r="1">
      <x v="62"/>
    </i>
    <i>
      <x v="170"/>
    </i>
    <i r="1">
      <x v="63"/>
    </i>
    <i>
      <x v="171"/>
    </i>
    <i r="1">
      <x v="63"/>
    </i>
    <i>
      <x v="172"/>
    </i>
    <i r="1">
      <x v="64"/>
    </i>
    <i>
      <x v="173"/>
    </i>
    <i r="1">
      <x v="64"/>
    </i>
    <i>
      <x v="174"/>
    </i>
    <i r="1">
      <x v="64"/>
    </i>
    <i>
      <x v="175"/>
    </i>
    <i r="1">
      <x v="64"/>
    </i>
    <i>
      <x v="176"/>
    </i>
    <i r="1">
      <x v="64"/>
    </i>
    <i>
      <x v="177"/>
    </i>
    <i r="1">
      <x v="64"/>
    </i>
    <i>
      <x v="178"/>
    </i>
    <i r="1">
      <x v="64"/>
    </i>
    <i>
      <x v="179"/>
    </i>
    <i r="1">
      <x v="64"/>
    </i>
    <i>
      <x v="180"/>
    </i>
    <i r="1">
      <x v="65"/>
    </i>
    <i>
      <x v="181"/>
    </i>
    <i r="1">
      <x v="65"/>
    </i>
    <i>
      <x v="182"/>
    </i>
    <i r="1">
      <x v="65"/>
    </i>
    <i>
      <x v="183"/>
    </i>
    <i r="1">
      <x v="66"/>
    </i>
    <i>
      <x v="184"/>
    </i>
    <i r="1">
      <x v="66"/>
    </i>
    <i>
      <x v="185"/>
    </i>
    <i r="1">
      <x v="66"/>
    </i>
    <i>
      <x v="186"/>
    </i>
    <i r="1">
      <x v="66"/>
    </i>
    <i>
      <x v="187"/>
    </i>
    <i r="1">
      <x v="66"/>
    </i>
    <i>
      <x v="188"/>
    </i>
    <i r="1">
      <x v="66"/>
    </i>
    <i>
      <x v="189"/>
    </i>
    <i r="1">
      <x v="66"/>
    </i>
    <i>
      <x v="190"/>
    </i>
    <i r="1">
      <x v="66"/>
    </i>
    <i>
      <x v="191"/>
    </i>
    <i r="1">
      <x v="66"/>
    </i>
    <i>
      <x v="192"/>
    </i>
    <i r="1">
      <x v="67"/>
    </i>
    <i>
      <x v="193"/>
    </i>
    <i r="1">
      <x v="67"/>
    </i>
    <i>
      <x v="194"/>
    </i>
    <i r="1">
      <x v="75"/>
    </i>
    <i>
      <x v="195"/>
    </i>
    <i r="1">
      <x v="75"/>
    </i>
    <i>
      <x v="196"/>
    </i>
    <i r="1">
      <x v="76"/>
    </i>
    <i>
      <x v="197"/>
    </i>
    <i r="1">
      <x v="76"/>
    </i>
    <i>
      <x v="198"/>
    </i>
    <i r="1">
      <x v="76"/>
    </i>
    <i>
      <x v="199"/>
    </i>
    <i r="1">
      <x v="76"/>
    </i>
    <i>
      <x v="200"/>
    </i>
    <i r="1">
      <x v="77"/>
    </i>
    <i>
      <x v="201"/>
    </i>
    <i r="1">
      <x v="77"/>
    </i>
    <i>
      <x v="202"/>
    </i>
    <i r="1">
      <x v="77"/>
    </i>
    <i>
      <x v="203"/>
    </i>
    <i r="1">
      <x v="77"/>
    </i>
    <i>
      <x v="204"/>
    </i>
    <i r="1">
      <x v="78"/>
    </i>
    <i>
      <x v="205"/>
    </i>
    <i r="1">
      <x v="78"/>
    </i>
    <i>
      <x v="206"/>
    </i>
    <i r="1">
      <x v="79"/>
    </i>
    <i>
      <x v="207"/>
    </i>
    <i r="1">
      <x v="79"/>
    </i>
    <i>
      <x v="208"/>
    </i>
    <i r="1">
      <x v="79"/>
    </i>
    <i>
      <x v="209"/>
    </i>
    <i r="1">
      <x v="80"/>
    </i>
    <i>
      <x v="210"/>
    </i>
    <i r="1">
      <x v="80"/>
    </i>
    <i t="grand">
      <x/>
    </i>
  </rowItems>
  <colFields count="1">
    <field x="14"/>
  </colFields>
  <colItems count="5">
    <i>
      <x/>
    </i>
    <i>
      <x v="1"/>
    </i>
    <i>
      <x v="2"/>
    </i>
    <i>
      <x v="3"/>
    </i>
    <i t="grand">
      <x/>
    </i>
  </colItems>
  <dataFields count="1">
    <dataField name="Count of Interpretation"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G23:M30" firstHeaderRow="1" firstDataRow="2" firstDataCol="1"/>
  <pivotFields count="20">
    <pivotField showAll="0" defaultSubtotal="0"/>
    <pivotField showAll="0" defaultSubtotal="0"/>
    <pivotField showAll="0" defaultSubtotal="0"/>
    <pivotField numFmtId="14" showAll="0" defaultSubtotal="0"/>
    <pivotField axis="axisCol" showAll="0" defaultSubtotal="0">
      <items count="5">
        <item x="3"/>
        <item x="1"/>
        <item x="0"/>
        <item x="2"/>
        <item x="4"/>
      </items>
    </pivotField>
    <pivotField axis="axisRow" showAll="0" defaultSubtotal="0">
      <items count="6">
        <item x="1"/>
        <item x="0"/>
        <item x="2"/>
        <item m="1" x="5"/>
        <item x="3"/>
        <item x="4"/>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1"/>
        <item x="3"/>
        <item x="2"/>
        <item x="0"/>
        <item x="4"/>
      </items>
    </pivotField>
    <pivotField showAll="0"/>
  </pivotFields>
  <rowFields count="1">
    <field x="5"/>
  </rowFields>
  <rowItems count="6">
    <i>
      <x/>
    </i>
    <i>
      <x v="1"/>
    </i>
    <i>
      <x v="2"/>
    </i>
    <i>
      <x v="4"/>
    </i>
    <i>
      <x v="5"/>
    </i>
    <i t="grand">
      <x/>
    </i>
  </rowItems>
  <colFields count="1">
    <field x="4"/>
  </colFields>
  <colItems count="6">
    <i>
      <x/>
    </i>
    <i>
      <x v="1"/>
    </i>
    <i>
      <x v="2"/>
    </i>
    <i>
      <x v="3"/>
    </i>
    <i>
      <x v="4"/>
    </i>
    <i t="grand">
      <x/>
    </i>
  </colItems>
  <formats count="16">
    <format dxfId="26">
      <pivotArea type="origin" dataOnly="0" labelOnly="1" outline="0" fieldPosition="0"/>
    </format>
    <format dxfId="25">
      <pivotArea field="5" type="button" dataOnly="0" labelOnly="1" outline="0" axis="axisRow" fieldPosition="0"/>
    </format>
    <format dxfId="24">
      <pivotArea field="18" type="button" dataOnly="0" labelOnly="1" outline="0"/>
    </format>
    <format dxfId="23">
      <pivotArea type="topRight" dataOnly="0" labelOnly="1" outline="0" fieldPosition="0"/>
    </format>
    <format dxfId="22">
      <pivotArea dataOnly="0" labelOnly="1" grandCol="1" outline="0" fieldPosition="0"/>
    </format>
    <format dxfId="21">
      <pivotArea type="origin" dataOnly="0" labelOnly="1" outline="0" fieldPosition="0"/>
    </format>
    <format dxfId="20">
      <pivotArea field="5" type="button" dataOnly="0" labelOnly="1" outline="0" axis="axisRow" fieldPosition="0"/>
    </format>
    <format dxfId="19">
      <pivotArea field="18" type="button" dataOnly="0" labelOnly="1" outline="0"/>
    </format>
    <format dxfId="18">
      <pivotArea type="topRight" dataOnly="0" labelOnly="1" outline="0" fieldPosition="0"/>
    </format>
    <format dxfId="17">
      <pivotArea dataOnly="0" labelOnly="1" grandCol="1" outline="0" fieldPosition="0"/>
    </format>
    <format dxfId="16">
      <pivotArea type="origin" dataOnly="0" labelOnly="1" outline="0" fieldPosition="0"/>
    </format>
    <format dxfId="15">
      <pivotArea field="5" type="button" dataOnly="0" labelOnly="1" outline="0" axis="axisRow" fieldPosition="0"/>
    </format>
    <format dxfId="14">
      <pivotArea field="18" type="button" dataOnly="0" labelOnly="1" outline="0"/>
    </format>
    <format dxfId="13">
      <pivotArea type="topRight" dataOnly="0" labelOnly="1" outline="0" fieldPosition="0"/>
    </format>
    <format dxfId="12">
      <pivotArea dataOnly="0" labelOnly="1" grandCol="1" outline="0" fieldPosition="0"/>
    </format>
    <format dxfId="11">
      <pivotArea type="all" dataOnly="0"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I65:O72" firstHeaderRow="1" firstDataRow="2" firstDataCol="1"/>
  <pivotFields count="19">
    <pivotField showAll="0" defaultSubtotal="0"/>
    <pivotField showAll="0" defaultSubtotal="0"/>
    <pivotField showAll="0" defaultSubtotal="0"/>
    <pivotField numFmtId="14" showAll="0" defaultSubtotal="0"/>
    <pivotField showAll="0" defaultSubtotal="0"/>
    <pivotField axis="axisRow" showAll="0" defaultSubtotal="0">
      <items count="6">
        <item x="1"/>
        <item x="0"/>
        <item x="2"/>
        <item m="1" x="5"/>
        <item x="3"/>
        <item x="4"/>
      </items>
    </pivotField>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axis="axisCol" dataField="1" showAll="0" defaultSubtotal="0">
      <items count="5">
        <item x="1"/>
        <item x="3"/>
        <item x="2"/>
        <item x="0"/>
        <item x="4"/>
      </items>
    </pivotField>
  </pivotFields>
  <rowFields count="1">
    <field x="5"/>
  </rowFields>
  <rowItems count="6">
    <i>
      <x/>
    </i>
    <i>
      <x v="1"/>
    </i>
    <i>
      <x v="2"/>
    </i>
    <i>
      <x v="4"/>
    </i>
    <i>
      <x v="5"/>
    </i>
    <i t="grand">
      <x/>
    </i>
  </rowItems>
  <colFields count="1">
    <field x="18"/>
  </colFields>
  <colItems count="6">
    <i>
      <x/>
    </i>
    <i>
      <x v="1"/>
    </i>
    <i>
      <x v="2"/>
    </i>
    <i>
      <x v="3"/>
    </i>
    <i>
      <x v="4"/>
    </i>
    <i t="grand">
      <x/>
    </i>
  </colItems>
  <dataFields count="1">
    <dataField name="Count of ERYSIP" fld="18" subtotal="count" baseField="0" baseItem="0"/>
  </dataFields>
  <formats count="6">
    <format dxfId="5">
      <pivotArea collapsedLevelsAreSubtotals="1" fieldPosition="0">
        <references count="2">
          <reference field="5" count="1">
            <x v="1"/>
          </reference>
          <reference field="18" count="1" selected="0">
            <x v="0"/>
          </reference>
        </references>
      </pivotArea>
    </format>
    <format dxfId="4">
      <pivotArea collapsedLevelsAreSubtotals="1" fieldPosition="0">
        <references count="2">
          <reference field="5" count="1">
            <x v="1"/>
          </reference>
          <reference field="18" count="1" selected="0">
            <x v="2"/>
          </reference>
        </references>
      </pivotArea>
    </format>
    <format dxfId="3">
      <pivotArea collapsedLevelsAreSubtotals="1" fieldPosition="0">
        <references count="2">
          <reference field="5" count="1">
            <x v="0"/>
          </reference>
          <reference field="18" count="1" selected="0">
            <x v="1"/>
          </reference>
        </references>
      </pivotArea>
    </format>
    <format dxfId="2">
      <pivotArea collapsedLevelsAreSubtotals="1" fieldPosition="0">
        <references count="2">
          <reference field="5" count="1">
            <x v="0"/>
          </reference>
          <reference field="18" count="1" selected="0">
            <x v="3"/>
          </reference>
        </references>
      </pivotArea>
    </format>
    <format dxfId="1">
      <pivotArea collapsedLevelsAreSubtotals="1" fieldPosition="0">
        <references count="2">
          <reference field="5" count="1">
            <x v="2"/>
          </reference>
          <reference field="18" count="1" selected="0">
            <x v="1"/>
          </reference>
        </references>
      </pivotArea>
    </format>
    <format dxfId="0">
      <pivotArea collapsedLevelsAreSubtotals="1" fieldPosition="0">
        <references count="2">
          <reference field="5" count="1">
            <x v="2"/>
          </reference>
          <reference field="18" count="1" selected="0">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D82" firstHeaderRow="1" firstDataRow="2" firstDataCol="1"/>
  <pivotFields count="33">
    <pivotField showAll="0"/>
    <pivotField axis="axisRow" dataField="1" showAll="0">
      <items count="31">
        <item x="10"/>
        <item x="4"/>
        <item x="19"/>
        <item x="20"/>
        <item x="5"/>
        <item x="18"/>
        <item x="14"/>
        <item x="7"/>
        <item x="8"/>
        <item x="9"/>
        <item x="22"/>
        <item x="0"/>
        <item x="2"/>
        <item x="17"/>
        <item x="25"/>
        <item x="1"/>
        <item x="16"/>
        <item x="6"/>
        <item x="3"/>
        <item x="21"/>
        <item x="13"/>
        <item x="12"/>
        <item x="28"/>
        <item x="24"/>
        <item x="11"/>
        <item x="15"/>
        <item m="1" x="29"/>
        <item x="26"/>
        <item x="23"/>
        <item x="27"/>
        <item t="default"/>
      </items>
    </pivotField>
    <pivotField showAll="0" defaultSubtotal="0"/>
    <pivotField numFmtId="14" showAll="0"/>
    <pivotField axis="axisRow" showAll="0">
      <items count="6">
        <item x="3"/>
        <item x="1"/>
        <item x="0"/>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ortType="descending">
      <items count="6">
        <item h="1" x="4"/>
        <item x="0"/>
        <item x="2"/>
        <item h="1" x="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78">
    <i>
      <x/>
    </i>
    <i r="1">
      <x/>
    </i>
    <i r="1">
      <x v="2"/>
    </i>
    <i r="1">
      <x v="3"/>
    </i>
    <i>
      <x v="1"/>
    </i>
    <i r="1">
      <x/>
    </i>
    <i r="1">
      <x v="2"/>
    </i>
    <i r="1">
      <x v="4"/>
    </i>
    <i>
      <x v="2"/>
    </i>
    <i r="1">
      <x v="1"/>
    </i>
    <i r="1">
      <x v="3"/>
    </i>
    <i>
      <x v="3"/>
    </i>
    <i r="1">
      <x/>
    </i>
    <i r="1">
      <x v="2"/>
    </i>
    <i>
      <x v="4"/>
    </i>
    <i r="1">
      <x/>
    </i>
    <i r="1">
      <x v="1"/>
    </i>
    <i r="1">
      <x v="2"/>
    </i>
    <i r="1">
      <x v="3"/>
    </i>
    <i>
      <x v="5"/>
    </i>
    <i r="1">
      <x/>
    </i>
    <i r="1">
      <x v="1"/>
    </i>
    <i r="1">
      <x v="2"/>
    </i>
    <i>
      <x v="6"/>
    </i>
    <i r="1">
      <x/>
    </i>
    <i r="1">
      <x v="2"/>
    </i>
    <i r="1">
      <x v="4"/>
    </i>
    <i>
      <x v="7"/>
    </i>
    <i r="1">
      <x/>
    </i>
    <i>
      <x v="8"/>
    </i>
    <i r="1">
      <x/>
    </i>
    <i r="1">
      <x v="2"/>
    </i>
    <i r="1">
      <x v="3"/>
    </i>
    <i r="1">
      <x v="4"/>
    </i>
    <i>
      <x v="9"/>
    </i>
    <i r="1">
      <x/>
    </i>
    <i>
      <x v="10"/>
    </i>
    <i r="1">
      <x v="1"/>
    </i>
    <i>
      <x v="11"/>
    </i>
    <i r="1">
      <x v="1"/>
    </i>
    <i r="1">
      <x v="2"/>
    </i>
    <i>
      <x v="12"/>
    </i>
    <i r="1">
      <x v="1"/>
    </i>
    <i r="1">
      <x v="4"/>
    </i>
    <i>
      <x v="13"/>
    </i>
    <i r="1">
      <x v="1"/>
    </i>
    <i>
      <x v="14"/>
    </i>
    <i r="1">
      <x v="1"/>
    </i>
    <i r="1">
      <x v="4"/>
    </i>
    <i>
      <x v="15"/>
    </i>
    <i r="1">
      <x v="1"/>
    </i>
    <i r="1">
      <x v="4"/>
    </i>
    <i>
      <x v="16"/>
    </i>
    <i r="1">
      <x v="4"/>
    </i>
    <i>
      <x v="17"/>
    </i>
    <i r="1">
      <x v="1"/>
    </i>
    <i r="1">
      <x v="2"/>
    </i>
    <i r="1">
      <x v="4"/>
    </i>
    <i>
      <x v="18"/>
    </i>
    <i r="1">
      <x v="3"/>
    </i>
    <i>
      <x v="19"/>
    </i>
    <i r="1">
      <x v="2"/>
    </i>
    <i>
      <x v="20"/>
    </i>
    <i r="1">
      <x v="2"/>
    </i>
    <i r="1">
      <x v="4"/>
    </i>
    <i>
      <x v="21"/>
    </i>
    <i r="1">
      <x v="2"/>
    </i>
    <i r="1">
      <x v="3"/>
    </i>
    <i>
      <x v="22"/>
    </i>
    <i r="1">
      <x v="4"/>
    </i>
    <i>
      <x v="23"/>
    </i>
    <i r="1">
      <x v="2"/>
    </i>
    <i>
      <x v="24"/>
    </i>
    <i r="1">
      <x v="3"/>
    </i>
    <i r="1">
      <x v="4"/>
    </i>
    <i>
      <x v="25"/>
    </i>
    <i r="1">
      <x v="3"/>
    </i>
    <i t="grand">
      <x/>
    </i>
  </rowItems>
  <colFields count="1">
    <field x="18"/>
  </colFields>
  <colItems count="3">
    <i>
      <x v="1"/>
    </i>
    <i>
      <x v="2"/>
    </i>
    <i t="grand">
      <x/>
    </i>
  </colItems>
  <dataFields count="1">
    <dataField name="Count of WII Animal ID" fld="1" subtotal="count" baseField="0" baseItem="0"/>
  </dataFields>
  <formats count="4">
    <format dxfId="9">
      <pivotArea outline="0" collapsedLevelsAreSubtotals="1" fieldPosition="0">
        <references count="1">
          <reference field="18" count="0" selected="0"/>
        </references>
      </pivotArea>
    </format>
    <format dxfId="8">
      <pivotArea field="18" type="button" dataOnly="0" labelOnly="1" outline="0" axis="axisCol" fieldPosition="0"/>
    </format>
    <format dxfId="7">
      <pivotArea type="topRight" dataOnly="0" labelOnly="1" outline="0" fieldPosition="0"/>
    </format>
    <format dxfId="6">
      <pivotArea dataOnly="0" labelOnly="1" fieldPosition="0">
        <references count="1">
          <reference field="18"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28"/>
  <sheetViews>
    <sheetView tabSelected="1" topLeftCell="U1" zoomScale="80" zoomScaleNormal="80" workbookViewId="0">
      <pane ySplit="1" topLeftCell="A2" activePane="bottomLeft" state="frozen"/>
      <selection activeCell="F1" sqref="F1"/>
      <selection pane="bottomLeft" activeCell="AI128" sqref="AI128"/>
    </sheetView>
  </sheetViews>
  <sheetFormatPr defaultColWidth="9.140625" defaultRowHeight="15.75" customHeight="1" x14ac:dyDescent="0.25"/>
  <cols>
    <col min="1" max="1" width="9.140625" style="329" customWidth="1"/>
    <col min="2" max="2" width="12.7109375" style="329" customWidth="1"/>
    <col min="3" max="3" width="11.140625" style="329" customWidth="1"/>
    <col min="4" max="4" width="11.140625" style="328" customWidth="1"/>
    <col min="5" max="5" width="14.140625" style="329" customWidth="1"/>
    <col min="6" max="6" width="9" style="329" customWidth="1"/>
    <col min="7" max="7" width="16.140625" style="328" customWidth="1"/>
    <col min="8" max="8" width="16.140625" style="337" customWidth="1"/>
    <col min="9" max="10" width="11.85546875" style="329" customWidth="1"/>
    <col min="11" max="11" width="16.42578125" style="329" customWidth="1"/>
    <col min="12" max="12" width="16.85546875" style="329" customWidth="1"/>
    <col min="13" max="13" width="14.140625" style="329" customWidth="1"/>
    <col min="14" max="14" width="14.7109375" style="329" customWidth="1"/>
    <col min="15" max="16" width="14" style="329" customWidth="1"/>
    <col min="17" max="17" width="15.42578125" style="329" customWidth="1"/>
    <col min="18" max="18" width="18.140625" style="329" customWidth="1"/>
    <col min="19" max="19" width="15.5703125" style="329" customWidth="1"/>
    <col min="20" max="20" width="14" style="329" customWidth="1"/>
    <col min="21" max="21" width="12.85546875" style="329" customWidth="1"/>
    <col min="22" max="22" width="17.42578125" style="329" customWidth="1"/>
    <col min="23" max="23" width="20" style="329" customWidth="1"/>
    <col min="24" max="24" width="13.42578125" style="329" customWidth="1"/>
    <col min="25" max="29" width="12.5703125" style="329" customWidth="1"/>
    <col min="30" max="30" width="15.140625" style="329" customWidth="1"/>
    <col min="31" max="31" width="12.5703125" style="329" customWidth="1"/>
    <col min="32" max="32" width="16.140625" style="329" customWidth="1"/>
    <col min="33" max="33" width="12.5703125" style="329" customWidth="1"/>
    <col min="34" max="34" width="8.28515625" style="329" customWidth="1"/>
    <col min="35" max="36" width="8" style="328" customWidth="1"/>
    <col min="37" max="37" width="11.28515625" style="329" customWidth="1"/>
    <col min="38" max="38" width="10.7109375" style="328" customWidth="1"/>
    <col min="39" max="39" width="16.42578125" style="328" bestFit="1" customWidth="1"/>
    <col min="40" max="40" width="33.5703125" style="328" customWidth="1"/>
    <col min="41" max="41" width="20.85546875" style="328" customWidth="1"/>
    <col min="42" max="16384" width="9.140625" style="328"/>
  </cols>
  <sheetData>
    <row r="1" spans="1:41" s="335" customFormat="1" ht="49.5" customHeight="1" x14ac:dyDescent="0.25">
      <c r="A1" s="254" t="s">
        <v>714</v>
      </c>
      <c r="B1" s="255" t="s">
        <v>145</v>
      </c>
      <c r="C1" s="255" t="s">
        <v>187</v>
      </c>
      <c r="D1" s="256" t="s">
        <v>479</v>
      </c>
      <c r="E1" s="255" t="s">
        <v>188</v>
      </c>
      <c r="F1" s="255" t="s">
        <v>189</v>
      </c>
      <c r="G1" s="257" t="s">
        <v>190</v>
      </c>
      <c r="H1" s="310" t="s">
        <v>937</v>
      </c>
      <c r="I1" s="255" t="s">
        <v>195</v>
      </c>
      <c r="J1" s="255" t="s">
        <v>683</v>
      </c>
      <c r="K1" s="255" t="s">
        <v>784</v>
      </c>
      <c r="L1" s="255" t="s">
        <v>785</v>
      </c>
      <c r="M1" s="255" t="s">
        <v>234</v>
      </c>
      <c r="N1" s="255" t="s">
        <v>965</v>
      </c>
      <c r="O1" s="255" t="s">
        <v>966</v>
      </c>
      <c r="P1" s="360" t="s">
        <v>967</v>
      </c>
      <c r="Q1" s="255" t="s">
        <v>684</v>
      </c>
      <c r="R1" s="255" t="s">
        <v>786</v>
      </c>
      <c r="S1" s="255" t="s">
        <v>780</v>
      </c>
      <c r="T1" s="255" t="s">
        <v>4</v>
      </c>
      <c r="U1" s="255" t="s">
        <v>191</v>
      </c>
      <c r="V1" s="255" t="s">
        <v>192</v>
      </c>
      <c r="W1" s="255" t="s">
        <v>679</v>
      </c>
      <c r="X1" s="255" t="s">
        <v>712</v>
      </c>
      <c r="Y1" s="255" t="s">
        <v>7</v>
      </c>
      <c r="Z1" s="255" t="s">
        <v>8</v>
      </c>
      <c r="AA1" s="255" t="s">
        <v>9</v>
      </c>
      <c r="AB1" s="255" t="s">
        <v>10</v>
      </c>
      <c r="AC1" s="255" t="s">
        <v>11</v>
      </c>
      <c r="AD1" s="255" t="s">
        <v>12</v>
      </c>
      <c r="AE1" s="255" t="s">
        <v>13</v>
      </c>
      <c r="AF1" s="255" t="s">
        <v>14</v>
      </c>
      <c r="AG1" s="255" t="s">
        <v>779</v>
      </c>
      <c r="AH1" s="255" t="s">
        <v>809</v>
      </c>
      <c r="AI1" s="255" t="s">
        <v>202</v>
      </c>
      <c r="AJ1" s="255" t="s">
        <v>203</v>
      </c>
      <c r="AK1" s="255" t="s">
        <v>680</v>
      </c>
      <c r="AL1" s="255" t="s">
        <v>840</v>
      </c>
      <c r="AM1" s="255" t="s">
        <v>839</v>
      </c>
      <c r="AN1" s="319" t="s">
        <v>80</v>
      </c>
      <c r="AO1" s="335" t="s">
        <v>974</v>
      </c>
    </row>
    <row r="2" spans="1:41" ht="15.75" customHeight="1" x14ac:dyDescent="0.25">
      <c r="A2" s="258">
        <f>VLOOKUP(C2,Individual_pathology_multiyear!$A$1:$P$33,10,FALSE)</f>
        <v>4</v>
      </c>
      <c r="B2" s="259" t="s">
        <v>146</v>
      </c>
      <c r="C2" s="260" t="s">
        <v>61</v>
      </c>
      <c r="D2" s="261" t="s">
        <v>480</v>
      </c>
      <c r="E2" s="262">
        <v>41725</v>
      </c>
      <c r="F2" s="258">
        <v>2014</v>
      </c>
      <c r="G2" s="263" t="s">
        <v>42</v>
      </c>
      <c r="H2" s="252" t="s">
        <v>938</v>
      </c>
      <c r="I2" s="264">
        <v>1</v>
      </c>
      <c r="J2" s="252" t="s">
        <v>121</v>
      </c>
      <c r="K2" s="252" t="s">
        <v>121</v>
      </c>
      <c r="L2" s="252" t="s">
        <v>121</v>
      </c>
      <c r="M2" s="258" t="s">
        <v>121</v>
      </c>
      <c r="N2" s="252" t="s">
        <v>121</v>
      </c>
      <c r="O2" s="252" t="s">
        <v>121</v>
      </c>
      <c r="P2" s="361" t="s">
        <v>968</v>
      </c>
      <c r="Q2" s="258" t="s">
        <v>685</v>
      </c>
      <c r="R2" s="258" t="s">
        <v>685</v>
      </c>
      <c r="S2" s="265" t="s">
        <v>35</v>
      </c>
      <c r="T2" s="265" t="s">
        <v>35</v>
      </c>
      <c r="U2" s="266" t="s">
        <v>37</v>
      </c>
      <c r="V2" s="266" t="s">
        <v>227</v>
      </c>
      <c r="W2" s="266" t="s">
        <v>227</v>
      </c>
      <c r="X2" s="260" t="s">
        <v>713</v>
      </c>
      <c r="Y2" s="197">
        <v>3.6</v>
      </c>
      <c r="Z2" s="197">
        <v>12</v>
      </c>
      <c r="AA2" s="197">
        <v>1.1000000000000001</v>
      </c>
      <c r="AB2" s="197">
        <v>0.43</v>
      </c>
      <c r="AC2" s="197">
        <v>1.4</v>
      </c>
      <c r="AD2" s="197">
        <v>6.6000000000000003E-2</v>
      </c>
      <c r="AE2" s="197">
        <v>2</v>
      </c>
      <c r="AF2" s="197">
        <v>0.43</v>
      </c>
      <c r="AG2" s="197"/>
      <c r="AH2" s="197"/>
      <c r="AI2" s="258"/>
      <c r="AJ2" s="258"/>
      <c r="AK2" s="382">
        <v>3.5467980295566504</v>
      </c>
      <c r="AL2" s="261"/>
      <c r="AM2" s="267"/>
      <c r="AN2" s="267"/>
      <c r="AO2" s="345"/>
    </row>
    <row r="3" spans="1:41" ht="15.75" customHeight="1" x14ac:dyDescent="0.25">
      <c r="A3" s="258">
        <f>VLOOKUP(C3,Individual_pathology_multiyear!$A$1:$P$33,10,FALSE)</f>
        <v>2</v>
      </c>
      <c r="B3" s="259" t="s">
        <v>148</v>
      </c>
      <c r="C3" s="260" t="s">
        <v>49</v>
      </c>
      <c r="D3" s="261" t="s">
        <v>480</v>
      </c>
      <c r="E3" s="262">
        <v>41725</v>
      </c>
      <c r="F3" s="258">
        <v>2014</v>
      </c>
      <c r="G3" s="263" t="s">
        <v>42</v>
      </c>
      <c r="H3" s="252" t="s">
        <v>938</v>
      </c>
      <c r="I3" s="264">
        <v>1</v>
      </c>
      <c r="J3" s="252" t="s">
        <v>121</v>
      </c>
      <c r="K3" s="252" t="s">
        <v>121</v>
      </c>
      <c r="L3" s="252" t="s">
        <v>121</v>
      </c>
      <c r="M3" s="258" t="s">
        <v>121</v>
      </c>
      <c r="N3" s="252" t="s">
        <v>121</v>
      </c>
      <c r="O3" s="252" t="s">
        <v>121</v>
      </c>
      <c r="P3" s="361"/>
      <c r="Q3" s="258" t="s">
        <v>686</v>
      </c>
      <c r="R3" s="258" t="s">
        <v>686</v>
      </c>
      <c r="S3" s="265" t="s">
        <v>35</v>
      </c>
      <c r="T3" s="265" t="s">
        <v>35</v>
      </c>
      <c r="U3" s="265" t="s">
        <v>35</v>
      </c>
      <c r="V3" s="269" t="s">
        <v>228</v>
      </c>
      <c r="W3" s="266" t="s">
        <v>227</v>
      </c>
      <c r="X3" s="260" t="s">
        <v>713</v>
      </c>
      <c r="Y3" s="264">
        <v>2.5</v>
      </c>
      <c r="Z3" s="264">
        <v>4.7</v>
      </c>
      <c r="AA3" s="264">
        <v>0.7</v>
      </c>
      <c r="AB3" s="264">
        <v>0.35</v>
      </c>
      <c r="AC3" s="264">
        <v>1.1000000000000001</v>
      </c>
      <c r="AD3" s="264">
        <v>8.5999999999999993E-2</v>
      </c>
      <c r="AE3" s="264">
        <v>12</v>
      </c>
      <c r="AF3" s="197">
        <v>0.46</v>
      </c>
      <c r="AG3" s="197"/>
      <c r="AH3" s="197">
        <v>2.1</v>
      </c>
      <c r="AI3" s="260">
        <v>81.83</v>
      </c>
      <c r="AJ3" s="258"/>
      <c r="AK3" s="383">
        <v>3.0378726833199035</v>
      </c>
      <c r="AL3" s="261"/>
      <c r="AM3" s="267"/>
      <c r="AN3" s="267"/>
    </row>
    <row r="4" spans="1:41" ht="15.75" customHeight="1" x14ac:dyDescent="0.25">
      <c r="A4" s="258">
        <f>VLOOKUP(C4,Individual_pathology_multiyear!$A$1:$P$33,10,FALSE)</f>
        <v>2</v>
      </c>
      <c r="B4" s="259" t="s">
        <v>151</v>
      </c>
      <c r="C4" s="260" t="s">
        <v>63</v>
      </c>
      <c r="D4" s="261" t="s">
        <v>480</v>
      </c>
      <c r="E4" s="262">
        <v>41725</v>
      </c>
      <c r="F4" s="258">
        <v>2014</v>
      </c>
      <c r="G4" s="263" t="s">
        <v>42</v>
      </c>
      <c r="H4" s="252" t="s">
        <v>938</v>
      </c>
      <c r="I4" s="264">
        <v>1</v>
      </c>
      <c r="J4" s="252" t="s">
        <v>121</v>
      </c>
      <c r="K4" s="252" t="s">
        <v>121</v>
      </c>
      <c r="L4" s="252" t="s">
        <v>121</v>
      </c>
      <c r="M4" s="258" t="s">
        <v>121</v>
      </c>
      <c r="N4" s="252" t="s">
        <v>121</v>
      </c>
      <c r="O4" s="252" t="s">
        <v>121</v>
      </c>
      <c r="P4" s="361"/>
      <c r="Q4" s="258" t="s">
        <v>685</v>
      </c>
      <c r="R4" s="258" t="s">
        <v>685</v>
      </c>
      <c r="S4" s="265" t="s">
        <v>35</v>
      </c>
      <c r="T4" s="265" t="s">
        <v>35</v>
      </c>
      <c r="U4" s="266" t="s">
        <v>37</v>
      </c>
      <c r="V4" s="266" t="s">
        <v>227</v>
      </c>
      <c r="W4" s="266" t="s">
        <v>227</v>
      </c>
      <c r="X4" s="260" t="s">
        <v>713</v>
      </c>
      <c r="Y4" s="264">
        <v>2.6</v>
      </c>
      <c r="Z4" s="264">
        <v>3.3</v>
      </c>
      <c r="AA4" s="264">
        <v>0.67</v>
      </c>
      <c r="AB4" s="264">
        <v>0.45</v>
      </c>
      <c r="AC4" s="264">
        <v>1.1000000000000001</v>
      </c>
      <c r="AD4" s="264">
        <v>6.2E-2</v>
      </c>
      <c r="AE4" s="264" t="s">
        <v>193</v>
      </c>
      <c r="AF4" s="197">
        <v>0.23</v>
      </c>
      <c r="AG4" s="197"/>
      <c r="AH4" s="197">
        <v>2.4</v>
      </c>
      <c r="AI4" s="260">
        <v>195.21</v>
      </c>
      <c r="AJ4" s="258"/>
      <c r="AK4" s="384">
        <v>4.0798045602605866</v>
      </c>
      <c r="AL4" s="261"/>
      <c r="AM4" s="267"/>
      <c r="AN4" s="267"/>
    </row>
    <row r="5" spans="1:41" ht="15.75" customHeight="1" x14ac:dyDescent="0.25">
      <c r="A5" s="258">
        <f>VLOOKUP(C5,Individual_pathology_multiyear!$A$1:$P$33,10,FALSE)</f>
        <v>2</v>
      </c>
      <c r="B5" s="259" t="s">
        <v>147</v>
      </c>
      <c r="C5" s="260" t="s">
        <v>48</v>
      </c>
      <c r="D5" s="261" t="s">
        <v>480</v>
      </c>
      <c r="E5" s="262">
        <v>41725</v>
      </c>
      <c r="F5" s="258">
        <v>2014</v>
      </c>
      <c r="G5" s="263" t="s">
        <v>42</v>
      </c>
      <c r="H5" s="252" t="s">
        <v>939</v>
      </c>
      <c r="I5" s="264">
        <v>1</v>
      </c>
      <c r="J5" s="252" t="s">
        <v>121</v>
      </c>
      <c r="K5" s="252" t="s">
        <v>121</v>
      </c>
      <c r="L5" s="252" t="s">
        <v>121</v>
      </c>
      <c r="M5" s="258" t="s">
        <v>121</v>
      </c>
      <c r="N5" s="252" t="s">
        <v>121</v>
      </c>
      <c r="O5" s="252" t="s">
        <v>121</v>
      </c>
      <c r="P5" s="361"/>
      <c r="Q5" s="258" t="s">
        <v>686</v>
      </c>
      <c r="R5" s="258" t="s">
        <v>686</v>
      </c>
      <c r="S5" s="265" t="s">
        <v>35</v>
      </c>
      <c r="T5" s="265" t="s">
        <v>35</v>
      </c>
      <c r="U5" s="265" t="s">
        <v>35</v>
      </c>
      <c r="V5" s="266" t="s">
        <v>227</v>
      </c>
      <c r="W5" s="266" t="s">
        <v>227</v>
      </c>
      <c r="X5" s="260" t="s">
        <v>713</v>
      </c>
      <c r="Y5" s="197">
        <v>2.6</v>
      </c>
      <c r="Z5" s="197">
        <v>3.8</v>
      </c>
      <c r="AA5" s="197">
        <v>0.53</v>
      </c>
      <c r="AB5" s="197">
        <v>0.44</v>
      </c>
      <c r="AC5" s="197">
        <v>1.1000000000000001</v>
      </c>
      <c r="AD5" s="197">
        <v>0.06</v>
      </c>
      <c r="AE5" s="197">
        <v>1.9</v>
      </c>
      <c r="AF5" s="197" t="s">
        <v>194</v>
      </c>
      <c r="AG5" s="197"/>
      <c r="AH5" s="197"/>
      <c r="AI5" s="268">
        <v>850.67</v>
      </c>
      <c r="AJ5" s="258"/>
      <c r="AK5" s="385">
        <v>3.2278481012658231</v>
      </c>
      <c r="AL5" s="261"/>
      <c r="AM5" s="267"/>
      <c r="AN5" s="267"/>
    </row>
    <row r="6" spans="1:41" ht="15.75" customHeight="1" x14ac:dyDescent="0.25">
      <c r="A6" s="258">
        <f>VLOOKUP(C6,Individual_pathology_multiyear!$A$1:$P$33,10,FALSE)</f>
        <v>2</v>
      </c>
      <c r="B6" s="259" t="s">
        <v>149</v>
      </c>
      <c r="C6" s="260" t="s">
        <v>62</v>
      </c>
      <c r="D6" s="261" t="s">
        <v>480</v>
      </c>
      <c r="E6" s="262">
        <v>41725</v>
      </c>
      <c r="F6" s="258">
        <v>2014</v>
      </c>
      <c r="G6" s="263" t="s">
        <v>42</v>
      </c>
      <c r="H6" s="252" t="s">
        <v>939</v>
      </c>
      <c r="I6" s="264">
        <v>1</v>
      </c>
      <c r="J6" s="252" t="s">
        <v>121</v>
      </c>
      <c r="K6" s="252" t="s">
        <v>121</v>
      </c>
      <c r="L6" s="252" t="s">
        <v>121</v>
      </c>
      <c r="M6" s="258" t="s">
        <v>121</v>
      </c>
      <c r="N6" s="252" t="s">
        <v>121</v>
      </c>
      <c r="O6" s="252" t="s">
        <v>121</v>
      </c>
      <c r="P6" s="361">
        <v>3</v>
      </c>
      <c r="Q6" s="258" t="s">
        <v>685</v>
      </c>
      <c r="R6" s="258" t="s">
        <v>685</v>
      </c>
      <c r="S6" s="265" t="s">
        <v>35</v>
      </c>
      <c r="T6" s="265" t="s">
        <v>35</v>
      </c>
      <c r="U6" s="266" t="s">
        <v>37</v>
      </c>
      <c r="V6" s="266" t="s">
        <v>227</v>
      </c>
      <c r="W6" s="266" t="s">
        <v>227</v>
      </c>
      <c r="X6" s="260" t="s">
        <v>713</v>
      </c>
      <c r="Y6" s="264">
        <v>2.1</v>
      </c>
      <c r="Z6" s="264">
        <v>4.4000000000000004</v>
      </c>
      <c r="AA6" s="264">
        <v>0.8</v>
      </c>
      <c r="AB6" s="264">
        <v>0.47</v>
      </c>
      <c r="AC6" s="264">
        <v>1.1000000000000001</v>
      </c>
      <c r="AD6" s="264">
        <v>0.09</v>
      </c>
      <c r="AE6" s="264">
        <v>22</v>
      </c>
      <c r="AF6" s="197">
        <v>0.48</v>
      </c>
      <c r="AG6" s="197"/>
      <c r="AH6" s="197"/>
      <c r="AI6" s="258"/>
      <c r="AJ6" s="258"/>
      <c r="AK6" s="386">
        <v>5.4244306418219468</v>
      </c>
      <c r="AL6" s="261"/>
      <c r="AM6" s="267"/>
      <c r="AN6" s="267"/>
    </row>
    <row r="7" spans="1:41" ht="15.75" customHeight="1" x14ac:dyDescent="0.25">
      <c r="A7" s="258">
        <f>VLOOKUP(C7,Individual_pathology_multiyear!$A$1:$P$33,10,FALSE)</f>
        <v>4</v>
      </c>
      <c r="B7" s="259" t="s">
        <v>150</v>
      </c>
      <c r="C7" s="260" t="s">
        <v>50</v>
      </c>
      <c r="D7" s="261" t="s">
        <v>480</v>
      </c>
      <c r="E7" s="262">
        <v>41725</v>
      </c>
      <c r="F7" s="258">
        <v>2014</v>
      </c>
      <c r="G7" s="263" t="s">
        <v>42</v>
      </c>
      <c r="H7" s="252" t="s">
        <v>939</v>
      </c>
      <c r="I7" s="264">
        <v>1</v>
      </c>
      <c r="J7" s="252" t="s">
        <v>121</v>
      </c>
      <c r="K7" s="252" t="s">
        <v>121</v>
      </c>
      <c r="L7" s="252" t="s">
        <v>121</v>
      </c>
      <c r="M7" s="258" t="s">
        <v>121</v>
      </c>
      <c r="N7" s="252" t="s">
        <v>121</v>
      </c>
      <c r="O7" s="252" t="s">
        <v>121</v>
      </c>
      <c r="P7" s="361"/>
      <c r="Q7" s="258" t="s">
        <v>685</v>
      </c>
      <c r="R7" s="258" t="s">
        <v>685</v>
      </c>
      <c r="S7" s="265" t="s">
        <v>35</v>
      </c>
      <c r="T7" s="265" t="s">
        <v>35</v>
      </c>
      <c r="U7" s="265" t="s">
        <v>35</v>
      </c>
      <c r="V7" s="266" t="s">
        <v>227</v>
      </c>
      <c r="W7" s="266" t="s">
        <v>227</v>
      </c>
      <c r="X7" s="260" t="s">
        <v>713</v>
      </c>
      <c r="Y7" s="264">
        <v>2.6</v>
      </c>
      <c r="Z7" s="264">
        <v>4.0999999999999996</v>
      </c>
      <c r="AA7" s="264">
        <v>0.44</v>
      </c>
      <c r="AB7" s="264">
        <v>0.52</v>
      </c>
      <c r="AC7" s="264">
        <v>1.1000000000000001</v>
      </c>
      <c r="AD7" s="264">
        <v>6.4000000000000001E-2</v>
      </c>
      <c r="AE7" s="264">
        <v>2.6</v>
      </c>
      <c r="AF7" s="197">
        <v>0.3</v>
      </c>
      <c r="AG7" s="197"/>
      <c r="AH7" s="197"/>
      <c r="AI7" s="258"/>
      <c r="AJ7" s="258"/>
      <c r="AK7" s="387">
        <v>3.6876533115290271</v>
      </c>
      <c r="AL7" s="261"/>
      <c r="AM7" s="267"/>
      <c r="AN7" s="267"/>
    </row>
    <row r="8" spans="1:41" ht="15.75" customHeight="1" x14ac:dyDescent="0.25">
      <c r="A8" s="258">
        <f>VLOOKUP(C8,Individual_pathology_multiyear!$A$1:$P$33,10,FALSE)</f>
        <v>4</v>
      </c>
      <c r="B8" s="259" t="s">
        <v>152</v>
      </c>
      <c r="C8" s="260" t="s">
        <v>47</v>
      </c>
      <c r="D8" s="261" t="s">
        <v>480</v>
      </c>
      <c r="E8" s="262">
        <v>41725</v>
      </c>
      <c r="F8" s="258">
        <v>2014</v>
      </c>
      <c r="G8" s="263" t="s">
        <v>42</v>
      </c>
      <c r="H8" s="252" t="s">
        <v>939</v>
      </c>
      <c r="I8" s="264">
        <v>1</v>
      </c>
      <c r="J8" s="252" t="s">
        <v>121</v>
      </c>
      <c r="K8" s="252" t="s">
        <v>121</v>
      </c>
      <c r="L8" s="252" t="s">
        <v>121</v>
      </c>
      <c r="M8" s="258" t="s">
        <v>121</v>
      </c>
      <c r="N8" s="252" t="s">
        <v>121</v>
      </c>
      <c r="O8" s="252" t="s">
        <v>121</v>
      </c>
      <c r="P8" s="361"/>
      <c r="Q8" s="258" t="s">
        <v>685</v>
      </c>
      <c r="R8" s="258" t="s">
        <v>685</v>
      </c>
      <c r="S8" s="265" t="s">
        <v>35</v>
      </c>
      <c r="T8" s="265" t="s">
        <v>35</v>
      </c>
      <c r="U8" s="265" t="s">
        <v>35</v>
      </c>
      <c r="V8" s="266" t="s">
        <v>227</v>
      </c>
      <c r="W8" s="266" t="s">
        <v>227</v>
      </c>
      <c r="X8" s="260" t="s">
        <v>713</v>
      </c>
      <c r="Y8" s="264">
        <v>2.1</v>
      </c>
      <c r="Z8" s="264">
        <v>3</v>
      </c>
      <c r="AA8" s="264">
        <v>0.6</v>
      </c>
      <c r="AB8" s="264">
        <v>0.47</v>
      </c>
      <c r="AC8" s="264">
        <v>0.95</v>
      </c>
      <c r="AD8" s="264">
        <v>5.7000000000000002E-2</v>
      </c>
      <c r="AE8" s="264" t="s">
        <v>193</v>
      </c>
      <c r="AF8" s="197">
        <v>0.23</v>
      </c>
      <c r="AG8" s="197"/>
      <c r="AH8" s="197">
        <v>2.2000000000000002</v>
      </c>
      <c r="AI8" s="260">
        <v>154.65</v>
      </c>
      <c r="AJ8" s="258"/>
      <c r="AK8" s="388">
        <v>9.1776975531488176</v>
      </c>
      <c r="AL8" s="261"/>
      <c r="AM8" s="267"/>
      <c r="AN8" s="267"/>
    </row>
    <row r="9" spans="1:41" ht="15.75" customHeight="1" x14ac:dyDescent="0.25">
      <c r="A9" s="258">
        <f>VLOOKUP(C9,Individual_pathology_multiyear!$A$1:$P$33,10,FALSE)</f>
        <v>1</v>
      </c>
      <c r="B9" s="259" t="s">
        <v>153</v>
      </c>
      <c r="C9" s="260" t="s">
        <v>64</v>
      </c>
      <c r="D9" s="261" t="s">
        <v>480</v>
      </c>
      <c r="E9" s="262">
        <v>41725</v>
      </c>
      <c r="F9" s="258">
        <v>2014</v>
      </c>
      <c r="G9" s="263" t="s">
        <v>42</v>
      </c>
      <c r="H9" s="252" t="s">
        <v>939</v>
      </c>
      <c r="I9" s="264">
        <v>1</v>
      </c>
      <c r="J9" s="252" t="s">
        <v>121</v>
      </c>
      <c r="K9" s="252" t="s">
        <v>121</v>
      </c>
      <c r="L9" s="252" t="s">
        <v>121</v>
      </c>
      <c r="M9" s="258" t="s">
        <v>121</v>
      </c>
      <c r="N9" s="252" t="s">
        <v>121</v>
      </c>
      <c r="O9" s="252" t="s">
        <v>121</v>
      </c>
      <c r="P9" s="361"/>
      <c r="Q9" s="258" t="s">
        <v>686</v>
      </c>
      <c r="R9" s="258" t="s">
        <v>686</v>
      </c>
      <c r="S9" s="265" t="s">
        <v>35</v>
      </c>
      <c r="T9" s="265" t="s">
        <v>35</v>
      </c>
      <c r="U9" s="265" t="s">
        <v>35</v>
      </c>
      <c r="V9" s="266" t="s">
        <v>227</v>
      </c>
      <c r="W9" s="266" t="s">
        <v>227</v>
      </c>
      <c r="X9" s="260" t="s">
        <v>713</v>
      </c>
      <c r="Y9" s="264">
        <v>2.9</v>
      </c>
      <c r="Z9" s="264">
        <v>5.4</v>
      </c>
      <c r="AA9" s="264">
        <v>0.71</v>
      </c>
      <c r="AB9" s="264">
        <v>0.46</v>
      </c>
      <c r="AC9" s="264">
        <v>1.1000000000000001</v>
      </c>
      <c r="AD9" s="264">
        <v>5.8000000000000003E-2</v>
      </c>
      <c r="AE9" s="264" t="s">
        <v>193</v>
      </c>
      <c r="AF9" s="197">
        <v>0.33</v>
      </c>
      <c r="AG9" s="197"/>
      <c r="AH9" s="197"/>
      <c r="AI9" s="258"/>
      <c r="AJ9" s="258"/>
      <c r="AK9" s="270" t="s">
        <v>981</v>
      </c>
      <c r="AL9" s="261"/>
      <c r="AM9" s="267"/>
      <c r="AN9" s="267"/>
    </row>
    <row r="10" spans="1:41" ht="15.75" customHeight="1" x14ac:dyDescent="0.25">
      <c r="A10" s="258">
        <f>VLOOKUP(C10,Individual_pathology_multiyear!$A$1:$P$33,10,FALSE)</f>
        <v>4</v>
      </c>
      <c r="B10" s="259" t="s">
        <v>154</v>
      </c>
      <c r="C10" s="260" t="s">
        <v>51</v>
      </c>
      <c r="D10" s="261" t="s">
        <v>480</v>
      </c>
      <c r="E10" s="262">
        <v>41726</v>
      </c>
      <c r="F10" s="258">
        <v>2014</v>
      </c>
      <c r="G10" s="263" t="s">
        <v>42</v>
      </c>
      <c r="H10" s="252" t="s">
        <v>938</v>
      </c>
      <c r="I10" s="264">
        <v>1</v>
      </c>
      <c r="J10" s="252" t="s">
        <v>121</v>
      </c>
      <c r="K10" s="252" t="s">
        <v>121</v>
      </c>
      <c r="L10" s="252" t="s">
        <v>121</v>
      </c>
      <c r="M10" s="258" t="s">
        <v>121</v>
      </c>
      <c r="N10" s="252" t="s">
        <v>121</v>
      </c>
      <c r="O10" s="252" t="s">
        <v>121</v>
      </c>
      <c r="P10" s="361"/>
      <c r="Q10" s="258" t="s">
        <v>687</v>
      </c>
      <c r="R10" s="258" t="s">
        <v>687</v>
      </c>
      <c r="S10" s="265" t="s">
        <v>35</v>
      </c>
      <c r="T10" s="265" t="s">
        <v>35</v>
      </c>
      <c r="U10" s="265" t="s">
        <v>35</v>
      </c>
      <c r="V10" s="266" t="s">
        <v>227</v>
      </c>
      <c r="W10" s="266" t="s">
        <v>227</v>
      </c>
      <c r="X10" s="260" t="s">
        <v>713</v>
      </c>
      <c r="Y10" s="264">
        <v>3.1</v>
      </c>
      <c r="Z10" s="264">
        <v>3</v>
      </c>
      <c r="AA10" s="264">
        <v>0.73</v>
      </c>
      <c r="AB10" s="264">
        <v>0.44</v>
      </c>
      <c r="AC10" s="264">
        <v>0.86</v>
      </c>
      <c r="AD10" s="264">
        <v>4.9000000000000002E-2</v>
      </c>
      <c r="AE10" s="264">
        <v>2.7</v>
      </c>
      <c r="AF10" s="197">
        <v>0.32</v>
      </c>
      <c r="AG10" s="197"/>
      <c r="AH10" s="197"/>
      <c r="AI10" s="258"/>
      <c r="AJ10" s="258"/>
      <c r="AK10" s="270" t="s">
        <v>981</v>
      </c>
      <c r="AL10" s="261"/>
      <c r="AM10" s="267"/>
      <c r="AN10" s="267"/>
    </row>
    <row r="11" spans="1:41" ht="15.75" customHeight="1" x14ac:dyDescent="0.25">
      <c r="A11" s="258">
        <f>VLOOKUP(C11,Individual_pathology_multiyear!$A$1:$P$33,10,FALSE)</f>
        <v>1</v>
      </c>
      <c r="B11" s="259" t="s">
        <v>155</v>
      </c>
      <c r="C11" s="260" t="s">
        <v>65</v>
      </c>
      <c r="D11" s="261" t="s">
        <v>480</v>
      </c>
      <c r="E11" s="262">
        <v>41726</v>
      </c>
      <c r="F11" s="258">
        <v>2014</v>
      </c>
      <c r="G11" s="263" t="s">
        <v>42</v>
      </c>
      <c r="H11" s="252" t="s">
        <v>938</v>
      </c>
      <c r="I11" s="264">
        <v>1</v>
      </c>
      <c r="J11" s="252" t="s">
        <v>121</v>
      </c>
      <c r="K11" s="252" t="s">
        <v>121</v>
      </c>
      <c r="L11" s="252" t="s">
        <v>121</v>
      </c>
      <c r="M11" s="258" t="s">
        <v>121</v>
      </c>
      <c r="N11" s="252" t="s">
        <v>121</v>
      </c>
      <c r="O11" s="252" t="s">
        <v>121</v>
      </c>
      <c r="P11" s="361"/>
      <c r="Q11" s="258" t="s">
        <v>686</v>
      </c>
      <c r="R11" s="258" t="s">
        <v>686</v>
      </c>
      <c r="S11" s="265" t="s">
        <v>35</v>
      </c>
      <c r="T11" s="265" t="s">
        <v>35</v>
      </c>
      <c r="U11" s="265" t="s">
        <v>35</v>
      </c>
      <c r="V11" s="265" t="s">
        <v>229</v>
      </c>
      <c r="W11" s="265" t="s">
        <v>229</v>
      </c>
      <c r="X11" s="260" t="s">
        <v>79</v>
      </c>
      <c r="Y11" s="264">
        <v>2.6</v>
      </c>
      <c r="Z11" s="264">
        <v>3</v>
      </c>
      <c r="AA11" s="264">
        <v>0.73</v>
      </c>
      <c r="AB11" s="264">
        <v>0.4</v>
      </c>
      <c r="AC11" s="264">
        <v>0.85</v>
      </c>
      <c r="AD11" s="264">
        <v>5.0999999999999997E-2</v>
      </c>
      <c r="AE11" s="264" t="s">
        <v>193</v>
      </c>
      <c r="AF11" s="197">
        <v>0.26</v>
      </c>
      <c r="AG11" s="197"/>
      <c r="AH11" s="197">
        <v>2.2000000000000002</v>
      </c>
      <c r="AI11" s="258"/>
      <c r="AJ11" s="258"/>
      <c r="AK11" s="270" t="s">
        <v>981</v>
      </c>
      <c r="AL11" s="261"/>
      <c r="AM11" s="267"/>
      <c r="AN11" s="267"/>
    </row>
    <row r="12" spans="1:41" ht="15.75" customHeight="1" x14ac:dyDescent="0.25">
      <c r="A12" s="258">
        <f>VLOOKUP(C12,Individual_pathology_multiyear!$A$1:$P$33,10,FALSE)</f>
        <v>2</v>
      </c>
      <c r="B12" s="271" t="s">
        <v>161</v>
      </c>
      <c r="C12" s="260" t="s">
        <v>55</v>
      </c>
      <c r="D12" s="261" t="s">
        <v>480</v>
      </c>
      <c r="E12" s="262">
        <v>42081</v>
      </c>
      <c r="F12" s="258">
        <v>2015</v>
      </c>
      <c r="G12" s="263" t="s">
        <v>42</v>
      </c>
      <c r="H12" s="252" t="s">
        <v>938</v>
      </c>
      <c r="I12" s="264">
        <v>1</v>
      </c>
      <c r="J12" s="264" t="s">
        <v>121</v>
      </c>
      <c r="K12" s="264" t="s">
        <v>121</v>
      </c>
      <c r="L12" s="252" t="s">
        <v>121</v>
      </c>
      <c r="M12" s="258" t="s">
        <v>121</v>
      </c>
      <c r="N12" s="264" t="s">
        <v>121</v>
      </c>
      <c r="O12" s="264" t="s">
        <v>121</v>
      </c>
      <c r="P12" s="362">
        <v>10</v>
      </c>
      <c r="Q12" s="252" t="s">
        <v>121</v>
      </c>
      <c r="R12" s="252" t="s">
        <v>121</v>
      </c>
      <c r="S12" s="265" t="s">
        <v>35</v>
      </c>
      <c r="T12" s="265" t="s">
        <v>35</v>
      </c>
      <c r="U12" s="266" t="s">
        <v>37</v>
      </c>
      <c r="V12" s="266" t="s">
        <v>227</v>
      </c>
      <c r="W12" s="266" t="s">
        <v>227</v>
      </c>
      <c r="X12" s="260" t="s">
        <v>713</v>
      </c>
      <c r="Y12" s="264">
        <v>2.8</v>
      </c>
      <c r="Z12" s="273">
        <v>2.2000000000000002</v>
      </c>
      <c r="AA12" s="264">
        <v>0.47</v>
      </c>
      <c r="AB12" s="264">
        <v>0.48</v>
      </c>
      <c r="AC12" s="264">
        <v>0.64</v>
      </c>
      <c r="AD12" s="264">
        <v>8.5000000000000006E-2</v>
      </c>
      <c r="AE12" s="264" t="s">
        <v>193</v>
      </c>
      <c r="AF12" s="197">
        <v>0.22</v>
      </c>
      <c r="AG12" s="197"/>
      <c r="AH12" s="197"/>
      <c r="AI12" s="258"/>
      <c r="AJ12" s="258"/>
      <c r="AK12" s="389">
        <v>4.2669845053635278</v>
      </c>
      <c r="AL12" s="261"/>
      <c r="AM12" s="267"/>
      <c r="AN12" s="267"/>
    </row>
    <row r="13" spans="1:41" ht="15.75" customHeight="1" x14ac:dyDescent="0.25">
      <c r="A13" s="258">
        <f>VLOOKUP(C13,Individual_pathology_multiyear!$A$1:$P$33,10,FALSE)</f>
        <v>4</v>
      </c>
      <c r="B13" s="259" t="s">
        <v>150</v>
      </c>
      <c r="C13" s="260" t="s">
        <v>50</v>
      </c>
      <c r="D13" s="261" t="s">
        <v>480</v>
      </c>
      <c r="E13" s="262">
        <v>42081</v>
      </c>
      <c r="F13" s="258">
        <v>2015</v>
      </c>
      <c r="G13" s="272" t="s">
        <v>41</v>
      </c>
      <c r="H13" s="252" t="s">
        <v>939</v>
      </c>
      <c r="I13" s="264">
        <v>2</v>
      </c>
      <c r="J13" s="264" t="s">
        <v>121</v>
      </c>
      <c r="K13" s="264" t="s">
        <v>121</v>
      </c>
      <c r="L13" s="252" t="s">
        <v>121</v>
      </c>
      <c r="M13" s="258" t="s">
        <v>121</v>
      </c>
      <c r="N13" s="264" t="s">
        <v>121</v>
      </c>
      <c r="O13" s="264" t="s">
        <v>121</v>
      </c>
      <c r="P13" s="362"/>
      <c r="Q13" s="252" t="s">
        <v>121</v>
      </c>
      <c r="R13" s="252" t="s">
        <v>121</v>
      </c>
      <c r="S13" s="265" t="s">
        <v>35</v>
      </c>
      <c r="T13" s="265" t="s">
        <v>35</v>
      </c>
      <c r="U13" s="265" t="s">
        <v>35</v>
      </c>
      <c r="V13" s="266" t="s">
        <v>227</v>
      </c>
      <c r="W13" s="266" t="s">
        <v>227</v>
      </c>
      <c r="X13" s="260" t="s">
        <v>713</v>
      </c>
      <c r="Y13" s="264">
        <v>2.2999999999999998</v>
      </c>
      <c r="Z13" s="273">
        <v>1.6</v>
      </c>
      <c r="AA13" s="264">
        <v>0.66</v>
      </c>
      <c r="AB13" s="264">
        <v>0.48</v>
      </c>
      <c r="AC13" s="274">
        <v>0.6</v>
      </c>
      <c r="AD13" s="275">
        <v>7.6999999999999999E-2</v>
      </c>
      <c r="AE13" s="264">
        <v>2.6</v>
      </c>
      <c r="AF13" s="197">
        <v>0.21</v>
      </c>
      <c r="AG13" s="197"/>
      <c r="AH13" s="197"/>
      <c r="AI13" s="258"/>
      <c r="AJ13" s="258"/>
      <c r="AK13" s="270" t="s">
        <v>981</v>
      </c>
      <c r="AL13" s="261"/>
      <c r="AM13" s="267"/>
      <c r="AN13" s="267"/>
    </row>
    <row r="14" spans="1:41" ht="15.75" customHeight="1" x14ac:dyDescent="0.25">
      <c r="A14" s="258">
        <f>VLOOKUP(C14,Individual_pathology_multiyear!$A$1:$P$33,10,FALSE)</f>
        <v>1</v>
      </c>
      <c r="B14" s="259" t="s">
        <v>158</v>
      </c>
      <c r="C14" s="260" t="s">
        <v>66</v>
      </c>
      <c r="D14" s="261" t="s">
        <v>480</v>
      </c>
      <c r="E14" s="262">
        <v>42081</v>
      </c>
      <c r="F14" s="258">
        <v>2015</v>
      </c>
      <c r="G14" s="263" t="s">
        <v>42</v>
      </c>
      <c r="H14" s="252" t="s">
        <v>939</v>
      </c>
      <c r="I14" s="264">
        <v>1</v>
      </c>
      <c r="J14" s="276">
        <v>97.5</v>
      </c>
      <c r="K14" s="264" t="s">
        <v>121</v>
      </c>
      <c r="L14" s="252" t="s">
        <v>121</v>
      </c>
      <c r="M14" s="258" t="s">
        <v>121</v>
      </c>
      <c r="N14" s="264" t="s">
        <v>121</v>
      </c>
      <c r="O14" s="264" t="s">
        <v>121</v>
      </c>
      <c r="P14" s="362">
        <v>6</v>
      </c>
      <c r="Q14" s="252" t="s">
        <v>121</v>
      </c>
      <c r="R14" s="252" t="s">
        <v>121</v>
      </c>
      <c r="S14" s="265" t="s">
        <v>35</v>
      </c>
      <c r="T14" s="265" t="s">
        <v>35</v>
      </c>
      <c r="U14" s="265" t="s">
        <v>35</v>
      </c>
      <c r="V14" s="266" t="s">
        <v>227</v>
      </c>
      <c r="W14" s="266" t="s">
        <v>227</v>
      </c>
      <c r="X14" s="260" t="s">
        <v>713</v>
      </c>
      <c r="Y14" s="264">
        <v>2.7</v>
      </c>
      <c r="Z14" s="264">
        <v>3.4</v>
      </c>
      <c r="AA14" s="264">
        <v>0.74</v>
      </c>
      <c r="AB14" s="264">
        <v>0.4</v>
      </c>
      <c r="AC14" s="264">
        <v>0.63</v>
      </c>
      <c r="AD14" s="264">
        <v>4.4999999999999998E-2</v>
      </c>
      <c r="AE14" s="264" t="s">
        <v>193</v>
      </c>
      <c r="AF14" s="197">
        <v>0.27</v>
      </c>
      <c r="AG14" s="197"/>
      <c r="AH14" s="197"/>
      <c r="AI14" s="258"/>
      <c r="AJ14" s="258"/>
      <c r="AK14" s="390">
        <v>14.507160909856784</v>
      </c>
      <c r="AL14" s="261"/>
      <c r="AM14" s="267"/>
      <c r="AN14" s="267"/>
    </row>
    <row r="15" spans="1:41" ht="15.75" customHeight="1" x14ac:dyDescent="0.25">
      <c r="A15" s="258">
        <f>VLOOKUP(C15,Individual_pathology_multiyear!$A$1:$P$33,10,FALSE)</f>
        <v>1</v>
      </c>
      <c r="B15" s="271" t="s">
        <v>159</v>
      </c>
      <c r="C15" s="260" t="s">
        <v>67</v>
      </c>
      <c r="D15" s="261" t="s">
        <v>480</v>
      </c>
      <c r="E15" s="262">
        <v>42081</v>
      </c>
      <c r="F15" s="258">
        <v>2015</v>
      </c>
      <c r="G15" s="263" t="s">
        <v>42</v>
      </c>
      <c r="H15" s="252" t="s">
        <v>939</v>
      </c>
      <c r="I15" s="264">
        <v>1</v>
      </c>
      <c r="J15" s="264" t="s">
        <v>121</v>
      </c>
      <c r="K15" s="264" t="s">
        <v>121</v>
      </c>
      <c r="L15" s="252" t="s">
        <v>121</v>
      </c>
      <c r="M15" s="258" t="s">
        <v>121</v>
      </c>
      <c r="N15" s="264" t="s">
        <v>121</v>
      </c>
      <c r="O15" s="264" t="s">
        <v>121</v>
      </c>
      <c r="P15" s="362">
        <v>8</v>
      </c>
      <c r="Q15" s="252" t="s">
        <v>121</v>
      </c>
      <c r="R15" s="252" t="s">
        <v>121</v>
      </c>
      <c r="S15" s="265" t="s">
        <v>35</v>
      </c>
      <c r="T15" s="265" t="s">
        <v>35</v>
      </c>
      <c r="U15" s="266" t="s">
        <v>37</v>
      </c>
      <c r="V15" s="266" t="s">
        <v>227</v>
      </c>
      <c r="W15" s="266" t="s">
        <v>227</v>
      </c>
      <c r="X15" s="260" t="s">
        <v>713</v>
      </c>
      <c r="Y15" s="264">
        <v>2.1</v>
      </c>
      <c r="Z15" s="273">
        <v>2.2000000000000002</v>
      </c>
      <c r="AA15" s="264">
        <v>0.43</v>
      </c>
      <c r="AB15" s="264">
        <v>0.61</v>
      </c>
      <c r="AC15" s="273">
        <v>0.57999999999999996</v>
      </c>
      <c r="AD15" s="264">
        <v>0.17</v>
      </c>
      <c r="AE15" s="264" t="s">
        <v>193</v>
      </c>
      <c r="AF15" s="197">
        <v>0.31</v>
      </c>
      <c r="AG15" s="197"/>
      <c r="AH15" s="197"/>
      <c r="AI15" s="258"/>
      <c r="AJ15" s="258"/>
      <c r="AK15" s="391">
        <v>8.2198625858838206</v>
      </c>
      <c r="AL15" s="261"/>
      <c r="AM15" s="267"/>
      <c r="AN15" s="267"/>
    </row>
    <row r="16" spans="1:41" ht="15.6" customHeight="1" x14ac:dyDescent="0.25">
      <c r="A16" s="258">
        <f>VLOOKUP(C16,Individual_pathology_multiyear!$A$1:$P$33,10,FALSE)</f>
        <v>2</v>
      </c>
      <c r="B16" s="271" t="s">
        <v>160</v>
      </c>
      <c r="C16" s="260" t="s">
        <v>54</v>
      </c>
      <c r="D16" s="261" t="s">
        <v>480</v>
      </c>
      <c r="E16" s="262">
        <v>42081</v>
      </c>
      <c r="F16" s="258">
        <v>2015</v>
      </c>
      <c r="G16" s="263" t="s">
        <v>42</v>
      </c>
      <c r="H16" s="252" t="s">
        <v>939</v>
      </c>
      <c r="I16" s="264">
        <v>1</v>
      </c>
      <c r="J16" s="264" t="s">
        <v>121</v>
      </c>
      <c r="K16" s="264" t="s">
        <v>121</v>
      </c>
      <c r="L16" s="252" t="s">
        <v>121</v>
      </c>
      <c r="M16" s="258" t="s">
        <v>121</v>
      </c>
      <c r="N16" s="264" t="s">
        <v>121</v>
      </c>
      <c r="O16" s="264" t="s">
        <v>121</v>
      </c>
      <c r="P16" s="362"/>
      <c r="Q16" s="252" t="s">
        <v>121</v>
      </c>
      <c r="R16" s="252" t="s">
        <v>121</v>
      </c>
      <c r="S16" s="265" t="s">
        <v>35</v>
      </c>
      <c r="T16" s="265" t="s">
        <v>35</v>
      </c>
      <c r="U16" s="265" t="s">
        <v>35</v>
      </c>
      <c r="V16" s="266" t="s">
        <v>227</v>
      </c>
      <c r="W16" s="266" t="s">
        <v>227</v>
      </c>
      <c r="X16" s="260" t="s">
        <v>713</v>
      </c>
      <c r="Y16" s="264">
        <v>2.6</v>
      </c>
      <c r="Z16" s="273">
        <v>2.2999999999999998</v>
      </c>
      <c r="AA16" s="264">
        <v>0.5</v>
      </c>
      <c r="AB16" s="264">
        <v>0.42</v>
      </c>
      <c r="AC16" s="273">
        <v>0.55000000000000004</v>
      </c>
      <c r="AD16" s="264">
        <v>7.0000000000000007E-2</v>
      </c>
      <c r="AE16" s="264" t="s">
        <v>193</v>
      </c>
      <c r="AF16" s="197">
        <v>0.22</v>
      </c>
      <c r="AG16" s="197"/>
      <c r="AH16" s="197"/>
      <c r="AI16" s="258"/>
      <c r="AJ16" s="258"/>
      <c r="AK16" s="391">
        <v>5.4241877256317688</v>
      </c>
      <c r="AL16" s="261"/>
      <c r="AM16" s="267"/>
      <c r="AN16" s="267"/>
    </row>
    <row r="17" spans="1:41" ht="15" customHeight="1" x14ac:dyDescent="0.25">
      <c r="A17" s="258">
        <f>VLOOKUP(C17,Individual_pathology_multiyear!$A$1:$P$33,10,FALSE)</f>
        <v>2</v>
      </c>
      <c r="B17" s="271" t="s">
        <v>165</v>
      </c>
      <c r="C17" s="260" t="s">
        <v>53</v>
      </c>
      <c r="D17" s="261" t="s">
        <v>480</v>
      </c>
      <c r="E17" s="262">
        <v>42081</v>
      </c>
      <c r="F17" s="258">
        <v>2015</v>
      </c>
      <c r="G17" s="272" t="s">
        <v>41</v>
      </c>
      <c r="H17" s="252" t="s">
        <v>715</v>
      </c>
      <c r="I17" s="264">
        <v>1</v>
      </c>
      <c r="J17" s="264" t="s">
        <v>121</v>
      </c>
      <c r="K17" s="264" t="s">
        <v>121</v>
      </c>
      <c r="L17" s="252" t="s">
        <v>121</v>
      </c>
      <c r="M17" s="258" t="s">
        <v>121</v>
      </c>
      <c r="N17" s="264" t="s">
        <v>121</v>
      </c>
      <c r="O17" s="264" t="s">
        <v>121</v>
      </c>
      <c r="P17" s="362"/>
      <c r="Q17" s="252" t="s">
        <v>121</v>
      </c>
      <c r="R17" s="252" t="s">
        <v>121</v>
      </c>
      <c r="S17" s="265" t="s">
        <v>35</v>
      </c>
      <c r="T17" s="265" t="s">
        <v>35</v>
      </c>
      <c r="U17" s="265" t="s">
        <v>35</v>
      </c>
      <c r="V17" s="265" t="s">
        <v>229</v>
      </c>
      <c r="W17" s="265" t="s">
        <v>229</v>
      </c>
      <c r="X17" s="260" t="s">
        <v>79</v>
      </c>
      <c r="Y17" s="264">
        <v>2.1</v>
      </c>
      <c r="Z17" s="264">
        <v>3.8</v>
      </c>
      <c r="AA17" s="264">
        <v>0.49</v>
      </c>
      <c r="AB17" s="264">
        <v>0.5</v>
      </c>
      <c r="AC17" s="273">
        <v>0.56000000000000005</v>
      </c>
      <c r="AD17" s="264">
        <v>0.2</v>
      </c>
      <c r="AE17" s="264">
        <v>1.1000000000000001</v>
      </c>
      <c r="AF17" s="197">
        <v>0.28000000000000003</v>
      </c>
      <c r="AG17" s="197"/>
      <c r="AH17" s="197"/>
      <c r="AI17" s="258"/>
      <c r="AJ17" s="258"/>
      <c r="AK17" s="392">
        <v>4.2862760519071958</v>
      </c>
      <c r="AL17" s="261" t="s">
        <v>227</v>
      </c>
      <c r="AM17" s="278"/>
      <c r="AN17" s="267" t="s">
        <v>975</v>
      </c>
    </row>
    <row r="18" spans="1:41" ht="15.75" customHeight="1" x14ac:dyDescent="0.25">
      <c r="A18" s="258">
        <f>VLOOKUP(C18,Individual_pathology_multiyear!$A$1:$P$33,10,FALSE)</f>
        <v>1</v>
      </c>
      <c r="B18" s="271" t="s">
        <v>156</v>
      </c>
      <c r="C18" s="260" t="s">
        <v>52</v>
      </c>
      <c r="D18" s="261" t="s">
        <v>480</v>
      </c>
      <c r="E18" s="262">
        <v>42081</v>
      </c>
      <c r="F18" s="258">
        <v>2015</v>
      </c>
      <c r="G18" s="277" t="s">
        <v>833</v>
      </c>
      <c r="H18" s="252" t="s">
        <v>939</v>
      </c>
      <c r="I18" s="264">
        <v>1</v>
      </c>
      <c r="J18" s="264" t="s">
        <v>121</v>
      </c>
      <c r="K18" s="264" t="s">
        <v>121</v>
      </c>
      <c r="L18" s="252" t="s">
        <v>121</v>
      </c>
      <c r="M18" s="258" t="s">
        <v>121</v>
      </c>
      <c r="N18" s="264" t="s">
        <v>121</v>
      </c>
      <c r="O18" s="264" t="s">
        <v>121</v>
      </c>
      <c r="P18" s="362"/>
      <c r="Q18" s="252" t="s">
        <v>121</v>
      </c>
      <c r="R18" s="252" t="s">
        <v>121</v>
      </c>
      <c r="S18" s="265" t="s">
        <v>35</v>
      </c>
      <c r="T18" s="265" t="s">
        <v>35</v>
      </c>
      <c r="U18" s="266" t="s">
        <v>37</v>
      </c>
      <c r="V18" s="266" t="s">
        <v>227</v>
      </c>
      <c r="W18" s="266" t="s">
        <v>227</v>
      </c>
      <c r="X18" s="260" t="s">
        <v>713</v>
      </c>
      <c r="Y18" s="264">
        <v>2.6</v>
      </c>
      <c r="Z18" s="273">
        <v>2.8</v>
      </c>
      <c r="AA18" s="264">
        <v>0.49</v>
      </c>
      <c r="AB18" s="264">
        <v>0.51</v>
      </c>
      <c r="AC18" s="273">
        <v>0.5</v>
      </c>
      <c r="AD18" s="264">
        <v>7.9000000000000001E-2</v>
      </c>
      <c r="AE18" s="264" t="s">
        <v>193</v>
      </c>
      <c r="AF18" s="197">
        <v>0.23</v>
      </c>
      <c r="AG18" s="197"/>
      <c r="AH18" s="197"/>
      <c r="AI18" s="258"/>
      <c r="AJ18" s="258"/>
      <c r="AK18" s="393">
        <v>7.3907399394201647</v>
      </c>
      <c r="AL18" s="261"/>
      <c r="AM18" s="261" t="s">
        <v>841</v>
      </c>
      <c r="AN18" s="267"/>
    </row>
    <row r="19" spans="1:41" ht="15.75" customHeight="1" x14ac:dyDescent="0.25">
      <c r="A19" s="258">
        <f>VLOOKUP(C19,Individual_pathology_multiyear!$A$1:$P$33,10,FALSE)</f>
        <v>2</v>
      </c>
      <c r="B19" s="271" t="s">
        <v>148</v>
      </c>
      <c r="C19" s="260" t="s">
        <v>49</v>
      </c>
      <c r="D19" s="261" t="s">
        <v>480</v>
      </c>
      <c r="E19" s="262">
        <v>42081</v>
      </c>
      <c r="F19" s="258">
        <v>2015</v>
      </c>
      <c r="G19" s="272" t="s">
        <v>43</v>
      </c>
      <c r="H19" s="252" t="s">
        <v>715</v>
      </c>
      <c r="I19" s="264">
        <v>2</v>
      </c>
      <c r="J19" s="264" t="s">
        <v>121</v>
      </c>
      <c r="K19" s="264" t="s">
        <v>121</v>
      </c>
      <c r="L19" s="252" t="s">
        <v>121</v>
      </c>
      <c r="M19" s="258" t="s">
        <v>121</v>
      </c>
      <c r="N19" s="264" t="s">
        <v>121</v>
      </c>
      <c r="O19" s="264" t="s">
        <v>121</v>
      </c>
      <c r="P19" s="362"/>
      <c r="Q19" s="252" t="s">
        <v>121</v>
      </c>
      <c r="R19" s="252" t="s">
        <v>121</v>
      </c>
      <c r="S19" s="265" t="s">
        <v>35</v>
      </c>
      <c r="T19" s="265" t="s">
        <v>35</v>
      </c>
      <c r="U19" s="265" t="s">
        <v>35</v>
      </c>
      <c r="V19" s="265" t="s">
        <v>229</v>
      </c>
      <c r="W19" s="265" t="s">
        <v>229</v>
      </c>
      <c r="X19" s="260" t="s">
        <v>79</v>
      </c>
      <c r="Y19" s="264">
        <v>2.2999999999999998</v>
      </c>
      <c r="Z19" s="264">
        <v>3.5</v>
      </c>
      <c r="AA19" s="264">
        <v>0.46</v>
      </c>
      <c r="AB19" s="264">
        <v>0.4</v>
      </c>
      <c r="AC19" s="273">
        <v>0.57999999999999996</v>
      </c>
      <c r="AD19" s="264">
        <v>0.18</v>
      </c>
      <c r="AE19" s="264" t="s">
        <v>193</v>
      </c>
      <c r="AF19" s="197">
        <v>0.28000000000000003</v>
      </c>
      <c r="AG19" s="197"/>
      <c r="AH19" s="197"/>
      <c r="AI19" s="258"/>
      <c r="AJ19" s="258"/>
      <c r="AK19" s="394">
        <v>5.6028651014723447</v>
      </c>
      <c r="AL19" s="261"/>
      <c r="AM19" s="267"/>
      <c r="AN19" s="267"/>
    </row>
    <row r="20" spans="1:41" ht="15.75" customHeight="1" x14ac:dyDescent="0.25">
      <c r="A20" s="258">
        <f>VLOOKUP(C20,Individual_pathology_multiyear!$A$1:$P$33,10,FALSE)</f>
        <v>2</v>
      </c>
      <c r="B20" s="259" t="s">
        <v>151</v>
      </c>
      <c r="C20" s="260" t="s">
        <v>63</v>
      </c>
      <c r="D20" s="261" t="s">
        <v>480</v>
      </c>
      <c r="E20" s="262">
        <v>42081</v>
      </c>
      <c r="F20" s="258">
        <v>2015</v>
      </c>
      <c r="G20" s="272" t="s">
        <v>43</v>
      </c>
      <c r="H20" s="252" t="s">
        <v>715</v>
      </c>
      <c r="I20" s="264">
        <v>2</v>
      </c>
      <c r="J20" s="264" t="s">
        <v>121</v>
      </c>
      <c r="K20" s="264" t="s">
        <v>121</v>
      </c>
      <c r="L20" s="252" t="s">
        <v>121</v>
      </c>
      <c r="M20" s="258" t="s">
        <v>121</v>
      </c>
      <c r="N20" s="264" t="s">
        <v>121</v>
      </c>
      <c r="O20" s="264" t="s">
        <v>121</v>
      </c>
      <c r="P20" s="362"/>
      <c r="Q20" s="252" t="s">
        <v>121</v>
      </c>
      <c r="R20" s="252" t="s">
        <v>121</v>
      </c>
      <c r="S20" s="265" t="s">
        <v>35</v>
      </c>
      <c r="T20" s="265" t="s">
        <v>35</v>
      </c>
      <c r="U20" s="266" t="s">
        <v>37</v>
      </c>
      <c r="V20" s="266" t="s">
        <v>227</v>
      </c>
      <c r="W20" s="266" t="s">
        <v>227</v>
      </c>
      <c r="X20" s="260" t="s">
        <v>713</v>
      </c>
      <c r="Y20" s="264">
        <v>2.5</v>
      </c>
      <c r="Z20" s="273">
        <v>2.4</v>
      </c>
      <c r="AA20" s="264">
        <v>0.32</v>
      </c>
      <c r="AB20" s="264">
        <v>0.42</v>
      </c>
      <c r="AC20" s="273">
        <v>0.48</v>
      </c>
      <c r="AD20" s="264">
        <v>7.0999999999999994E-2</v>
      </c>
      <c r="AE20" s="264" t="s">
        <v>193</v>
      </c>
      <c r="AF20" s="197">
        <v>0.27</v>
      </c>
      <c r="AG20" s="197"/>
      <c r="AH20" s="197"/>
      <c r="AI20" s="258"/>
      <c r="AJ20" s="258"/>
      <c r="AK20" s="381" t="s">
        <v>980</v>
      </c>
      <c r="AL20" s="261"/>
      <c r="AM20" s="267"/>
      <c r="AN20" s="267"/>
    </row>
    <row r="21" spans="1:41" ht="15.75" customHeight="1" x14ac:dyDescent="0.25">
      <c r="A21" s="258">
        <f>VLOOKUP(C21,Individual_pathology_multiyear!$A$1:$P$33,10,FALSE)</f>
        <v>2</v>
      </c>
      <c r="B21" s="271" t="s">
        <v>162</v>
      </c>
      <c r="C21" s="260" t="s">
        <v>56</v>
      </c>
      <c r="D21" s="261" t="s">
        <v>480</v>
      </c>
      <c r="E21" s="262">
        <v>42087</v>
      </c>
      <c r="F21" s="258">
        <v>2015</v>
      </c>
      <c r="G21" s="263" t="s">
        <v>42</v>
      </c>
      <c r="H21" s="252" t="s">
        <v>938</v>
      </c>
      <c r="I21" s="264">
        <v>1</v>
      </c>
      <c r="J21" s="264" t="s">
        <v>121</v>
      </c>
      <c r="K21" s="264">
        <v>2</v>
      </c>
      <c r="L21" s="264" t="s">
        <v>703</v>
      </c>
      <c r="M21" s="258" t="s">
        <v>121</v>
      </c>
      <c r="N21" s="264" t="s">
        <v>688</v>
      </c>
      <c r="O21" s="264" t="s">
        <v>701</v>
      </c>
      <c r="P21" s="362"/>
      <c r="Q21" s="252" t="s">
        <v>121</v>
      </c>
      <c r="R21" s="252" t="s">
        <v>121</v>
      </c>
      <c r="S21" s="265" t="s">
        <v>35</v>
      </c>
      <c r="T21" s="265" t="s">
        <v>35</v>
      </c>
      <c r="U21" s="265" t="s">
        <v>35</v>
      </c>
      <c r="V21" s="269" t="s">
        <v>228</v>
      </c>
      <c r="W21" s="266" t="s">
        <v>227</v>
      </c>
      <c r="X21" s="260" t="s">
        <v>713</v>
      </c>
      <c r="Y21" s="264">
        <v>2.6</v>
      </c>
      <c r="Z21" s="276">
        <v>2.8</v>
      </c>
      <c r="AA21" s="264">
        <v>0.34</v>
      </c>
      <c r="AB21" s="264">
        <v>0.49</v>
      </c>
      <c r="AC21" s="264">
        <v>0.64</v>
      </c>
      <c r="AD21" s="264">
        <v>4.4999999999999998E-2</v>
      </c>
      <c r="AE21" s="264" t="s">
        <v>193</v>
      </c>
      <c r="AF21" s="197">
        <v>0.25</v>
      </c>
      <c r="AG21" s="197"/>
      <c r="AH21" s="197"/>
      <c r="AI21" s="258"/>
      <c r="AJ21" s="258"/>
      <c r="AK21" s="270" t="s">
        <v>981</v>
      </c>
      <c r="AL21" s="261"/>
      <c r="AM21" s="267"/>
      <c r="AN21" s="267"/>
    </row>
    <row r="22" spans="1:41" ht="15.75" customHeight="1" x14ac:dyDescent="0.25">
      <c r="A22" s="258">
        <f>VLOOKUP(C22,Individual_pathology_multiyear!$A$1:$P$33,10,FALSE)</f>
        <v>2</v>
      </c>
      <c r="B22" s="271" t="s">
        <v>157</v>
      </c>
      <c r="C22" s="260" t="s">
        <v>57</v>
      </c>
      <c r="D22" s="261" t="s">
        <v>480</v>
      </c>
      <c r="E22" s="262">
        <v>42087</v>
      </c>
      <c r="F22" s="258">
        <v>2015</v>
      </c>
      <c r="G22" s="272" t="s">
        <v>41</v>
      </c>
      <c r="H22" s="252" t="s">
        <v>715</v>
      </c>
      <c r="I22" s="264">
        <v>1</v>
      </c>
      <c r="J22" s="264" t="s">
        <v>121</v>
      </c>
      <c r="K22" s="264" t="s">
        <v>121</v>
      </c>
      <c r="L22" s="264" t="s">
        <v>121</v>
      </c>
      <c r="M22" s="258" t="s">
        <v>121</v>
      </c>
      <c r="N22" s="264" t="s">
        <v>689</v>
      </c>
      <c r="O22" s="264" t="s">
        <v>701</v>
      </c>
      <c r="P22" s="362"/>
      <c r="Q22" s="252" t="s">
        <v>121</v>
      </c>
      <c r="R22" s="252" t="s">
        <v>121</v>
      </c>
      <c r="S22" s="265" t="s">
        <v>35</v>
      </c>
      <c r="T22" s="265" t="s">
        <v>35</v>
      </c>
      <c r="U22" s="265" t="s">
        <v>35</v>
      </c>
      <c r="V22" s="266" t="s">
        <v>227</v>
      </c>
      <c r="W22" s="266" t="s">
        <v>227</v>
      </c>
      <c r="X22" s="260" t="s">
        <v>713</v>
      </c>
      <c r="Y22" s="264">
        <v>1.7</v>
      </c>
      <c r="Z22" s="273">
        <v>2.1</v>
      </c>
      <c r="AA22" s="264">
        <v>0.42</v>
      </c>
      <c r="AB22" s="264">
        <v>0.53</v>
      </c>
      <c r="AC22" s="273">
        <v>0.53</v>
      </c>
      <c r="AD22" s="264">
        <v>0.05</v>
      </c>
      <c r="AE22" s="264" t="s">
        <v>193</v>
      </c>
      <c r="AF22" s="197">
        <v>0.26</v>
      </c>
      <c r="AG22" s="197"/>
      <c r="AH22" s="197"/>
      <c r="AI22" s="258"/>
      <c r="AJ22" s="258"/>
      <c r="AK22" s="270" t="s">
        <v>981</v>
      </c>
      <c r="AL22" s="261"/>
      <c r="AM22" s="261"/>
      <c r="AN22" s="267"/>
    </row>
    <row r="23" spans="1:41" ht="15.75" customHeight="1" x14ac:dyDescent="0.25">
      <c r="A23" s="258">
        <f>VLOOKUP(C23,Individual_pathology_multiyear!$A$1:$P$33,10,FALSE)</f>
        <v>2</v>
      </c>
      <c r="B23" s="271" t="s">
        <v>147</v>
      </c>
      <c r="C23" s="260" t="s">
        <v>48</v>
      </c>
      <c r="D23" s="261" t="s">
        <v>480</v>
      </c>
      <c r="E23" s="262">
        <v>42445</v>
      </c>
      <c r="F23" s="258">
        <v>2016</v>
      </c>
      <c r="G23" s="263" t="s">
        <v>42</v>
      </c>
      <c r="H23" s="252" t="s">
        <v>938</v>
      </c>
      <c r="I23" s="264">
        <v>2</v>
      </c>
      <c r="J23" s="264">
        <v>133.5</v>
      </c>
      <c r="K23" s="264">
        <v>3.5</v>
      </c>
      <c r="L23" s="264" t="s">
        <v>694</v>
      </c>
      <c r="M23" s="258" t="s">
        <v>121</v>
      </c>
      <c r="N23" s="264" t="s">
        <v>121</v>
      </c>
      <c r="O23" s="264" t="s">
        <v>121</v>
      </c>
      <c r="P23" s="362"/>
      <c r="Q23" s="264" t="s">
        <v>690</v>
      </c>
      <c r="R23" s="264" t="s">
        <v>710</v>
      </c>
      <c r="S23" s="265" t="s">
        <v>35</v>
      </c>
      <c r="T23" s="265" t="s">
        <v>35</v>
      </c>
      <c r="U23" s="265" t="s">
        <v>35</v>
      </c>
      <c r="V23" s="266" t="s">
        <v>227</v>
      </c>
      <c r="W23" s="266" t="s">
        <v>227</v>
      </c>
      <c r="X23" s="260" t="s">
        <v>713</v>
      </c>
      <c r="Y23" s="264">
        <v>3.1</v>
      </c>
      <c r="Z23" s="273">
        <v>2.6</v>
      </c>
      <c r="AA23" s="264">
        <v>2.2000000000000002</v>
      </c>
      <c r="AB23" s="264">
        <v>0.49</v>
      </c>
      <c r="AC23" s="264">
        <v>1</v>
      </c>
      <c r="AD23" s="264">
        <v>7.2999999999999995E-2</v>
      </c>
      <c r="AE23" s="264">
        <v>7.8</v>
      </c>
      <c r="AF23" s="197">
        <v>0.18</v>
      </c>
      <c r="AG23" s="197"/>
      <c r="AH23" s="197"/>
      <c r="AI23" s="258"/>
      <c r="AJ23" s="258"/>
      <c r="AK23" s="395">
        <v>3.818286371477861</v>
      </c>
      <c r="AL23" s="261"/>
      <c r="AM23" s="267"/>
      <c r="AN23" s="267"/>
    </row>
    <row r="24" spans="1:41" ht="15.75" customHeight="1" x14ac:dyDescent="0.25">
      <c r="A24" s="258">
        <f>VLOOKUP(C24,Individual_pathology_multiyear!$A$1:$P$33,10,FALSE)</f>
        <v>2</v>
      </c>
      <c r="B24" s="271" t="s">
        <v>166</v>
      </c>
      <c r="C24" s="260" t="s">
        <v>58</v>
      </c>
      <c r="D24" s="261" t="s">
        <v>480</v>
      </c>
      <c r="E24" s="262">
        <v>42445</v>
      </c>
      <c r="F24" s="258">
        <v>2016</v>
      </c>
      <c r="G24" s="263" t="s">
        <v>42</v>
      </c>
      <c r="H24" s="252" t="s">
        <v>938</v>
      </c>
      <c r="I24" s="264">
        <v>1</v>
      </c>
      <c r="J24" s="264">
        <v>130</v>
      </c>
      <c r="K24" s="264" t="s">
        <v>694</v>
      </c>
      <c r="L24" s="264" t="s">
        <v>694</v>
      </c>
      <c r="M24" s="258" t="s">
        <v>121</v>
      </c>
      <c r="N24" s="264" t="s">
        <v>695</v>
      </c>
      <c r="O24" s="264" t="s">
        <v>693</v>
      </c>
      <c r="P24" s="362"/>
      <c r="Q24" s="252" t="s">
        <v>121</v>
      </c>
      <c r="R24" s="252" t="s">
        <v>121</v>
      </c>
      <c r="S24" s="265" t="s">
        <v>35</v>
      </c>
      <c r="T24" s="265" t="s">
        <v>35</v>
      </c>
      <c r="U24" s="265" t="s">
        <v>35</v>
      </c>
      <c r="V24" s="265" t="s">
        <v>229</v>
      </c>
      <c r="W24" s="265" t="s">
        <v>229</v>
      </c>
      <c r="X24" s="260" t="s">
        <v>79</v>
      </c>
      <c r="Y24" s="264">
        <v>3.2</v>
      </c>
      <c r="Z24" s="264">
        <v>5.5</v>
      </c>
      <c r="AA24" s="264">
        <v>2</v>
      </c>
      <c r="AB24" s="264">
        <v>0.47</v>
      </c>
      <c r="AC24" s="264">
        <v>0.87</v>
      </c>
      <c r="AD24" s="264">
        <v>6.2E-2</v>
      </c>
      <c r="AE24" s="264">
        <v>14</v>
      </c>
      <c r="AF24" s="197">
        <v>0.34</v>
      </c>
      <c r="AG24" s="197"/>
      <c r="AH24" s="197"/>
      <c r="AI24" s="258"/>
      <c r="AJ24" s="258"/>
      <c r="AK24" s="396">
        <v>4.9712516585581605</v>
      </c>
      <c r="AL24" s="261"/>
      <c r="AM24" s="267"/>
      <c r="AN24" s="267"/>
    </row>
    <row r="25" spans="1:41" ht="15.75" customHeight="1" x14ac:dyDescent="0.25">
      <c r="A25" s="258">
        <f>VLOOKUP(C25,Individual_pathology_multiyear!$A$1:$P$33,10,FALSE)</f>
        <v>2</v>
      </c>
      <c r="B25" s="271" t="s">
        <v>149</v>
      </c>
      <c r="C25" s="260" t="s">
        <v>62</v>
      </c>
      <c r="D25" s="261" t="s">
        <v>480</v>
      </c>
      <c r="E25" s="262">
        <v>42445</v>
      </c>
      <c r="F25" s="258">
        <v>2016</v>
      </c>
      <c r="G25" s="263" t="s">
        <v>42</v>
      </c>
      <c r="H25" s="252" t="s">
        <v>939</v>
      </c>
      <c r="I25" s="264">
        <v>2</v>
      </c>
      <c r="J25" s="264" t="s">
        <v>121</v>
      </c>
      <c r="K25" s="264">
        <v>4</v>
      </c>
      <c r="L25" s="264" t="s">
        <v>694</v>
      </c>
      <c r="M25" s="258" t="s">
        <v>121</v>
      </c>
      <c r="N25" s="264" t="s">
        <v>121</v>
      </c>
      <c r="O25" s="264" t="s">
        <v>121</v>
      </c>
      <c r="P25" s="362">
        <v>5</v>
      </c>
      <c r="Q25" s="252" t="s">
        <v>121</v>
      </c>
      <c r="R25" s="252" t="s">
        <v>121</v>
      </c>
      <c r="S25" s="265" t="s">
        <v>35</v>
      </c>
      <c r="T25" s="265" t="s">
        <v>35</v>
      </c>
      <c r="U25" s="266" t="s">
        <v>37</v>
      </c>
      <c r="V25" s="266" t="s">
        <v>227</v>
      </c>
      <c r="W25" s="266" t="s">
        <v>227</v>
      </c>
      <c r="X25" s="260" t="s">
        <v>713</v>
      </c>
      <c r="Y25" s="264">
        <v>3.4</v>
      </c>
      <c r="Z25" s="264">
        <v>3.4</v>
      </c>
      <c r="AA25" s="264">
        <v>2.5</v>
      </c>
      <c r="AB25" s="264">
        <v>0.57999999999999996</v>
      </c>
      <c r="AC25" s="264">
        <v>0.97</v>
      </c>
      <c r="AD25" s="264">
        <v>6.2E-2</v>
      </c>
      <c r="AE25" s="264">
        <v>3.5</v>
      </c>
      <c r="AF25" s="197">
        <v>0.2</v>
      </c>
      <c r="AG25" s="197"/>
      <c r="AH25" s="197"/>
      <c r="AI25" s="258"/>
      <c r="AJ25" s="258"/>
      <c r="AK25" s="397">
        <v>4.6035087719298255</v>
      </c>
      <c r="AL25" s="261"/>
      <c r="AM25" s="267"/>
      <c r="AN25" s="267"/>
    </row>
    <row r="26" spans="1:41" ht="15.75" customHeight="1" x14ac:dyDescent="0.25">
      <c r="A26" s="258">
        <f>VLOOKUP(C26,Individual_pathology_multiyear!$A$1:$P$33,10,FALSE)</f>
        <v>4</v>
      </c>
      <c r="B26" s="271" t="s">
        <v>152</v>
      </c>
      <c r="C26" s="260" t="s">
        <v>47</v>
      </c>
      <c r="D26" s="261" t="s">
        <v>480</v>
      </c>
      <c r="E26" s="262">
        <v>42445</v>
      </c>
      <c r="F26" s="258">
        <v>2016</v>
      </c>
      <c r="G26" s="263" t="s">
        <v>42</v>
      </c>
      <c r="H26" s="252" t="s">
        <v>939</v>
      </c>
      <c r="I26" s="264">
        <v>2</v>
      </c>
      <c r="J26" s="264">
        <v>150.1</v>
      </c>
      <c r="K26" s="264">
        <v>4</v>
      </c>
      <c r="L26" s="264" t="s">
        <v>694</v>
      </c>
      <c r="M26" s="258" t="s">
        <v>121</v>
      </c>
      <c r="N26" s="264" t="s">
        <v>121</v>
      </c>
      <c r="O26" s="264" t="s">
        <v>121</v>
      </c>
      <c r="P26" s="362"/>
      <c r="Q26" s="252" t="s">
        <v>121</v>
      </c>
      <c r="R26" s="252" t="s">
        <v>121</v>
      </c>
      <c r="S26" s="265" t="s">
        <v>35</v>
      </c>
      <c r="T26" s="265" t="s">
        <v>35</v>
      </c>
      <c r="U26" s="265" t="s">
        <v>35</v>
      </c>
      <c r="V26" s="266" t="s">
        <v>227</v>
      </c>
      <c r="W26" s="266" t="s">
        <v>227</v>
      </c>
      <c r="X26" s="260" t="s">
        <v>713</v>
      </c>
      <c r="Y26" s="264">
        <v>2.5</v>
      </c>
      <c r="Z26" s="264">
        <v>11</v>
      </c>
      <c r="AA26" s="264">
        <v>2.4</v>
      </c>
      <c r="AB26" s="264">
        <v>0.5</v>
      </c>
      <c r="AC26" s="264">
        <v>0.81</v>
      </c>
      <c r="AD26" s="264">
        <v>5.8000000000000003E-2</v>
      </c>
      <c r="AE26" s="264">
        <v>4.0999999999999996</v>
      </c>
      <c r="AF26" s="197">
        <v>0.42</v>
      </c>
      <c r="AG26" s="197"/>
      <c r="AH26" s="197"/>
      <c r="AI26" s="258"/>
      <c r="AJ26" s="258"/>
      <c r="AK26" s="398">
        <v>7.2907576358587862</v>
      </c>
      <c r="AL26" s="261"/>
      <c r="AM26" s="267"/>
      <c r="AN26" s="267"/>
    </row>
    <row r="27" spans="1:41" ht="15.75" customHeight="1" x14ac:dyDescent="0.25">
      <c r="A27" s="258">
        <f>VLOOKUP(C27,Individual_pathology_multiyear!$A$1:$P$33,10,FALSE)</f>
        <v>3</v>
      </c>
      <c r="B27" s="271" t="s">
        <v>167</v>
      </c>
      <c r="C27" s="260" t="s">
        <v>70</v>
      </c>
      <c r="D27" s="261" t="s">
        <v>480</v>
      </c>
      <c r="E27" s="262">
        <v>42445</v>
      </c>
      <c r="F27" s="258">
        <v>2016</v>
      </c>
      <c r="G27" s="263" t="s">
        <v>42</v>
      </c>
      <c r="H27" s="252" t="s">
        <v>939</v>
      </c>
      <c r="I27" s="264">
        <v>1</v>
      </c>
      <c r="J27" s="264">
        <v>194.5</v>
      </c>
      <c r="K27" s="264">
        <v>3</v>
      </c>
      <c r="L27" s="264" t="s">
        <v>700</v>
      </c>
      <c r="M27" s="258" t="s">
        <v>121</v>
      </c>
      <c r="N27" s="264" t="s">
        <v>693</v>
      </c>
      <c r="O27" s="264" t="s">
        <v>693</v>
      </c>
      <c r="P27" s="362">
        <v>3</v>
      </c>
      <c r="Q27" s="252" t="s">
        <v>121</v>
      </c>
      <c r="R27" s="252" t="s">
        <v>121</v>
      </c>
      <c r="S27" s="265" t="s">
        <v>35</v>
      </c>
      <c r="T27" s="266" t="s">
        <v>37</v>
      </c>
      <c r="U27" s="265" t="s">
        <v>35</v>
      </c>
      <c r="V27" s="265" t="s">
        <v>229</v>
      </c>
      <c r="W27" s="265" t="s">
        <v>229</v>
      </c>
      <c r="X27" s="260" t="s">
        <v>713</v>
      </c>
      <c r="Y27" s="264">
        <v>3.9</v>
      </c>
      <c r="Z27" s="264">
        <v>11</v>
      </c>
      <c r="AA27" s="264">
        <v>2.6</v>
      </c>
      <c r="AB27" s="264">
        <v>0.55000000000000004</v>
      </c>
      <c r="AC27" s="264">
        <v>0.84</v>
      </c>
      <c r="AD27" s="264">
        <v>5.5E-2</v>
      </c>
      <c r="AE27" s="264">
        <v>4.5</v>
      </c>
      <c r="AF27" s="197">
        <v>0.37</v>
      </c>
      <c r="AG27" s="197"/>
      <c r="AH27" s="197"/>
      <c r="AI27" s="258"/>
      <c r="AJ27" s="258"/>
      <c r="AK27" s="399">
        <v>4.5513866231647642</v>
      </c>
      <c r="AL27" s="261"/>
      <c r="AM27" s="267"/>
      <c r="AN27" s="267"/>
    </row>
    <row r="28" spans="1:41" ht="15.6" customHeight="1" x14ac:dyDescent="0.25">
      <c r="A28" s="258">
        <f>VLOOKUP(C28,Individual_pathology_multiyear!$A$1:$P$33,10,FALSE)</f>
        <v>2</v>
      </c>
      <c r="B28" s="271" t="s">
        <v>164</v>
      </c>
      <c r="C28" s="260" t="s">
        <v>69</v>
      </c>
      <c r="D28" s="261" t="s">
        <v>480</v>
      </c>
      <c r="E28" s="262">
        <v>42445</v>
      </c>
      <c r="F28" s="258">
        <v>2016</v>
      </c>
      <c r="G28" s="272" t="s">
        <v>41</v>
      </c>
      <c r="H28" s="252" t="s">
        <v>715</v>
      </c>
      <c r="I28" s="264">
        <v>1</v>
      </c>
      <c r="J28" s="264">
        <v>121.5</v>
      </c>
      <c r="K28" s="264" t="s">
        <v>121</v>
      </c>
      <c r="L28" s="264" t="s">
        <v>121</v>
      </c>
      <c r="M28" s="258" t="s">
        <v>121</v>
      </c>
      <c r="N28" s="264" t="s">
        <v>121</v>
      </c>
      <c r="O28" s="264" t="s">
        <v>121</v>
      </c>
      <c r="P28" s="362"/>
      <c r="Q28" s="252" t="s">
        <v>121</v>
      </c>
      <c r="R28" s="252" t="s">
        <v>121</v>
      </c>
      <c r="S28" s="265" t="s">
        <v>35</v>
      </c>
      <c r="T28" s="265" t="s">
        <v>35</v>
      </c>
      <c r="U28" s="265" t="s">
        <v>35</v>
      </c>
      <c r="V28" s="265" t="s">
        <v>229</v>
      </c>
      <c r="W28" s="265" t="s">
        <v>229</v>
      </c>
      <c r="X28" s="260" t="s">
        <v>79</v>
      </c>
      <c r="Y28" s="264">
        <v>3.4</v>
      </c>
      <c r="Z28" s="264">
        <v>5.2</v>
      </c>
      <c r="AA28" s="264">
        <v>2.4</v>
      </c>
      <c r="AB28" s="264">
        <v>0.47</v>
      </c>
      <c r="AC28" s="280">
        <v>0.93</v>
      </c>
      <c r="AD28" s="264">
        <v>6.0999999999999999E-2</v>
      </c>
      <c r="AE28" s="264">
        <v>13</v>
      </c>
      <c r="AF28" s="197"/>
      <c r="AG28" s="197"/>
      <c r="AH28" s="197"/>
      <c r="AI28" s="258"/>
      <c r="AJ28" s="258"/>
      <c r="AK28" s="270" t="s">
        <v>981</v>
      </c>
      <c r="AL28" s="261"/>
      <c r="AM28" s="261"/>
      <c r="AN28" s="267"/>
    </row>
    <row r="29" spans="1:41" ht="15" x14ac:dyDescent="0.25">
      <c r="A29" s="258">
        <f>VLOOKUP(C29,Individual_pathology_multiyear!$A$1:$P$33,10,FALSE)</f>
        <v>4</v>
      </c>
      <c r="B29" s="271" t="s">
        <v>146</v>
      </c>
      <c r="C29" s="260" t="s">
        <v>61</v>
      </c>
      <c r="D29" s="261" t="s">
        <v>480</v>
      </c>
      <c r="E29" s="262">
        <v>42446</v>
      </c>
      <c r="F29" s="258">
        <v>2016</v>
      </c>
      <c r="G29" s="263" t="s">
        <v>42</v>
      </c>
      <c r="H29" s="252" t="s">
        <v>938</v>
      </c>
      <c r="I29" s="264">
        <v>2</v>
      </c>
      <c r="J29" s="264">
        <v>133.5</v>
      </c>
      <c r="K29" s="264">
        <v>4</v>
      </c>
      <c r="L29" s="264" t="s">
        <v>694</v>
      </c>
      <c r="M29" s="258" t="s">
        <v>121</v>
      </c>
      <c r="N29" s="264" t="s">
        <v>121</v>
      </c>
      <c r="O29" s="264" t="s">
        <v>121</v>
      </c>
      <c r="P29" s="362" t="s">
        <v>826</v>
      </c>
      <c r="Q29" s="252" t="s">
        <v>121</v>
      </c>
      <c r="R29" s="252" t="s">
        <v>121</v>
      </c>
      <c r="S29" s="265" t="s">
        <v>35</v>
      </c>
      <c r="T29" s="265" t="s">
        <v>35</v>
      </c>
      <c r="U29" s="266" t="s">
        <v>37</v>
      </c>
      <c r="V29" s="266" t="s">
        <v>227</v>
      </c>
      <c r="W29" s="266" t="s">
        <v>227</v>
      </c>
      <c r="X29" s="260" t="s">
        <v>713</v>
      </c>
      <c r="Y29" s="264">
        <v>2.2000000000000002</v>
      </c>
      <c r="Z29" s="276">
        <v>2.9</v>
      </c>
      <c r="AA29" s="264">
        <v>2.2999999999999998</v>
      </c>
      <c r="AB29" s="264">
        <v>0.35</v>
      </c>
      <c r="AC29" s="264">
        <v>0.78</v>
      </c>
      <c r="AD29" s="264">
        <v>7.3999999999999996E-2</v>
      </c>
      <c r="AE29" s="264" t="s">
        <v>193</v>
      </c>
      <c r="AF29" s="197">
        <v>0.2</v>
      </c>
      <c r="AG29" s="197"/>
      <c r="AH29" s="197"/>
      <c r="AI29" s="258"/>
      <c r="AJ29" s="258"/>
      <c r="AK29" s="400">
        <v>3.8764385221078133</v>
      </c>
      <c r="AL29" s="261"/>
      <c r="AM29" s="267"/>
      <c r="AN29" s="267"/>
      <c r="AO29" s="324"/>
    </row>
    <row r="30" spans="1:41" ht="15" x14ac:dyDescent="0.25">
      <c r="A30" s="258">
        <f>VLOOKUP(C30,Individual_pathology_multiyear!$A$1:$P$33,10,FALSE)</f>
        <v>1</v>
      </c>
      <c r="B30" s="271" t="s">
        <v>156</v>
      </c>
      <c r="C30" s="260" t="s">
        <v>52</v>
      </c>
      <c r="D30" s="261" t="s">
        <v>480</v>
      </c>
      <c r="E30" s="262">
        <v>42446</v>
      </c>
      <c r="F30" s="258">
        <v>2016</v>
      </c>
      <c r="G30" s="263" t="s">
        <v>42</v>
      </c>
      <c r="H30" s="252" t="s">
        <v>938</v>
      </c>
      <c r="I30" s="264">
        <v>2</v>
      </c>
      <c r="J30" s="264">
        <v>135</v>
      </c>
      <c r="K30" s="264" t="s">
        <v>121</v>
      </c>
      <c r="L30" s="264" t="s">
        <v>121</v>
      </c>
      <c r="M30" s="258" t="s">
        <v>121</v>
      </c>
      <c r="N30" s="264" t="s">
        <v>121</v>
      </c>
      <c r="O30" s="264" t="s">
        <v>121</v>
      </c>
      <c r="P30" s="362"/>
      <c r="Q30" s="252" t="s">
        <v>121</v>
      </c>
      <c r="R30" s="252" t="s">
        <v>121</v>
      </c>
      <c r="S30" s="265" t="s">
        <v>35</v>
      </c>
      <c r="T30" s="265" t="s">
        <v>35</v>
      </c>
      <c r="U30" s="266" t="s">
        <v>37</v>
      </c>
      <c r="V30" s="266" t="s">
        <v>227</v>
      </c>
      <c r="W30" s="266" t="s">
        <v>227</v>
      </c>
      <c r="X30" s="260" t="s">
        <v>713</v>
      </c>
      <c r="Y30" s="264">
        <v>3.1</v>
      </c>
      <c r="Z30" s="273">
        <v>2.6</v>
      </c>
      <c r="AA30" s="264">
        <v>1.9</v>
      </c>
      <c r="AB30" s="264">
        <v>0.49</v>
      </c>
      <c r="AC30" s="264">
        <v>0.75</v>
      </c>
      <c r="AD30" s="264">
        <v>6.0999999999999999E-2</v>
      </c>
      <c r="AE30" s="264" t="s">
        <v>193</v>
      </c>
      <c r="AF30" s="197">
        <v>0.19</v>
      </c>
      <c r="AG30" s="197"/>
      <c r="AH30" s="197"/>
      <c r="AI30" s="258"/>
      <c r="AJ30" s="258"/>
      <c r="AK30" s="401">
        <v>3.2951541850220263</v>
      </c>
      <c r="AL30" s="261"/>
      <c r="AM30" s="267"/>
      <c r="AN30" s="267"/>
    </row>
    <row r="31" spans="1:41" ht="15.75" customHeight="1" x14ac:dyDescent="0.25">
      <c r="A31" s="258">
        <f>VLOOKUP(C31,Individual_pathology_multiyear!$A$1:$P$33,10,FALSE)</f>
        <v>2</v>
      </c>
      <c r="B31" s="271" t="s">
        <v>151</v>
      </c>
      <c r="C31" s="260" t="s">
        <v>63</v>
      </c>
      <c r="D31" s="261" t="s">
        <v>480</v>
      </c>
      <c r="E31" s="262">
        <v>42446</v>
      </c>
      <c r="F31" s="258">
        <v>2016</v>
      </c>
      <c r="G31" s="263" t="s">
        <v>42</v>
      </c>
      <c r="H31" s="252" t="s">
        <v>939</v>
      </c>
      <c r="I31" s="264">
        <v>3</v>
      </c>
      <c r="J31" s="264">
        <v>134.5</v>
      </c>
      <c r="K31" s="264" t="s">
        <v>121</v>
      </c>
      <c r="L31" s="264" t="s">
        <v>121</v>
      </c>
      <c r="M31" s="258" t="s">
        <v>121</v>
      </c>
      <c r="N31" s="264" t="s">
        <v>121</v>
      </c>
      <c r="O31" s="264" t="s">
        <v>121</v>
      </c>
      <c r="P31" s="362"/>
      <c r="Q31" s="252" t="s">
        <v>121</v>
      </c>
      <c r="R31" s="252" t="s">
        <v>121</v>
      </c>
      <c r="S31" s="265" t="s">
        <v>35</v>
      </c>
      <c r="T31" s="265" t="s">
        <v>35</v>
      </c>
      <c r="U31" s="266" t="s">
        <v>37</v>
      </c>
      <c r="V31" s="266" t="s">
        <v>227</v>
      </c>
      <c r="W31" s="266" t="s">
        <v>227</v>
      </c>
      <c r="X31" s="260" t="s">
        <v>713</v>
      </c>
      <c r="Y31" s="264">
        <v>1.8</v>
      </c>
      <c r="Z31" s="276">
        <v>2.9</v>
      </c>
      <c r="AA31" s="264">
        <v>2.1</v>
      </c>
      <c r="AB31" s="264">
        <v>0.62</v>
      </c>
      <c r="AC31" s="280">
        <v>0.79</v>
      </c>
      <c r="AD31" s="264">
        <v>6.9000000000000006E-2</v>
      </c>
      <c r="AE31" s="264" t="s">
        <v>193</v>
      </c>
      <c r="AF31" s="197">
        <v>0.23</v>
      </c>
      <c r="AG31" s="197"/>
      <c r="AH31" s="197"/>
      <c r="AI31" s="258"/>
      <c r="AJ31" s="258"/>
      <c r="AK31" s="270" t="s">
        <v>981</v>
      </c>
      <c r="AL31" s="261"/>
      <c r="AM31" s="267"/>
      <c r="AN31" s="267"/>
    </row>
    <row r="32" spans="1:41" ht="15.75" customHeight="1" x14ac:dyDescent="0.25">
      <c r="A32" s="258">
        <f>VLOOKUP(C32,Individual_pathology_multiyear!$A$1:$P$33,10,FALSE)</f>
        <v>2</v>
      </c>
      <c r="B32" s="271" t="s">
        <v>157</v>
      </c>
      <c r="C32" s="260" t="s">
        <v>57</v>
      </c>
      <c r="D32" s="261" t="s">
        <v>480</v>
      </c>
      <c r="E32" s="262">
        <v>42446</v>
      </c>
      <c r="F32" s="258">
        <v>2016</v>
      </c>
      <c r="G32" s="263" t="s">
        <v>42</v>
      </c>
      <c r="H32" s="252" t="s">
        <v>939</v>
      </c>
      <c r="I32" s="264">
        <v>2</v>
      </c>
      <c r="J32" s="264">
        <v>135</v>
      </c>
      <c r="K32" s="264">
        <v>3.5</v>
      </c>
      <c r="L32" s="264" t="s">
        <v>694</v>
      </c>
      <c r="M32" s="258" t="s">
        <v>121</v>
      </c>
      <c r="N32" s="264" t="s">
        <v>693</v>
      </c>
      <c r="O32" s="264" t="s">
        <v>693</v>
      </c>
      <c r="P32" s="362"/>
      <c r="Q32" s="252" t="s">
        <v>121</v>
      </c>
      <c r="R32" s="252" t="s">
        <v>121</v>
      </c>
      <c r="S32" s="265" t="s">
        <v>35</v>
      </c>
      <c r="T32" s="265" t="s">
        <v>35</v>
      </c>
      <c r="U32" s="265" t="s">
        <v>35</v>
      </c>
      <c r="V32" s="266" t="s">
        <v>227</v>
      </c>
      <c r="W32" s="266" t="s">
        <v>227</v>
      </c>
      <c r="X32" s="260" t="s">
        <v>713</v>
      </c>
      <c r="Y32" s="264">
        <v>2.4</v>
      </c>
      <c r="Z32" s="273">
        <v>2</v>
      </c>
      <c r="AA32" s="264">
        <v>1.9</v>
      </c>
      <c r="AB32" s="264">
        <v>0.46</v>
      </c>
      <c r="AC32" s="264">
        <v>0.9</v>
      </c>
      <c r="AD32" s="264">
        <v>5.8999999999999997E-2</v>
      </c>
      <c r="AE32" s="264" t="s">
        <v>193</v>
      </c>
      <c r="AF32" s="197">
        <v>0.21</v>
      </c>
      <c r="AG32" s="197"/>
      <c r="AH32" s="197"/>
      <c r="AI32" s="258"/>
      <c r="AJ32" s="258"/>
      <c r="AK32" s="402">
        <v>3.3680227057710503</v>
      </c>
      <c r="AL32" s="261"/>
      <c r="AM32" s="267"/>
      <c r="AN32" s="267"/>
    </row>
    <row r="33" spans="1:40" ht="15.75" customHeight="1" x14ac:dyDescent="0.25">
      <c r="A33" s="258" t="str">
        <f>VLOOKUP(C33,Individual_pathology_multiyear!$A$1:$P$33,10,FALSE)</f>
        <v>na</v>
      </c>
      <c r="B33" s="271" t="s">
        <v>168</v>
      </c>
      <c r="C33" s="260" t="s">
        <v>71</v>
      </c>
      <c r="D33" s="261" t="s">
        <v>480</v>
      </c>
      <c r="E33" s="262">
        <v>42446</v>
      </c>
      <c r="F33" s="258">
        <v>2016</v>
      </c>
      <c r="G33" s="263" t="s">
        <v>715</v>
      </c>
      <c r="H33" s="252" t="s">
        <v>715</v>
      </c>
      <c r="I33" s="264">
        <v>1</v>
      </c>
      <c r="J33" s="264">
        <v>134.5</v>
      </c>
      <c r="K33" s="264">
        <v>3</v>
      </c>
      <c r="L33" s="264" t="s">
        <v>700</v>
      </c>
      <c r="M33" s="258" t="s">
        <v>121</v>
      </c>
      <c r="N33" s="264" t="s">
        <v>696</v>
      </c>
      <c r="O33" s="264" t="s">
        <v>691</v>
      </c>
      <c r="P33" s="362">
        <v>9</v>
      </c>
      <c r="Q33" s="264" t="s">
        <v>697</v>
      </c>
      <c r="R33" s="264" t="s">
        <v>687</v>
      </c>
      <c r="S33" s="265" t="s">
        <v>35</v>
      </c>
      <c r="T33" s="265" t="s">
        <v>35</v>
      </c>
      <c r="U33" s="265" t="s">
        <v>35</v>
      </c>
      <c r="V33" s="266" t="s">
        <v>227</v>
      </c>
      <c r="W33" s="266" t="s">
        <v>227</v>
      </c>
      <c r="X33" s="260" t="s">
        <v>713</v>
      </c>
      <c r="Y33" s="264">
        <v>2.4</v>
      </c>
      <c r="Z33" s="276">
        <v>2.8</v>
      </c>
      <c r="AA33" s="264">
        <v>2.2000000000000002</v>
      </c>
      <c r="AB33" s="264">
        <v>0.45</v>
      </c>
      <c r="AC33" s="264">
        <v>0.9</v>
      </c>
      <c r="AD33" s="264">
        <v>4.4999999999999998E-2</v>
      </c>
      <c r="AE33" s="264" t="s">
        <v>193</v>
      </c>
      <c r="AF33" s="197">
        <v>0.21</v>
      </c>
      <c r="AG33" s="197"/>
      <c r="AH33" s="197"/>
      <c r="AI33" s="258"/>
      <c r="AJ33" s="258"/>
      <c r="AK33" s="403">
        <v>4.9528039977790117</v>
      </c>
      <c r="AL33" s="261"/>
      <c r="AM33" s="267"/>
      <c r="AN33" s="267"/>
    </row>
    <row r="34" spans="1:40" ht="15.75" customHeight="1" x14ac:dyDescent="0.25">
      <c r="A34" s="258" t="e">
        <f>VLOOKUP(C34,Individual_pathology_multiyear!$A$1:$P$33,10,FALSE)</f>
        <v>#N/A</v>
      </c>
      <c r="B34" s="279" t="s">
        <v>681</v>
      </c>
      <c r="C34" s="260" t="s">
        <v>682</v>
      </c>
      <c r="D34" s="261" t="s">
        <v>480</v>
      </c>
      <c r="E34" s="262">
        <v>42446</v>
      </c>
      <c r="F34" s="258">
        <v>2016</v>
      </c>
      <c r="G34" s="272" t="s">
        <v>833</v>
      </c>
      <c r="H34" s="252" t="s">
        <v>940</v>
      </c>
      <c r="I34" s="264" t="s">
        <v>196</v>
      </c>
      <c r="J34" s="258" t="s">
        <v>121</v>
      </c>
      <c r="K34" s="258" t="s">
        <v>121</v>
      </c>
      <c r="L34" s="258" t="s">
        <v>121</v>
      </c>
      <c r="M34" s="258" t="s">
        <v>121</v>
      </c>
      <c r="N34" s="258" t="s">
        <v>121</v>
      </c>
      <c r="O34" s="258" t="s">
        <v>121</v>
      </c>
      <c r="P34" s="346"/>
      <c r="Q34" s="252" t="s">
        <v>121</v>
      </c>
      <c r="R34" s="252" t="s">
        <v>121</v>
      </c>
      <c r="S34" s="260" t="s">
        <v>127</v>
      </c>
      <c r="T34" s="260" t="s">
        <v>127</v>
      </c>
      <c r="U34" s="260" t="s">
        <v>127</v>
      </c>
      <c r="V34" s="260" t="s">
        <v>127</v>
      </c>
      <c r="W34" s="260" t="s">
        <v>127</v>
      </c>
      <c r="X34" s="260" t="s">
        <v>713</v>
      </c>
      <c r="Y34" s="264"/>
      <c r="Z34" s="264"/>
      <c r="AA34" s="264"/>
      <c r="AB34" s="264"/>
      <c r="AC34" s="280"/>
      <c r="AD34" s="264"/>
      <c r="AE34" s="264"/>
      <c r="AF34" s="197"/>
      <c r="AG34" s="197"/>
      <c r="AH34" s="197"/>
      <c r="AI34" s="258"/>
      <c r="AJ34" s="258"/>
      <c r="AK34" s="404">
        <v>5.9360730593607309</v>
      </c>
      <c r="AL34" s="261" t="s">
        <v>227</v>
      </c>
      <c r="AM34" s="278"/>
      <c r="AN34" s="267"/>
    </row>
    <row r="35" spans="1:40" ht="15.75" customHeight="1" x14ac:dyDescent="0.25">
      <c r="A35" s="258">
        <f>VLOOKUP(C35,Individual_pathology_multiyear!$A$1:$P$33,10,FALSE)</f>
        <v>4</v>
      </c>
      <c r="B35" s="271" t="s">
        <v>154</v>
      </c>
      <c r="C35" s="260" t="s">
        <v>51</v>
      </c>
      <c r="D35" s="261" t="s">
        <v>480</v>
      </c>
      <c r="E35" s="262">
        <v>42447</v>
      </c>
      <c r="F35" s="258">
        <v>2016</v>
      </c>
      <c r="G35" s="263" t="s">
        <v>42</v>
      </c>
      <c r="H35" s="252" t="s">
        <v>938</v>
      </c>
      <c r="I35" s="264">
        <v>2</v>
      </c>
      <c r="J35" s="264">
        <v>118.5</v>
      </c>
      <c r="K35" s="264">
        <v>3.5</v>
      </c>
      <c r="L35" s="264" t="s">
        <v>694</v>
      </c>
      <c r="M35" s="258" t="s">
        <v>121</v>
      </c>
      <c r="N35" s="264" t="s">
        <v>691</v>
      </c>
      <c r="O35" s="264" t="s">
        <v>691</v>
      </c>
      <c r="P35" s="362"/>
      <c r="Q35" s="264" t="s">
        <v>687</v>
      </c>
      <c r="R35" s="264" t="s">
        <v>687</v>
      </c>
      <c r="S35" s="265" t="s">
        <v>35</v>
      </c>
      <c r="T35" s="265" t="s">
        <v>35</v>
      </c>
      <c r="U35" s="265" t="s">
        <v>35</v>
      </c>
      <c r="V35" s="265" t="s">
        <v>229</v>
      </c>
      <c r="W35" s="265" t="s">
        <v>229</v>
      </c>
      <c r="X35" s="260" t="s">
        <v>79</v>
      </c>
      <c r="Y35" s="264">
        <v>2.8</v>
      </c>
      <c r="Z35" s="264">
        <v>4.5999999999999996</v>
      </c>
      <c r="AA35" s="264">
        <v>2.5</v>
      </c>
      <c r="AB35" s="264">
        <v>0.42</v>
      </c>
      <c r="AC35" s="264">
        <v>0.99</v>
      </c>
      <c r="AD35" s="264">
        <v>5.1999999999999998E-2</v>
      </c>
      <c r="AE35" s="264">
        <v>9.6999999999999993</v>
      </c>
      <c r="AF35" s="197">
        <v>0.27</v>
      </c>
      <c r="AG35" s="197"/>
      <c r="AH35" s="197"/>
      <c r="AI35" s="258"/>
      <c r="AJ35" s="258"/>
      <c r="AK35" s="405">
        <v>4.3243243243243237</v>
      </c>
      <c r="AL35" s="261"/>
      <c r="AM35" s="267"/>
      <c r="AN35" s="267"/>
    </row>
    <row r="36" spans="1:40" ht="15.75" customHeight="1" x14ac:dyDescent="0.25">
      <c r="A36" s="258">
        <f>VLOOKUP(C36,Individual_pathology_multiyear!$A$1:$P$33,10,FALSE)</f>
        <v>2</v>
      </c>
      <c r="B36" s="271" t="s">
        <v>165</v>
      </c>
      <c r="C36" s="260" t="s">
        <v>53</v>
      </c>
      <c r="D36" s="261" t="s">
        <v>480</v>
      </c>
      <c r="E36" s="262">
        <v>42447</v>
      </c>
      <c r="F36" s="258">
        <v>2016</v>
      </c>
      <c r="G36" s="263" t="s">
        <v>42</v>
      </c>
      <c r="H36" s="252" t="s">
        <v>938</v>
      </c>
      <c r="I36" s="264">
        <v>2</v>
      </c>
      <c r="J36" s="264">
        <v>110.5</v>
      </c>
      <c r="K36" s="264">
        <v>3</v>
      </c>
      <c r="L36" s="264" t="s">
        <v>700</v>
      </c>
      <c r="M36" s="258" t="s">
        <v>121</v>
      </c>
      <c r="N36" s="264" t="s">
        <v>692</v>
      </c>
      <c r="O36" s="264" t="s">
        <v>693</v>
      </c>
      <c r="P36" s="362"/>
      <c r="Q36" s="252" t="s">
        <v>121</v>
      </c>
      <c r="R36" s="252" t="s">
        <v>121</v>
      </c>
      <c r="S36" s="265" t="s">
        <v>35</v>
      </c>
      <c r="T36" s="265" t="s">
        <v>35</v>
      </c>
      <c r="U36" s="265" t="s">
        <v>35</v>
      </c>
      <c r="V36" s="269" t="s">
        <v>230</v>
      </c>
      <c r="W36" s="265" t="s">
        <v>229</v>
      </c>
      <c r="X36" s="260" t="s">
        <v>79</v>
      </c>
      <c r="Y36" s="264">
        <v>2.7</v>
      </c>
      <c r="Z36" s="264">
        <v>5</v>
      </c>
      <c r="AA36" s="264">
        <v>2.2999999999999998</v>
      </c>
      <c r="AB36" s="264">
        <v>0.46</v>
      </c>
      <c r="AC36" s="264">
        <v>0.95</v>
      </c>
      <c r="AD36" s="264">
        <v>6.0999999999999999E-2</v>
      </c>
      <c r="AE36" s="264" t="s">
        <v>193</v>
      </c>
      <c r="AF36" s="197">
        <v>0.33</v>
      </c>
      <c r="AG36" s="197"/>
      <c r="AH36" s="197"/>
      <c r="AI36" s="258"/>
      <c r="AJ36" s="258"/>
      <c r="AK36" s="381" t="s">
        <v>980</v>
      </c>
      <c r="AL36" s="261"/>
      <c r="AM36" s="261" t="s">
        <v>841</v>
      </c>
      <c r="AN36" s="267"/>
    </row>
    <row r="37" spans="1:40" ht="15.75" customHeight="1" x14ac:dyDescent="0.25">
      <c r="A37" s="258">
        <f>VLOOKUP(C37,Individual_pathology_multiyear!$A$1:$P$33,10,FALSE)</f>
        <v>4</v>
      </c>
      <c r="B37" s="279" t="s">
        <v>163</v>
      </c>
      <c r="C37" s="260" t="s">
        <v>50</v>
      </c>
      <c r="D37" s="261" t="s">
        <v>480</v>
      </c>
      <c r="E37" s="262">
        <v>42447</v>
      </c>
      <c r="F37" s="258">
        <v>2016</v>
      </c>
      <c r="G37" s="272" t="s">
        <v>41</v>
      </c>
      <c r="H37" s="252" t="s">
        <v>715</v>
      </c>
      <c r="I37" s="264">
        <v>3</v>
      </c>
      <c r="J37" s="264">
        <v>116.5</v>
      </c>
      <c r="K37" s="264">
        <v>2.5</v>
      </c>
      <c r="L37" s="264" t="s">
        <v>700</v>
      </c>
      <c r="M37" s="258" t="s">
        <v>121</v>
      </c>
      <c r="N37" s="264" t="s">
        <v>691</v>
      </c>
      <c r="O37" s="264" t="s">
        <v>691</v>
      </c>
      <c r="P37" s="362"/>
      <c r="Q37" s="264" t="s">
        <v>687</v>
      </c>
      <c r="R37" s="264" t="s">
        <v>687</v>
      </c>
      <c r="S37" s="260"/>
      <c r="T37" s="266" t="s">
        <v>37</v>
      </c>
      <c r="U37" s="265" t="s">
        <v>35</v>
      </c>
      <c r="V37" s="266" t="s">
        <v>227</v>
      </c>
      <c r="W37" s="266" t="s">
        <v>227</v>
      </c>
      <c r="X37" s="260" t="s">
        <v>713</v>
      </c>
      <c r="Y37" s="264">
        <v>2.1</v>
      </c>
      <c r="Z37" s="276">
        <v>2.8</v>
      </c>
      <c r="AA37" s="264">
        <v>2.2000000000000002</v>
      </c>
      <c r="AB37" s="264">
        <v>0.65</v>
      </c>
      <c r="AC37" s="275">
        <v>1</v>
      </c>
      <c r="AD37" s="275">
        <v>6.8000000000000005E-2</v>
      </c>
      <c r="AE37" s="264" t="s">
        <v>193</v>
      </c>
      <c r="AF37" s="197">
        <v>0.25</v>
      </c>
      <c r="AG37" s="197"/>
      <c r="AH37" s="197"/>
      <c r="AI37" s="258"/>
      <c r="AJ37" s="258"/>
      <c r="AK37" s="406">
        <v>3.9756838905775083</v>
      </c>
      <c r="AL37" s="261" t="s">
        <v>227</v>
      </c>
      <c r="AM37" s="278"/>
      <c r="AN37" s="267"/>
    </row>
    <row r="38" spans="1:40" ht="15.75" customHeight="1" x14ac:dyDescent="0.25">
      <c r="A38" s="258"/>
      <c r="B38" s="271" t="s">
        <v>77</v>
      </c>
      <c r="C38" s="260" t="s">
        <v>716</v>
      </c>
      <c r="D38" s="261" t="s">
        <v>480</v>
      </c>
      <c r="E38" s="262">
        <v>42447</v>
      </c>
      <c r="F38" s="258">
        <v>2016</v>
      </c>
      <c r="G38" s="263" t="s">
        <v>42</v>
      </c>
      <c r="H38" s="253" t="s">
        <v>940</v>
      </c>
      <c r="I38" s="264" t="s">
        <v>196</v>
      </c>
      <c r="J38" s="264" t="s">
        <v>121</v>
      </c>
      <c r="K38" s="264" t="s">
        <v>121</v>
      </c>
      <c r="L38" s="264" t="s">
        <v>121</v>
      </c>
      <c r="M38" s="258" t="s">
        <v>121</v>
      </c>
      <c r="N38" s="264" t="s">
        <v>121</v>
      </c>
      <c r="O38" s="264" t="s">
        <v>121</v>
      </c>
      <c r="P38" s="362">
        <v>7</v>
      </c>
      <c r="Q38" s="264" t="s">
        <v>121</v>
      </c>
      <c r="R38" s="264" t="s">
        <v>121</v>
      </c>
      <c r="S38" s="265" t="s">
        <v>35</v>
      </c>
      <c r="T38" s="260" t="s">
        <v>127</v>
      </c>
      <c r="U38" s="260" t="s">
        <v>127</v>
      </c>
      <c r="V38" s="260" t="s">
        <v>127</v>
      </c>
      <c r="W38" s="260" t="s">
        <v>127</v>
      </c>
      <c r="X38" s="260"/>
      <c r="Y38" s="264"/>
      <c r="Z38" s="264"/>
      <c r="AA38" s="264"/>
      <c r="AB38" s="264"/>
      <c r="AC38" s="264"/>
      <c r="AD38" s="264"/>
      <c r="AE38" s="264"/>
      <c r="AF38" s="197"/>
      <c r="AG38" s="197"/>
      <c r="AH38" s="197"/>
      <c r="AI38" s="258"/>
      <c r="AJ38" s="258"/>
      <c r="AK38" s="270" t="s">
        <v>981</v>
      </c>
      <c r="AL38" s="261"/>
      <c r="AM38" s="267"/>
      <c r="AN38" s="267"/>
    </row>
    <row r="39" spans="1:40" ht="15.75" customHeight="1" x14ac:dyDescent="0.25">
      <c r="A39" s="258">
        <f>VLOOKUP(C39,Individual_pathology_multiyear!$A$1:$P$33,10,FALSE)</f>
        <v>2</v>
      </c>
      <c r="B39" s="258" t="s">
        <v>199</v>
      </c>
      <c r="C39" s="260" t="s">
        <v>69</v>
      </c>
      <c r="D39" s="261" t="s">
        <v>480</v>
      </c>
      <c r="E39" s="262">
        <v>42817</v>
      </c>
      <c r="F39" s="258">
        <v>2017</v>
      </c>
      <c r="G39" s="267" t="s">
        <v>42</v>
      </c>
      <c r="H39" s="252" t="s">
        <v>938</v>
      </c>
      <c r="I39" s="258">
        <v>2</v>
      </c>
      <c r="J39" s="264">
        <v>123.4</v>
      </c>
      <c r="K39" s="264">
        <v>2.5</v>
      </c>
      <c r="L39" s="264" t="s">
        <v>700</v>
      </c>
      <c r="M39" s="258" t="s">
        <v>121</v>
      </c>
      <c r="N39" s="264" t="s">
        <v>701</v>
      </c>
      <c r="O39" s="264" t="s">
        <v>701</v>
      </c>
      <c r="P39" s="362"/>
      <c r="Q39" s="264" t="s">
        <v>685</v>
      </c>
      <c r="R39" s="264" t="s">
        <v>685</v>
      </c>
      <c r="S39" s="285" t="s">
        <v>121</v>
      </c>
      <c r="T39" s="285" t="s">
        <v>121</v>
      </c>
      <c r="U39" s="285" t="s">
        <v>121</v>
      </c>
      <c r="V39" s="285" t="s">
        <v>121</v>
      </c>
      <c r="W39" s="285" t="s">
        <v>121</v>
      </c>
      <c r="X39" s="260" t="s">
        <v>713</v>
      </c>
      <c r="Y39" s="258"/>
      <c r="Z39" s="258"/>
      <c r="AA39" s="258"/>
      <c r="AB39" s="258"/>
      <c r="AC39" s="258"/>
      <c r="AD39" s="258"/>
      <c r="AE39" s="258"/>
      <c r="AF39" s="258"/>
      <c r="AG39" s="258"/>
      <c r="AH39" s="258"/>
      <c r="AI39" s="282">
        <v>31.030333333333331</v>
      </c>
      <c r="AJ39" s="282">
        <v>141.41199999999998</v>
      </c>
      <c r="AK39" s="270" t="s">
        <v>981</v>
      </c>
      <c r="AL39" s="261"/>
      <c r="AM39" s="267"/>
      <c r="AN39" s="267"/>
    </row>
    <row r="40" spans="1:40" ht="15.75" customHeight="1" x14ac:dyDescent="0.25">
      <c r="A40" s="258">
        <f>VLOOKUP(C40,Individual_pathology_multiyear!$A$1:$P$33,10,FALSE)</f>
        <v>4</v>
      </c>
      <c r="B40" s="271" t="s">
        <v>154</v>
      </c>
      <c r="C40" s="260" t="s">
        <v>51</v>
      </c>
      <c r="D40" s="261" t="s">
        <v>480</v>
      </c>
      <c r="E40" s="262">
        <v>42817</v>
      </c>
      <c r="F40" s="258">
        <v>2017</v>
      </c>
      <c r="G40" s="263" t="s">
        <v>42</v>
      </c>
      <c r="H40" s="252" t="s">
        <v>938</v>
      </c>
      <c r="I40" s="264">
        <v>3</v>
      </c>
      <c r="J40" s="264">
        <v>112.5</v>
      </c>
      <c r="K40" s="264" t="s">
        <v>699</v>
      </c>
      <c r="L40" s="264" t="s">
        <v>703</v>
      </c>
      <c r="M40" s="258" t="s">
        <v>121</v>
      </c>
      <c r="N40" s="264" t="s">
        <v>121</v>
      </c>
      <c r="O40" s="264" t="s">
        <v>121</v>
      </c>
      <c r="P40" s="362"/>
      <c r="Q40" s="252" t="s">
        <v>121</v>
      </c>
      <c r="R40" s="252" t="s">
        <v>121</v>
      </c>
      <c r="S40" s="283" t="s">
        <v>35</v>
      </c>
      <c r="T40" s="265" t="s">
        <v>35</v>
      </c>
      <c r="U40" s="265" t="s">
        <v>35</v>
      </c>
      <c r="V40" s="266" t="s">
        <v>227</v>
      </c>
      <c r="W40" s="266" t="s">
        <v>227</v>
      </c>
      <c r="X40" s="260" t="s">
        <v>713</v>
      </c>
      <c r="Y40" s="264">
        <v>3</v>
      </c>
      <c r="Z40" s="264">
        <v>3.3</v>
      </c>
      <c r="AA40" s="264">
        <v>1.3</v>
      </c>
      <c r="AB40" s="264">
        <v>0.38</v>
      </c>
      <c r="AC40" s="273">
        <v>0.57999999999999996</v>
      </c>
      <c r="AD40" s="264">
        <v>5.1999999999999998E-2</v>
      </c>
      <c r="AE40" s="264" t="s">
        <v>193</v>
      </c>
      <c r="AF40" s="197">
        <v>0.24</v>
      </c>
      <c r="AG40" s="197"/>
      <c r="AH40" s="197"/>
      <c r="AI40" s="282">
        <v>45.089500000000001</v>
      </c>
      <c r="AJ40" s="284">
        <v>386.75099999999998</v>
      </c>
      <c r="AK40" s="407">
        <v>3.6857260386672155</v>
      </c>
      <c r="AL40" s="261" t="s">
        <v>227</v>
      </c>
      <c r="AM40" s="278"/>
      <c r="AN40" s="267"/>
    </row>
    <row r="41" spans="1:40" ht="15.75" customHeight="1" x14ac:dyDescent="0.25">
      <c r="A41" s="258">
        <f>VLOOKUP(C41,Individual_pathology_multiyear!$A$1:$P$33,10,FALSE)</f>
        <v>3</v>
      </c>
      <c r="B41" s="271" t="s">
        <v>167</v>
      </c>
      <c r="C41" s="260" t="s">
        <v>70</v>
      </c>
      <c r="D41" s="261" t="s">
        <v>480</v>
      </c>
      <c r="E41" s="262">
        <v>42817</v>
      </c>
      <c r="F41" s="258">
        <v>2017</v>
      </c>
      <c r="G41" s="263" t="s">
        <v>42</v>
      </c>
      <c r="H41" s="252" t="s">
        <v>938</v>
      </c>
      <c r="I41" s="264">
        <v>2</v>
      </c>
      <c r="J41" s="252">
        <v>106.6</v>
      </c>
      <c r="K41" s="252" t="s">
        <v>702</v>
      </c>
      <c r="L41" s="252" t="s">
        <v>703</v>
      </c>
      <c r="M41" s="258" t="s">
        <v>121</v>
      </c>
      <c r="N41" s="252" t="s">
        <v>695</v>
      </c>
      <c r="O41" s="252" t="s">
        <v>693</v>
      </c>
      <c r="P41" s="361">
        <v>4</v>
      </c>
      <c r="Q41" s="252" t="s">
        <v>686</v>
      </c>
      <c r="R41" s="252" t="s">
        <v>686</v>
      </c>
      <c r="S41" s="283" t="s">
        <v>35</v>
      </c>
      <c r="T41" s="265" t="s">
        <v>35</v>
      </c>
      <c r="U41" s="265" t="s">
        <v>35</v>
      </c>
      <c r="V41" s="266" t="s">
        <v>227</v>
      </c>
      <c r="W41" s="266" t="s">
        <v>227</v>
      </c>
      <c r="X41" s="260" t="s">
        <v>713</v>
      </c>
      <c r="Y41" s="264">
        <v>3.3</v>
      </c>
      <c r="Z41" s="273">
        <v>2.4</v>
      </c>
      <c r="AA41" s="264">
        <v>1</v>
      </c>
      <c r="AB41" s="264">
        <v>0.44</v>
      </c>
      <c r="AC41" s="273">
        <v>0.56999999999999995</v>
      </c>
      <c r="AD41" s="264">
        <v>5.2999999999999999E-2</v>
      </c>
      <c r="AE41" s="264" t="s">
        <v>193</v>
      </c>
      <c r="AF41" s="197">
        <v>0.2</v>
      </c>
      <c r="AG41" s="197"/>
      <c r="AH41" s="197"/>
      <c r="AI41" s="282">
        <v>93.966666666666654</v>
      </c>
      <c r="AJ41" s="282">
        <v>129.94666666666669</v>
      </c>
      <c r="AK41" s="408">
        <v>3.3386454183266934</v>
      </c>
      <c r="AL41" s="261"/>
      <c r="AM41" s="267"/>
      <c r="AN41" s="267"/>
    </row>
    <row r="42" spans="1:40" ht="15.75" customHeight="1" x14ac:dyDescent="0.25">
      <c r="A42" s="258">
        <f>VLOOKUP(C42,Individual_pathology_multiyear!$A$1:$P$33,10,FALSE)</f>
        <v>0</v>
      </c>
      <c r="B42" s="258" t="s">
        <v>197</v>
      </c>
      <c r="C42" s="260" t="s">
        <v>73</v>
      </c>
      <c r="D42" s="261" t="s">
        <v>480</v>
      </c>
      <c r="E42" s="262">
        <v>42817</v>
      </c>
      <c r="F42" s="260">
        <v>2017</v>
      </c>
      <c r="G42" s="272" t="s">
        <v>41</v>
      </c>
      <c r="H42" s="252" t="s">
        <v>939</v>
      </c>
      <c r="I42" s="252">
        <v>1</v>
      </c>
      <c r="J42" s="264">
        <v>105.7</v>
      </c>
      <c r="K42" s="264" t="s">
        <v>699</v>
      </c>
      <c r="L42" s="264" t="s">
        <v>703</v>
      </c>
      <c r="M42" s="258" t="s">
        <v>121</v>
      </c>
      <c r="N42" s="264" t="s">
        <v>701</v>
      </c>
      <c r="O42" s="264" t="s">
        <v>701</v>
      </c>
      <c r="P42" s="362">
        <v>3</v>
      </c>
      <c r="Q42" s="264" t="s">
        <v>685</v>
      </c>
      <c r="R42" s="264" t="s">
        <v>685</v>
      </c>
      <c r="S42" s="264" t="s">
        <v>127</v>
      </c>
      <c r="T42" s="264" t="s">
        <v>127</v>
      </c>
      <c r="U42" s="264" t="s">
        <v>127</v>
      </c>
      <c r="V42" s="264" t="s">
        <v>127</v>
      </c>
      <c r="W42" s="264" t="s">
        <v>127</v>
      </c>
      <c r="X42" s="260" t="s">
        <v>121</v>
      </c>
      <c r="Y42" s="260" t="s">
        <v>121</v>
      </c>
      <c r="Z42" s="260" t="s">
        <v>121</v>
      </c>
      <c r="AA42" s="260" t="s">
        <v>121</v>
      </c>
      <c r="AB42" s="260" t="s">
        <v>121</v>
      </c>
      <c r="AC42" s="260" t="s">
        <v>121</v>
      </c>
      <c r="AD42" s="260" t="s">
        <v>121</v>
      </c>
      <c r="AE42" s="260" t="s">
        <v>121</v>
      </c>
      <c r="AF42" s="260" t="s">
        <v>121</v>
      </c>
      <c r="AG42" s="258"/>
      <c r="AH42" s="258"/>
      <c r="AI42" s="282">
        <v>33.658000000000001</v>
      </c>
      <c r="AJ42" s="258" t="s">
        <v>121</v>
      </c>
      <c r="AK42" s="409">
        <v>6.0047656870532178</v>
      </c>
      <c r="AL42" s="261"/>
      <c r="AM42" s="261"/>
      <c r="AN42" s="267"/>
    </row>
    <row r="43" spans="1:40" ht="15.75" customHeight="1" x14ac:dyDescent="0.25">
      <c r="A43" s="258">
        <f>VLOOKUP(C43,Individual_pathology_multiyear!$A$1:$P$33,10,FALSE)</f>
        <v>4</v>
      </c>
      <c r="B43" s="260" t="s">
        <v>198</v>
      </c>
      <c r="C43" s="258" t="s">
        <v>61</v>
      </c>
      <c r="D43" s="261" t="s">
        <v>480</v>
      </c>
      <c r="E43" s="262">
        <v>42817</v>
      </c>
      <c r="F43" s="258">
        <v>2017</v>
      </c>
      <c r="G43" s="267" t="s">
        <v>42</v>
      </c>
      <c r="H43" s="252" t="s">
        <v>939</v>
      </c>
      <c r="I43" s="258">
        <v>3</v>
      </c>
      <c r="J43" s="264">
        <v>136.5</v>
      </c>
      <c r="K43" s="264">
        <v>2.5</v>
      </c>
      <c r="L43" s="264" t="s">
        <v>700</v>
      </c>
      <c r="M43" s="258" t="s">
        <v>121</v>
      </c>
      <c r="N43" s="264" t="s">
        <v>698</v>
      </c>
      <c r="O43" s="264" t="s">
        <v>691</v>
      </c>
      <c r="P43" s="362" t="s">
        <v>969</v>
      </c>
      <c r="Q43" s="264" t="s">
        <v>685</v>
      </c>
      <c r="R43" s="264" t="s">
        <v>685</v>
      </c>
      <c r="S43" s="281" t="s">
        <v>35</v>
      </c>
      <c r="T43" s="258" t="s">
        <v>127</v>
      </c>
      <c r="U43" s="258" t="s">
        <v>127</v>
      </c>
      <c r="V43" s="266" t="s">
        <v>227</v>
      </c>
      <c r="W43" s="266" t="s">
        <v>227</v>
      </c>
      <c r="X43" s="260" t="s">
        <v>713</v>
      </c>
      <c r="Y43" s="258"/>
      <c r="Z43" s="258"/>
      <c r="AA43" s="258"/>
      <c r="AB43" s="258"/>
      <c r="AC43" s="258"/>
      <c r="AD43" s="258"/>
      <c r="AE43" s="258"/>
      <c r="AF43" s="258"/>
      <c r="AG43" s="258"/>
      <c r="AH43" s="258"/>
      <c r="AI43" s="282">
        <v>46.843999999999994</v>
      </c>
      <c r="AJ43" s="282">
        <v>257.50900000000001</v>
      </c>
      <c r="AK43" s="410">
        <v>4.2783300198807162</v>
      </c>
      <c r="AL43" s="261"/>
      <c r="AM43" s="267"/>
      <c r="AN43" s="267"/>
    </row>
    <row r="44" spans="1:40" ht="15.75" customHeight="1" x14ac:dyDescent="0.25">
      <c r="A44" s="258">
        <f>VLOOKUP(C44,Individual_pathology_multiyear!$A$1:$P$33,10,FALSE)</f>
        <v>4</v>
      </c>
      <c r="B44" s="271" t="s">
        <v>171</v>
      </c>
      <c r="C44" s="260" t="s">
        <v>50</v>
      </c>
      <c r="D44" s="261" t="s">
        <v>480</v>
      </c>
      <c r="E44" s="262">
        <v>42817</v>
      </c>
      <c r="F44" s="258">
        <v>2017</v>
      </c>
      <c r="G44" s="263" t="s">
        <v>42</v>
      </c>
      <c r="H44" s="252" t="s">
        <v>939</v>
      </c>
      <c r="I44" s="264">
        <v>4</v>
      </c>
      <c r="J44" s="258">
        <v>123.4</v>
      </c>
      <c r="K44" s="258" t="s">
        <v>699</v>
      </c>
      <c r="L44" s="258" t="s">
        <v>703</v>
      </c>
      <c r="M44" s="258" t="s">
        <v>121</v>
      </c>
      <c r="N44" s="258" t="s">
        <v>691</v>
      </c>
      <c r="O44" s="258" t="s">
        <v>691</v>
      </c>
      <c r="P44" s="346"/>
      <c r="Q44" s="258" t="s">
        <v>687</v>
      </c>
      <c r="R44" s="258" t="s">
        <v>687</v>
      </c>
      <c r="S44" s="265" t="s">
        <v>35</v>
      </c>
      <c r="T44" s="266" t="s">
        <v>37</v>
      </c>
      <c r="U44" s="265" t="s">
        <v>35</v>
      </c>
      <c r="V44" s="266" t="s">
        <v>227</v>
      </c>
      <c r="W44" s="266" t="s">
        <v>227</v>
      </c>
      <c r="X44" s="260" t="s">
        <v>713</v>
      </c>
      <c r="Y44" s="264">
        <v>2.8</v>
      </c>
      <c r="Z44" s="264">
        <v>3.9</v>
      </c>
      <c r="AA44" s="264">
        <v>0.38</v>
      </c>
      <c r="AB44" s="264">
        <v>0.53</v>
      </c>
      <c r="AC44" s="264">
        <v>0.61</v>
      </c>
      <c r="AD44" s="264">
        <v>6.0999999999999999E-2</v>
      </c>
      <c r="AE44" s="264">
        <v>1.5</v>
      </c>
      <c r="AF44" s="197">
        <v>0.26</v>
      </c>
      <c r="AG44" s="197"/>
      <c r="AH44" s="197"/>
      <c r="AI44" s="282">
        <v>41.07200000000001</v>
      </c>
      <c r="AJ44" s="282">
        <v>76.733000000000004</v>
      </c>
      <c r="AK44" s="411">
        <v>5.3051261187957692</v>
      </c>
      <c r="AL44" s="261"/>
      <c r="AM44" s="267"/>
      <c r="AN44" s="267"/>
    </row>
    <row r="45" spans="1:40" ht="15.75" customHeight="1" x14ac:dyDescent="0.25">
      <c r="A45" s="258">
        <f>VLOOKUP(C45,Individual_pathology_multiyear!$A$1:$P$33,10,FALSE)</f>
        <v>1</v>
      </c>
      <c r="B45" s="271" t="s">
        <v>172</v>
      </c>
      <c r="C45" s="260" t="s">
        <v>72</v>
      </c>
      <c r="D45" s="261" t="s">
        <v>480</v>
      </c>
      <c r="E45" s="262">
        <v>42817</v>
      </c>
      <c r="F45" s="258">
        <v>2017</v>
      </c>
      <c r="G45" s="263" t="s">
        <v>42</v>
      </c>
      <c r="H45" s="252" t="s">
        <v>939</v>
      </c>
      <c r="I45" s="264">
        <v>1</v>
      </c>
      <c r="J45" s="252">
        <v>120.7</v>
      </c>
      <c r="K45" s="252" t="s">
        <v>704</v>
      </c>
      <c r="L45" s="252" t="s">
        <v>703</v>
      </c>
      <c r="M45" s="258" t="s">
        <v>121</v>
      </c>
      <c r="N45" s="252" t="s">
        <v>691</v>
      </c>
      <c r="O45" s="252" t="s">
        <v>691</v>
      </c>
      <c r="P45" s="361"/>
      <c r="Q45" s="252" t="s">
        <v>687</v>
      </c>
      <c r="R45" s="252" t="s">
        <v>687</v>
      </c>
      <c r="S45" s="283" t="s">
        <v>35</v>
      </c>
      <c r="T45" s="265" t="s">
        <v>35</v>
      </c>
      <c r="U45" s="265" t="s">
        <v>35</v>
      </c>
      <c r="V45" s="266" t="s">
        <v>227</v>
      </c>
      <c r="W45" s="266" t="s">
        <v>227</v>
      </c>
      <c r="X45" s="260" t="s">
        <v>713</v>
      </c>
      <c r="Y45" s="264">
        <v>2.6</v>
      </c>
      <c r="Z45" s="273">
        <v>2.7</v>
      </c>
      <c r="AA45" s="264">
        <v>1.2</v>
      </c>
      <c r="AB45" s="264">
        <v>0.36</v>
      </c>
      <c r="AC45" s="264">
        <v>0.62</v>
      </c>
      <c r="AD45" s="264">
        <v>4.4999999999999998E-2</v>
      </c>
      <c r="AE45" s="264" t="s">
        <v>193</v>
      </c>
      <c r="AF45" s="197">
        <v>0.32</v>
      </c>
      <c r="AG45" s="197"/>
      <c r="AH45" s="197"/>
      <c r="AI45" s="282">
        <v>32.127333333333333</v>
      </c>
      <c r="AJ45" s="282">
        <v>225.30377777777775</v>
      </c>
      <c r="AK45" s="412">
        <v>3.8302172814552806</v>
      </c>
      <c r="AL45" s="261"/>
      <c r="AM45" s="267"/>
      <c r="AN45" s="267"/>
    </row>
    <row r="46" spans="1:40" ht="15.75" customHeight="1" x14ac:dyDescent="0.25">
      <c r="A46" s="258">
        <f>VLOOKUP(C46,Individual_pathology_multiyear!$A$1:$P$33,10,FALSE)</f>
        <v>2</v>
      </c>
      <c r="B46" s="271" t="s">
        <v>170</v>
      </c>
      <c r="C46" s="260" t="s">
        <v>68</v>
      </c>
      <c r="D46" s="261" t="s">
        <v>480</v>
      </c>
      <c r="E46" s="262">
        <v>42817</v>
      </c>
      <c r="F46" s="258">
        <v>2017</v>
      </c>
      <c r="G46" s="263" t="s">
        <v>42</v>
      </c>
      <c r="H46" s="252" t="s">
        <v>939</v>
      </c>
      <c r="I46" s="264">
        <v>1</v>
      </c>
      <c r="J46" s="264" t="s">
        <v>121</v>
      </c>
      <c r="K46" s="264" t="s">
        <v>700</v>
      </c>
      <c r="L46" s="264" t="s">
        <v>700</v>
      </c>
      <c r="M46" s="258" t="s">
        <v>121</v>
      </c>
      <c r="N46" s="264">
        <v>2</v>
      </c>
      <c r="O46" s="264" t="s">
        <v>693</v>
      </c>
      <c r="P46" s="362">
        <v>2</v>
      </c>
      <c r="Q46" s="264" t="s">
        <v>686</v>
      </c>
      <c r="R46" s="264" t="s">
        <v>686</v>
      </c>
      <c r="S46" s="281" t="s">
        <v>35</v>
      </c>
      <c r="T46" s="265" t="s">
        <v>35</v>
      </c>
      <c r="U46" s="265" t="s">
        <v>35</v>
      </c>
      <c r="V46" s="266" t="s">
        <v>227</v>
      </c>
      <c r="W46" s="266" t="s">
        <v>227</v>
      </c>
      <c r="X46" s="260" t="s">
        <v>713</v>
      </c>
      <c r="Y46" s="264">
        <v>2.7</v>
      </c>
      <c r="Z46" s="273">
        <v>2.5</v>
      </c>
      <c r="AA46" s="264">
        <v>2.2000000000000002</v>
      </c>
      <c r="AB46" s="264">
        <v>0.36</v>
      </c>
      <c r="AC46" s="264">
        <v>0.85</v>
      </c>
      <c r="AD46" s="264">
        <v>5.0999999999999997E-2</v>
      </c>
      <c r="AE46" s="264" t="s">
        <v>193</v>
      </c>
      <c r="AF46" s="197">
        <v>0.25</v>
      </c>
      <c r="AG46" s="197"/>
      <c r="AH46" s="197"/>
      <c r="AI46" s="282" t="s">
        <v>121</v>
      </c>
      <c r="AJ46" s="282">
        <v>202.92399999999998</v>
      </c>
      <c r="AK46" s="413">
        <v>3.5512367491166081</v>
      </c>
      <c r="AL46" s="261"/>
      <c r="AM46" s="267"/>
      <c r="AN46" s="267"/>
    </row>
    <row r="47" spans="1:40" ht="15.6" customHeight="1" x14ac:dyDescent="0.25">
      <c r="A47" s="258">
        <f>VLOOKUP(C47,Individual_pathology_multiyear!$A$1:$P$33,10,FALSE)</f>
        <v>1</v>
      </c>
      <c r="B47" s="271" t="s">
        <v>169</v>
      </c>
      <c r="C47" s="260" t="s">
        <v>60</v>
      </c>
      <c r="D47" s="261" t="s">
        <v>480</v>
      </c>
      <c r="E47" s="262">
        <v>42817</v>
      </c>
      <c r="F47" s="258">
        <v>2017</v>
      </c>
      <c r="G47" s="272" t="s">
        <v>41</v>
      </c>
      <c r="H47" s="252" t="s">
        <v>940</v>
      </c>
      <c r="I47" s="264">
        <v>1</v>
      </c>
      <c r="J47" s="252" t="s">
        <v>121</v>
      </c>
      <c r="K47" s="252" t="s">
        <v>703</v>
      </c>
      <c r="L47" s="252" t="s">
        <v>703</v>
      </c>
      <c r="M47" s="258" t="s">
        <v>121</v>
      </c>
      <c r="N47" s="252" t="s">
        <v>701</v>
      </c>
      <c r="O47" s="252" t="s">
        <v>701</v>
      </c>
      <c r="P47" s="361">
        <v>2</v>
      </c>
      <c r="Q47" s="252" t="s">
        <v>685</v>
      </c>
      <c r="R47" s="252" t="s">
        <v>685</v>
      </c>
      <c r="S47" s="283" t="s">
        <v>35</v>
      </c>
      <c r="T47" s="265" t="s">
        <v>35</v>
      </c>
      <c r="U47" s="265" t="s">
        <v>35</v>
      </c>
      <c r="V47" s="266" t="s">
        <v>227</v>
      </c>
      <c r="W47" s="266" t="s">
        <v>227</v>
      </c>
      <c r="X47" s="260" t="s">
        <v>713</v>
      </c>
      <c r="Y47" s="264">
        <v>3.4</v>
      </c>
      <c r="Z47" s="273">
        <v>2.2999999999999998</v>
      </c>
      <c r="AA47" s="264">
        <v>0.48</v>
      </c>
      <c r="AB47" s="264">
        <v>0.45</v>
      </c>
      <c r="AC47" s="273">
        <v>0.57999999999999996</v>
      </c>
      <c r="AD47" s="264">
        <v>6.0999999999999999E-2</v>
      </c>
      <c r="AE47" s="264">
        <v>1.7</v>
      </c>
      <c r="AF47" s="197">
        <v>0.21</v>
      </c>
      <c r="AG47" s="197"/>
      <c r="AH47" s="197"/>
      <c r="AI47" s="282">
        <v>55.066999999999993</v>
      </c>
      <c r="AJ47" s="282">
        <v>289.89400000000001</v>
      </c>
      <c r="AK47" s="414">
        <v>2.801120448179272</v>
      </c>
      <c r="AL47" s="261"/>
      <c r="AM47" s="261"/>
      <c r="AN47" s="267"/>
    </row>
    <row r="48" spans="1:40" ht="15.75" customHeight="1" x14ac:dyDescent="0.25">
      <c r="A48" s="258">
        <f>VLOOKUP(C48,Individual_pathology_multiyear!$A$1:$P$33,10,FALSE)</f>
        <v>2</v>
      </c>
      <c r="B48" s="271" t="s">
        <v>148</v>
      </c>
      <c r="C48" s="260" t="s">
        <v>49</v>
      </c>
      <c r="D48" s="261" t="s">
        <v>480</v>
      </c>
      <c r="E48" s="262">
        <v>42817</v>
      </c>
      <c r="F48" s="258">
        <v>2017</v>
      </c>
      <c r="G48" s="272" t="s">
        <v>833</v>
      </c>
      <c r="H48" s="252" t="s">
        <v>940</v>
      </c>
      <c r="I48" s="258" t="s">
        <v>196</v>
      </c>
      <c r="J48" s="264" t="s">
        <v>121</v>
      </c>
      <c r="K48" s="264" t="s">
        <v>121</v>
      </c>
      <c r="L48" s="264" t="s">
        <v>121</v>
      </c>
      <c r="M48" s="258" t="s">
        <v>121</v>
      </c>
      <c r="N48" s="264" t="s">
        <v>121</v>
      </c>
      <c r="O48" s="264" t="s">
        <v>121</v>
      </c>
      <c r="P48" s="362"/>
      <c r="Q48" s="264" t="s">
        <v>686</v>
      </c>
      <c r="R48" s="264" t="s">
        <v>686</v>
      </c>
      <c r="S48" s="281" t="s">
        <v>35</v>
      </c>
      <c r="T48" s="265" t="s">
        <v>35</v>
      </c>
      <c r="U48" s="265" t="s">
        <v>35</v>
      </c>
      <c r="V48" s="266" t="s">
        <v>227</v>
      </c>
      <c r="W48" s="266" t="s">
        <v>227</v>
      </c>
      <c r="X48" s="260" t="s">
        <v>713</v>
      </c>
      <c r="Y48" s="264">
        <v>4.3</v>
      </c>
      <c r="Z48" s="264">
        <v>3.2</v>
      </c>
      <c r="AA48" s="264">
        <v>0.45</v>
      </c>
      <c r="AB48" s="264">
        <v>0.46</v>
      </c>
      <c r="AC48" s="264">
        <v>0.74</v>
      </c>
      <c r="AD48" s="264">
        <v>5.5E-2</v>
      </c>
      <c r="AE48" s="264">
        <v>1.1000000000000001</v>
      </c>
      <c r="AF48" s="197">
        <v>0.21</v>
      </c>
      <c r="AG48" s="197"/>
      <c r="AH48" s="197"/>
      <c r="AI48" s="282"/>
      <c r="AJ48" s="282"/>
      <c r="AK48" s="270" t="s">
        <v>981</v>
      </c>
      <c r="AL48" s="261"/>
      <c r="AM48" s="261"/>
      <c r="AN48" s="267"/>
    </row>
    <row r="49" spans="1:41" ht="15.75" customHeight="1" x14ac:dyDescent="0.25">
      <c r="A49" s="258">
        <f>VLOOKUP(C49,Individual_pathology_multiyear!$A$1:$P$33,10,FALSE)</f>
        <v>2</v>
      </c>
      <c r="B49" s="260" t="s">
        <v>175</v>
      </c>
      <c r="C49" s="258" t="s">
        <v>59</v>
      </c>
      <c r="D49" s="261" t="s">
        <v>480</v>
      </c>
      <c r="E49" s="262">
        <v>43172</v>
      </c>
      <c r="F49" s="258">
        <v>2018</v>
      </c>
      <c r="G49" s="263" t="s">
        <v>42</v>
      </c>
      <c r="H49" s="252" t="s">
        <v>938</v>
      </c>
      <c r="I49" s="252">
        <v>1</v>
      </c>
      <c r="J49" s="258">
        <v>121</v>
      </c>
      <c r="K49" s="258" t="s">
        <v>700</v>
      </c>
      <c r="L49" s="258" t="s">
        <v>700</v>
      </c>
      <c r="M49" s="258">
        <v>7.45</v>
      </c>
      <c r="N49" s="258" t="s">
        <v>706</v>
      </c>
      <c r="O49" s="258" t="s">
        <v>693</v>
      </c>
      <c r="P49" s="346"/>
      <c r="Q49" s="258" t="s">
        <v>685</v>
      </c>
      <c r="R49" s="258" t="s">
        <v>685</v>
      </c>
      <c r="S49" s="283" t="s">
        <v>35</v>
      </c>
      <c r="T49" s="265" t="s">
        <v>35</v>
      </c>
      <c r="U49" s="265" t="s">
        <v>35</v>
      </c>
      <c r="V49" s="265" t="s">
        <v>35</v>
      </c>
      <c r="W49" s="265" t="s">
        <v>35</v>
      </c>
      <c r="X49" s="260" t="s">
        <v>79</v>
      </c>
      <c r="Y49" s="252">
        <v>7.5</v>
      </c>
      <c r="Z49" s="252">
        <v>3.6</v>
      </c>
      <c r="AA49" s="252">
        <v>0.47</v>
      </c>
      <c r="AB49" s="252">
        <v>0.45</v>
      </c>
      <c r="AC49" s="286">
        <v>0.5</v>
      </c>
      <c r="AD49" s="252">
        <v>4.9000000000000002E-2</v>
      </c>
      <c r="AE49" s="252">
        <v>7.1</v>
      </c>
      <c r="AF49" s="197">
        <v>0.21</v>
      </c>
      <c r="AG49" s="197"/>
      <c r="AH49" s="197"/>
      <c r="AI49" s="258"/>
      <c r="AJ49" s="258"/>
      <c r="AK49" s="288">
        <v>4.2965324830609806</v>
      </c>
      <c r="AL49" s="289"/>
      <c r="AM49" s="261"/>
      <c r="AN49" s="267"/>
    </row>
    <row r="50" spans="1:41" ht="15.75" customHeight="1" x14ac:dyDescent="0.25">
      <c r="A50" s="258">
        <f>VLOOKUP(C50,Individual_pathology_multiyear!$A$1:$P$33,10,FALSE)</f>
        <v>4</v>
      </c>
      <c r="B50" s="260" t="s">
        <v>173</v>
      </c>
      <c r="C50" s="260" t="s">
        <v>47</v>
      </c>
      <c r="D50" s="261" t="s">
        <v>480</v>
      </c>
      <c r="E50" s="262">
        <v>43172</v>
      </c>
      <c r="F50" s="258">
        <v>2018</v>
      </c>
      <c r="G50" s="272" t="s">
        <v>41</v>
      </c>
      <c r="H50" s="252" t="s">
        <v>939</v>
      </c>
      <c r="I50" s="252">
        <v>3</v>
      </c>
      <c r="J50" s="258">
        <v>136</v>
      </c>
      <c r="K50" s="258" t="s">
        <v>700</v>
      </c>
      <c r="L50" s="258" t="s">
        <v>700</v>
      </c>
      <c r="M50" s="258">
        <v>7.38</v>
      </c>
      <c r="N50" s="258" t="s">
        <v>706</v>
      </c>
      <c r="O50" s="258" t="s">
        <v>693</v>
      </c>
      <c r="P50" s="346"/>
      <c r="Q50" s="252" t="s">
        <v>121</v>
      </c>
      <c r="R50" s="252" t="s">
        <v>121</v>
      </c>
      <c r="S50" s="283" t="s">
        <v>35</v>
      </c>
      <c r="T50" s="265" t="s">
        <v>35</v>
      </c>
      <c r="U50" s="265" t="s">
        <v>35</v>
      </c>
      <c r="V50" s="265" t="s">
        <v>35</v>
      </c>
      <c r="W50" s="265" t="s">
        <v>35</v>
      </c>
      <c r="X50" s="260" t="s">
        <v>79</v>
      </c>
      <c r="Y50" s="252">
        <v>4</v>
      </c>
      <c r="Z50" s="286">
        <v>2</v>
      </c>
      <c r="AA50" s="252">
        <v>0.59</v>
      </c>
      <c r="AB50" s="252">
        <v>0.44</v>
      </c>
      <c r="AC50" s="286">
        <v>0.51</v>
      </c>
      <c r="AD50" s="252">
        <v>4.4999999999999998E-2</v>
      </c>
      <c r="AE50" s="252" t="s">
        <v>193</v>
      </c>
      <c r="AF50" s="197">
        <v>0.18</v>
      </c>
      <c r="AG50" s="197">
        <v>63.5</v>
      </c>
      <c r="AH50" s="197"/>
      <c r="AI50" s="258"/>
      <c r="AJ50" s="258"/>
      <c r="AK50" s="288">
        <v>3.6781609195402303</v>
      </c>
      <c r="AL50" s="289"/>
      <c r="AM50" s="261"/>
      <c r="AN50" s="267"/>
    </row>
    <row r="51" spans="1:41" ht="15.75" customHeight="1" x14ac:dyDescent="0.25">
      <c r="A51" s="258">
        <f>VLOOKUP(C51,Individual_pathology_multiyear!$A$1:$P$33,10,FALSE)</f>
        <v>2</v>
      </c>
      <c r="B51" s="260" t="s">
        <v>176</v>
      </c>
      <c r="C51" s="258" t="s">
        <v>58</v>
      </c>
      <c r="D51" s="261" t="s">
        <v>480</v>
      </c>
      <c r="E51" s="262">
        <v>43172</v>
      </c>
      <c r="F51" s="258">
        <v>2018</v>
      </c>
      <c r="G51" s="263" t="s">
        <v>42</v>
      </c>
      <c r="H51" s="252" t="s">
        <v>939</v>
      </c>
      <c r="I51" s="252">
        <v>2</v>
      </c>
      <c r="J51" s="258">
        <v>108</v>
      </c>
      <c r="K51" s="258" t="s">
        <v>700</v>
      </c>
      <c r="L51" s="258" t="s">
        <v>700</v>
      </c>
      <c r="M51" s="258">
        <v>9.2899999999999991</v>
      </c>
      <c r="N51" s="258" t="s">
        <v>705</v>
      </c>
      <c r="O51" s="258" t="s">
        <v>701</v>
      </c>
      <c r="P51" s="346"/>
      <c r="Q51" s="258" t="s">
        <v>685</v>
      </c>
      <c r="R51" s="258" t="s">
        <v>685</v>
      </c>
      <c r="S51" s="283" t="s">
        <v>35</v>
      </c>
      <c r="T51" s="265" t="s">
        <v>35</v>
      </c>
      <c r="U51" s="265" t="s">
        <v>35</v>
      </c>
      <c r="V51" s="265" t="s">
        <v>35</v>
      </c>
      <c r="W51" s="265" t="s">
        <v>35</v>
      </c>
      <c r="X51" s="260" t="s">
        <v>79</v>
      </c>
      <c r="Y51" s="252">
        <v>4.5999999999999996</v>
      </c>
      <c r="Z51" s="252">
        <v>3.1</v>
      </c>
      <c r="AA51" s="252">
        <v>0.65</v>
      </c>
      <c r="AB51" s="252">
        <v>0.44</v>
      </c>
      <c r="AC51" s="252">
        <v>0.65</v>
      </c>
      <c r="AD51" s="252">
        <v>6.8000000000000005E-2</v>
      </c>
      <c r="AE51" s="252">
        <v>51</v>
      </c>
      <c r="AF51" s="197">
        <v>0.2</v>
      </c>
      <c r="AG51" s="197"/>
      <c r="AH51" s="197"/>
      <c r="AI51" s="258"/>
      <c r="AJ51" s="258"/>
      <c r="AK51" s="288">
        <v>3.7799043062200957</v>
      </c>
      <c r="AL51" s="289"/>
      <c r="AM51" s="261"/>
      <c r="AN51" s="267"/>
    </row>
    <row r="52" spans="1:41" ht="15.75" customHeight="1" x14ac:dyDescent="0.25">
      <c r="A52" s="258">
        <f>VLOOKUP(C52,Individual_pathology_multiyear!$A$1:$P$33,10,FALSE)</f>
        <v>4</v>
      </c>
      <c r="B52" s="260" t="s">
        <v>174</v>
      </c>
      <c r="C52" s="258" t="s">
        <v>51</v>
      </c>
      <c r="D52" s="261" t="s">
        <v>480</v>
      </c>
      <c r="E52" s="262">
        <v>43172</v>
      </c>
      <c r="F52" s="258">
        <v>2018</v>
      </c>
      <c r="G52" s="263" t="s">
        <v>42</v>
      </c>
      <c r="H52" s="252" t="s">
        <v>939</v>
      </c>
      <c r="I52" s="264">
        <v>4</v>
      </c>
      <c r="J52" s="274">
        <v>86</v>
      </c>
      <c r="K52" s="252" t="s">
        <v>703</v>
      </c>
      <c r="L52" s="252" t="s">
        <v>703</v>
      </c>
      <c r="M52" s="357">
        <v>4.7</v>
      </c>
      <c r="N52" s="252" t="s">
        <v>707</v>
      </c>
      <c r="O52" s="252" t="s">
        <v>691</v>
      </c>
      <c r="P52" s="361"/>
      <c r="Q52" s="252" t="s">
        <v>687</v>
      </c>
      <c r="R52" s="252" t="s">
        <v>687</v>
      </c>
      <c r="S52" s="283" t="s">
        <v>35</v>
      </c>
      <c r="T52" s="265" t="s">
        <v>35</v>
      </c>
      <c r="U52" s="265" t="s">
        <v>35</v>
      </c>
      <c r="V52" s="265" t="s">
        <v>35</v>
      </c>
      <c r="W52" s="265" t="s">
        <v>35</v>
      </c>
      <c r="X52" s="260" t="s">
        <v>79</v>
      </c>
      <c r="Y52" s="252">
        <v>2.5</v>
      </c>
      <c r="Z52" s="290">
        <v>2.9</v>
      </c>
      <c r="AA52" s="252">
        <v>0.48</v>
      </c>
      <c r="AB52" s="252">
        <v>0.34</v>
      </c>
      <c r="AC52" s="286">
        <v>0.52</v>
      </c>
      <c r="AD52" s="252">
        <v>0.05</v>
      </c>
      <c r="AE52" s="252">
        <v>9.6</v>
      </c>
      <c r="AF52" s="197">
        <v>0.19</v>
      </c>
      <c r="AG52" s="197">
        <v>86.13</v>
      </c>
      <c r="AH52" s="197"/>
      <c r="AI52" s="258"/>
      <c r="AJ52" s="258"/>
      <c r="AK52" s="288">
        <v>4.1124497991967877</v>
      </c>
      <c r="AL52" s="289"/>
      <c r="AM52" s="261"/>
      <c r="AN52" s="267"/>
    </row>
    <row r="53" spans="1:41" ht="15.75" customHeight="1" x14ac:dyDescent="0.25">
      <c r="A53" s="258">
        <f>VLOOKUP(C53,Individual_pathology_multiyear!$A$1:$P$33,10,FALSE)</f>
        <v>1</v>
      </c>
      <c r="B53" s="260" t="s">
        <v>177</v>
      </c>
      <c r="C53" s="260" t="s">
        <v>60</v>
      </c>
      <c r="D53" s="261" t="s">
        <v>480</v>
      </c>
      <c r="E53" s="262">
        <v>43172</v>
      </c>
      <c r="F53" s="258">
        <v>2018</v>
      </c>
      <c r="G53" s="263" t="s">
        <v>42</v>
      </c>
      <c r="H53" s="252" t="s">
        <v>939</v>
      </c>
      <c r="I53" s="252">
        <v>2</v>
      </c>
      <c r="J53" s="258">
        <v>108</v>
      </c>
      <c r="K53" s="258" t="s">
        <v>703</v>
      </c>
      <c r="L53" s="258" t="s">
        <v>703</v>
      </c>
      <c r="M53" s="252">
        <v>7.05</v>
      </c>
      <c r="N53" s="258" t="s">
        <v>711</v>
      </c>
      <c r="O53" s="258" t="s">
        <v>693</v>
      </c>
      <c r="P53" s="346">
        <v>3</v>
      </c>
      <c r="Q53" s="258" t="s">
        <v>710</v>
      </c>
      <c r="R53" s="258" t="s">
        <v>710</v>
      </c>
      <c r="S53" s="283" t="s">
        <v>35</v>
      </c>
      <c r="T53" s="265" t="s">
        <v>35</v>
      </c>
      <c r="U53" s="265" t="s">
        <v>35</v>
      </c>
      <c r="V53" s="265" t="s">
        <v>35</v>
      </c>
      <c r="W53" s="265" t="s">
        <v>35</v>
      </c>
      <c r="X53" s="260" t="s">
        <v>79</v>
      </c>
      <c r="Y53" s="252">
        <v>4.4000000000000004</v>
      </c>
      <c r="Z53" s="252">
        <v>3.2</v>
      </c>
      <c r="AA53" s="252">
        <v>0.6</v>
      </c>
      <c r="AB53" s="252">
        <v>0.46</v>
      </c>
      <c r="AC53" s="286">
        <v>0.47</v>
      </c>
      <c r="AD53" s="252">
        <v>0.34</v>
      </c>
      <c r="AE53" s="252" t="s">
        <v>193</v>
      </c>
      <c r="AF53" s="197">
        <v>0.24</v>
      </c>
      <c r="AG53" s="197">
        <v>71.78</v>
      </c>
      <c r="AH53" s="197"/>
      <c r="AI53" s="258" t="s">
        <v>121</v>
      </c>
      <c r="AJ53" s="290">
        <v>481.5</v>
      </c>
      <c r="AK53" s="288">
        <v>3.7984173261141199</v>
      </c>
      <c r="AL53" s="289"/>
      <c r="AM53" s="261"/>
      <c r="AN53" s="267"/>
    </row>
    <row r="54" spans="1:41" ht="15.75" customHeight="1" x14ac:dyDescent="0.25">
      <c r="A54" s="258">
        <f>VLOOKUP(C54,Individual_pathology_multiyear!$A$1:$P$33,10,FALSE)</f>
        <v>1</v>
      </c>
      <c r="B54" s="260" t="s">
        <v>183</v>
      </c>
      <c r="C54" s="258" t="s">
        <v>52</v>
      </c>
      <c r="D54" s="261" t="s">
        <v>480</v>
      </c>
      <c r="E54" s="262">
        <v>43172</v>
      </c>
      <c r="F54" s="258">
        <v>2018</v>
      </c>
      <c r="G54" s="272" t="s">
        <v>43</v>
      </c>
      <c r="H54" s="252" t="s">
        <v>715</v>
      </c>
      <c r="I54" s="252">
        <v>3</v>
      </c>
      <c r="J54" s="252">
        <v>106</v>
      </c>
      <c r="K54" s="252" t="s">
        <v>703</v>
      </c>
      <c r="L54" s="252" t="s">
        <v>703</v>
      </c>
      <c r="M54" s="258">
        <v>6.12</v>
      </c>
      <c r="N54" s="252" t="s">
        <v>705</v>
      </c>
      <c r="O54" s="252" t="s">
        <v>701</v>
      </c>
      <c r="P54" s="361"/>
      <c r="Q54" s="252" t="s">
        <v>685</v>
      </c>
      <c r="R54" s="252" t="s">
        <v>685</v>
      </c>
      <c r="S54" s="283" t="s">
        <v>35</v>
      </c>
      <c r="T54" s="265" t="s">
        <v>35</v>
      </c>
      <c r="U54" s="266" t="s">
        <v>37</v>
      </c>
      <c r="V54" s="269" t="s">
        <v>46</v>
      </c>
      <c r="W54" s="266" t="s">
        <v>227</v>
      </c>
      <c r="X54" s="260" t="s">
        <v>713</v>
      </c>
      <c r="Y54" s="252">
        <v>3.8</v>
      </c>
      <c r="Z54" s="286">
        <v>1.6</v>
      </c>
      <c r="AA54" s="252">
        <v>0.46</v>
      </c>
      <c r="AB54" s="252">
        <v>0.55000000000000004</v>
      </c>
      <c r="AC54" s="286">
        <v>0.55000000000000004</v>
      </c>
      <c r="AD54" s="252">
        <v>5.8000000000000003E-2</v>
      </c>
      <c r="AE54" s="252" t="s">
        <v>193</v>
      </c>
      <c r="AF54" s="197">
        <v>0.15</v>
      </c>
      <c r="AG54" s="197">
        <v>93.99</v>
      </c>
      <c r="AH54" s="197"/>
      <c r="AI54" s="258"/>
      <c r="AJ54" s="258"/>
      <c r="AK54" s="288">
        <v>5.6057576969212306</v>
      </c>
      <c r="AL54" s="289"/>
      <c r="AM54" s="261"/>
      <c r="AN54" s="267"/>
    </row>
    <row r="55" spans="1:41" ht="15.75" customHeight="1" x14ac:dyDescent="0.25">
      <c r="A55" s="258">
        <f>VLOOKUP(C55,Individual_pathology_multiyear!$A$1:$P$33,10,FALSE)</f>
        <v>2</v>
      </c>
      <c r="B55" s="260" t="s">
        <v>180</v>
      </c>
      <c r="C55" s="258" t="s">
        <v>49</v>
      </c>
      <c r="D55" s="261" t="s">
        <v>480</v>
      </c>
      <c r="E55" s="262">
        <v>43173</v>
      </c>
      <c r="F55" s="258">
        <v>2018</v>
      </c>
      <c r="G55" s="263" t="s">
        <v>42</v>
      </c>
      <c r="H55" s="252" t="s">
        <v>938</v>
      </c>
      <c r="I55" s="252">
        <v>3</v>
      </c>
      <c r="J55" s="264">
        <v>110</v>
      </c>
      <c r="K55" s="264" t="s">
        <v>703</v>
      </c>
      <c r="L55" s="264" t="s">
        <v>703</v>
      </c>
      <c r="M55" s="258">
        <v>5.87</v>
      </c>
      <c r="N55" s="264" t="s">
        <v>705</v>
      </c>
      <c r="O55" s="264" t="s">
        <v>701</v>
      </c>
      <c r="P55" s="362"/>
      <c r="Q55" s="264" t="s">
        <v>686</v>
      </c>
      <c r="R55" s="264" t="s">
        <v>686</v>
      </c>
      <c r="S55" s="283" t="s">
        <v>35</v>
      </c>
      <c r="T55" s="265" t="s">
        <v>35</v>
      </c>
      <c r="U55" s="265" t="s">
        <v>35</v>
      </c>
      <c r="V55" s="269" t="s">
        <v>46</v>
      </c>
      <c r="W55" s="266" t="s">
        <v>227</v>
      </c>
      <c r="X55" s="260" t="s">
        <v>713</v>
      </c>
      <c r="Y55" s="252">
        <v>4.0999999999999996</v>
      </c>
      <c r="Z55" s="252">
        <v>3.9</v>
      </c>
      <c r="AA55" s="252">
        <v>0.66</v>
      </c>
      <c r="AB55" s="252">
        <v>0.36</v>
      </c>
      <c r="AC55" s="252">
        <v>0.61</v>
      </c>
      <c r="AD55" s="252">
        <v>5.2999999999999999E-2</v>
      </c>
      <c r="AE55" s="252" t="s">
        <v>193</v>
      </c>
      <c r="AF55" s="197">
        <v>0.21</v>
      </c>
      <c r="AG55" s="197">
        <v>86.71</v>
      </c>
      <c r="AH55" s="197"/>
      <c r="AI55" s="258"/>
      <c r="AJ55" s="258"/>
      <c r="AK55" s="288">
        <v>2.9470330545599364</v>
      </c>
      <c r="AL55" s="289"/>
      <c r="AM55" s="261"/>
      <c r="AN55" s="267"/>
    </row>
    <row r="56" spans="1:41" ht="15.75" customHeight="1" x14ac:dyDescent="0.25">
      <c r="A56" s="258">
        <f>VLOOKUP(C56,Individual_pathology_multiyear!$A$1:$P$33,10,FALSE)</f>
        <v>2</v>
      </c>
      <c r="B56" s="260" t="s">
        <v>178</v>
      </c>
      <c r="C56" s="258" t="s">
        <v>55</v>
      </c>
      <c r="D56" s="261" t="s">
        <v>480</v>
      </c>
      <c r="E56" s="262">
        <v>43173</v>
      </c>
      <c r="F56" s="258">
        <v>2018</v>
      </c>
      <c r="G56" s="263" t="s">
        <v>42</v>
      </c>
      <c r="H56" s="252" t="s">
        <v>938</v>
      </c>
      <c r="I56" s="252">
        <v>2</v>
      </c>
      <c r="J56" s="252">
        <v>133</v>
      </c>
      <c r="K56" s="252" t="s">
        <v>700</v>
      </c>
      <c r="L56" s="252" t="s">
        <v>700</v>
      </c>
      <c r="M56" s="258">
        <v>6.99</v>
      </c>
      <c r="N56" s="252" t="s">
        <v>708</v>
      </c>
      <c r="O56" s="252" t="s">
        <v>701</v>
      </c>
      <c r="P56" s="361">
        <v>13</v>
      </c>
      <c r="Q56" s="252" t="s">
        <v>121</v>
      </c>
      <c r="R56" s="252" t="s">
        <v>121</v>
      </c>
      <c r="S56" s="283" t="s">
        <v>35</v>
      </c>
      <c r="T56" s="265" t="s">
        <v>35</v>
      </c>
      <c r="U56" s="266" t="s">
        <v>37</v>
      </c>
      <c r="V56" s="265" t="s">
        <v>35</v>
      </c>
      <c r="W56" s="265" t="s">
        <v>35</v>
      </c>
      <c r="X56" s="260" t="s">
        <v>713</v>
      </c>
      <c r="Y56" s="252">
        <v>3.5</v>
      </c>
      <c r="Z56" s="286">
        <v>2</v>
      </c>
      <c r="AA56" s="252">
        <v>0.54</v>
      </c>
      <c r="AB56" s="252">
        <v>0.43</v>
      </c>
      <c r="AC56" s="252">
        <v>0.61</v>
      </c>
      <c r="AD56" s="252">
        <v>5.1999999999999998E-2</v>
      </c>
      <c r="AE56" s="252" t="s">
        <v>193</v>
      </c>
      <c r="AF56" s="197">
        <v>0.2</v>
      </c>
      <c r="AG56" s="197">
        <v>55.2</v>
      </c>
      <c r="AH56" s="197"/>
      <c r="AI56" s="258"/>
      <c r="AJ56" s="258"/>
      <c r="AK56" s="288">
        <v>4.4907778668805136</v>
      </c>
      <c r="AL56" s="289"/>
      <c r="AM56" s="261"/>
      <c r="AN56" s="267"/>
    </row>
    <row r="57" spans="1:41" ht="15.75" customHeight="1" x14ac:dyDescent="0.25">
      <c r="A57" s="258">
        <f>VLOOKUP(C57,Individual_pathology_multiyear!$A$1:$P$33,10,FALSE)</f>
        <v>2</v>
      </c>
      <c r="B57" s="260" t="s">
        <v>179</v>
      </c>
      <c r="C57" s="258" t="s">
        <v>54</v>
      </c>
      <c r="D57" s="261" t="s">
        <v>480</v>
      </c>
      <c r="E57" s="262">
        <v>43173</v>
      </c>
      <c r="F57" s="258">
        <v>2018</v>
      </c>
      <c r="G57" s="263" t="s">
        <v>42</v>
      </c>
      <c r="H57" s="252" t="s">
        <v>938</v>
      </c>
      <c r="I57" s="252">
        <v>2</v>
      </c>
      <c r="J57" s="252">
        <v>113</v>
      </c>
      <c r="K57" s="252" t="s">
        <v>703</v>
      </c>
      <c r="L57" s="252" t="s">
        <v>703</v>
      </c>
      <c r="M57" s="258">
        <v>5.29</v>
      </c>
      <c r="N57" s="252" t="s">
        <v>707</v>
      </c>
      <c r="O57" s="252" t="s">
        <v>691</v>
      </c>
      <c r="P57" s="361"/>
      <c r="Q57" s="252" t="s">
        <v>687</v>
      </c>
      <c r="R57" s="252" t="s">
        <v>687</v>
      </c>
      <c r="S57" s="283" t="s">
        <v>35</v>
      </c>
      <c r="T57" s="265" t="s">
        <v>35</v>
      </c>
      <c r="U57" s="265" t="s">
        <v>35</v>
      </c>
      <c r="V57" s="265" t="s">
        <v>35</v>
      </c>
      <c r="W57" s="265" t="s">
        <v>35</v>
      </c>
      <c r="X57" s="260" t="s">
        <v>79</v>
      </c>
      <c r="Y57" s="252">
        <v>3.8</v>
      </c>
      <c r="Z57" s="290">
        <v>2.9</v>
      </c>
      <c r="AA57" s="252">
        <v>0.52</v>
      </c>
      <c r="AB57" s="252">
        <v>0.56999999999999995</v>
      </c>
      <c r="AC57" s="252">
        <v>0.62</v>
      </c>
      <c r="AD57" s="252">
        <v>5.5E-2</v>
      </c>
      <c r="AE57" s="252" t="s">
        <v>193</v>
      </c>
      <c r="AF57" s="197">
        <v>0.19</v>
      </c>
      <c r="AG57" s="197">
        <v>59.48</v>
      </c>
      <c r="AH57" s="197"/>
      <c r="AI57" s="258"/>
      <c r="AJ57" s="258"/>
      <c r="AK57" s="288">
        <v>3.4963913392141137</v>
      </c>
      <c r="AL57" s="289"/>
      <c r="AM57" s="261"/>
      <c r="AN57" s="267"/>
    </row>
    <row r="58" spans="1:41" ht="15.75" customHeight="1" x14ac:dyDescent="0.25">
      <c r="A58" s="258">
        <f>VLOOKUP(C58,Individual_pathology_multiyear!$A$1:$P$33,10,FALSE)</f>
        <v>2</v>
      </c>
      <c r="B58" s="260" t="s">
        <v>181</v>
      </c>
      <c r="C58" s="258" t="s">
        <v>56</v>
      </c>
      <c r="D58" s="261" t="s">
        <v>480</v>
      </c>
      <c r="E58" s="262">
        <v>43173</v>
      </c>
      <c r="F58" s="258">
        <v>2018</v>
      </c>
      <c r="G58" s="263" t="s">
        <v>42</v>
      </c>
      <c r="H58" s="252" t="s">
        <v>939</v>
      </c>
      <c r="I58" s="252">
        <v>2</v>
      </c>
      <c r="J58" s="252">
        <v>123</v>
      </c>
      <c r="K58" s="252" t="s">
        <v>694</v>
      </c>
      <c r="L58" s="252" t="s">
        <v>694</v>
      </c>
      <c r="M58" s="258">
        <v>11.24</v>
      </c>
      <c r="N58" s="252" t="s">
        <v>709</v>
      </c>
      <c r="O58" s="252" t="s">
        <v>691</v>
      </c>
      <c r="P58" s="361"/>
      <c r="Q58" s="252" t="s">
        <v>687</v>
      </c>
      <c r="R58" s="252" t="s">
        <v>687</v>
      </c>
      <c r="S58" s="283" t="s">
        <v>35</v>
      </c>
      <c r="T58" s="265" t="s">
        <v>35</v>
      </c>
      <c r="U58" s="265" t="s">
        <v>35</v>
      </c>
      <c r="V58" s="265" t="s">
        <v>35</v>
      </c>
      <c r="W58" s="265" t="s">
        <v>35</v>
      </c>
      <c r="X58" s="260" t="s">
        <v>79</v>
      </c>
      <c r="Y58" s="252">
        <v>5</v>
      </c>
      <c r="Z58" s="252">
        <v>3.2</v>
      </c>
      <c r="AA58" s="252">
        <v>0.73</v>
      </c>
      <c r="AB58" s="252">
        <v>0.66</v>
      </c>
      <c r="AC58" s="252">
        <v>0.8</v>
      </c>
      <c r="AD58" s="252">
        <v>7.0999999999999994E-2</v>
      </c>
      <c r="AE58" s="252" t="s">
        <v>193</v>
      </c>
      <c r="AF58" s="197">
        <v>0.21</v>
      </c>
      <c r="AG58" s="197">
        <v>90.66</v>
      </c>
      <c r="AH58" s="197"/>
      <c r="AI58" s="258"/>
      <c r="AJ58" s="258"/>
      <c r="AK58" s="288">
        <v>4.0530759951749094</v>
      </c>
      <c r="AL58" s="289"/>
      <c r="AM58" s="261"/>
      <c r="AN58" s="267"/>
    </row>
    <row r="59" spans="1:41" ht="15.75" customHeight="1" x14ac:dyDescent="0.25">
      <c r="A59" s="258">
        <f>VLOOKUP(C59,Individual_pathology_multiyear!$A$1:$P$33,10,FALSE)</f>
        <v>2</v>
      </c>
      <c r="B59" s="260" t="s">
        <v>184</v>
      </c>
      <c r="C59" s="258" t="s">
        <v>48</v>
      </c>
      <c r="D59" s="261" t="s">
        <v>480</v>
      </c>
      <c r="E59" s="262">
        <v>43173</v>
      </c>
      <c r="F59" s="258">
        <v>2018</v>
      </c>
      <c r="G59" s="272" t="s">
        <v>43</v>
      </c>
      <c r="H59" s="252" t="s">
        <v>715</v>
      </c>
      <c r="I59" s="252">
        <v>3</v>
      </c>
      <c r="J59" s="252">
        <v>110</v>
      </c>
      <c r="K59" s="252" t="s">
        <v>703</v>
      </c>
      <c r="L59" s="252" t="s">
        <v>703</v>
      </c>
      <c r="M59" s="357">
        <v>4.12</v>
      </c>
      <c r="N59" s="252" t="s">
        <v>705</v>
      </c>
      <c r="O59" s="252" t="s">
        <v>701</v>
      </c>
      <c r="P59" s="361"/>
      <c r="Q59" s="252" t="s">
        <v>685</v>
      </c>
      <c r="R59" s="252" t="s">
        <v>685</v>
      </c>
      <c r="S59" s="283" t="s">
        <v>35</v>
      </c>
      <c r="T59" s="265" t="s">
        <v>35</v>
      </c>
      <c r="U59" s="265" t="s">
        <v>35</v>
      </c>
      <c r="V59" s="265" t="s">
        <v>35</v>
      </c>
      <c r="W59" s="265" t="s">
        <v>35</v>
      </c>
      <c r="X59" s="260" t="s">
        <v>79</v>
      </c>
      <c r="Y59" s="252">
        <v>4.2</v>
      </c>
      <c r="Z59" s="286">
        <v>1.8</v>
      </c>
      <c r="AA59" s="252">
        <v>0.52</v>
      </c>
      <c r="AB59" s="252">
        <v>0.4</v>
      </c>
      <c r="AC59" s="286">
        <v>0.17</v>
      </c>
      <c r="AD59" s="252">
        <v>6.2E-2</v>
      </c>
      <c r="AE59" s="252">
        <v>1.6</v>
      </c>
      <c r="AF59" s="197">
        <v>0.38</v>
      </c>
      <c r="AG59" s="287">
        <v>6708.06</v>
      </c>
      <c r="AH59" s="287"/>
      <c r="AI59" s="258"/>
      <c r="AJ59" s="258"/>
      <c r="AK59" s="288">
        <v>3.1332007952286283</v>
      </c>
      <c r="AL59" s="289"/>
      <c r="AM59" s="261"/>
      <c r="AN59" s="267"/>
    </row>
    <row r="60" spans="1:41" ht="15.75" customHeight="1" x14ac:dyDescent="0.25">
      <c r="A60" s="258">
        <f>VLOOKUP(C60,Individual_pathology_multiyear!$A$1:$P$33,10,FALSE)</f>
        <v>4</v>
      </c>
      <c r="B60" s="260" t="s">
        <v>182</v>
      </c>
      <c r="C60" s="258" t="s">
        <v>50</v>
      </c>
      <c r="D60" s="261" t="s">
        <v>480</v>
      </c>
      <c r="E60" s="262">
        <v>43193</v>
      </c>
      <c r="F60" s="258">
        <v>2018</v>
      </c>
      <c r="G60" s="263" t="s">
        <v>42</v>
      </c>
      <c r="H60" s="252" t="s">
        <v>939</v>
      </c>
      <c r="I60" s="264">
        <v>5</v>
      </c>
      <c r="J60" s="274">
        <v>98</v>
      </c>
      <c r="K60" s="252" t="s">
        <v>703</v>
      </c>
      <c r="L60" s="252" t="s">
        <v>703</v>
      </c>
      <c r="M60" s="258"/>
      <c r="N60" s="252" t="s">
        <v>706</v>
      </c>
      <c r="O60" s="252" t="s">
        <v>693</v>
      </c>
      <c r="P60" s="361"/>
      <c r="Q60" s="252" t="s">
        <v>121</v>
      </c>
      <c r="R60" s="252" t="s">
        <v>121</v>
      </c>
      <c r="S60" s="283" t="s">
        <v>35</v>
      </c>
      <c r="T60" s="265" t="s">
        <v>35</v>
      </c>
      <c r="U60" s="265" t="s">
        <v>35</v>
      </c>
      <c r="V60" s="265" t="s">
        <v>35</v>
      </c>
      <c r="W60" s="265" t="s">
        <v>35</v>
      </c>
      <c r="X60" s="260" t="s">
        <v>79</v>
      </c>
      <c r="Y60" s="252">
        <v>3.6</v>
      </c>
      <c r="Z60" s="252">
        <v>3.4</v>
      </c>
      <c r="AA60" s="252">
        <v>0.63</v>
      </c>
      <c r="AB60" s="252">
        <v>0.46</v>
      </c>
      <c r="AC60" s="286">
        <v>0.56999999999999995</v>
      </c>
      <c r="AD60" s="252">
        <v>6.0999999999999999E-2</v>
      </c>
      <c r="AE60" s="252" t="s">
        <v>193</v>
      </c>
      <c r="AF60" s="197">
        <v>0.2</v>
      </c>
      <c r="AG60" s="197">
        <v>33.58</v>
      </c>
      <c r="AH60" s="197">
        <v>2</v>
      </c>
      <c r="AI60" s="258" t="s">
        <v>121</v>
      </c>
      <c r="AJ60" s="258">
        <v>106.22</v>
      </c>
      <c r="AK60" s="291">
        <v>7.1030303030303035</v>
      </c>
      <c r="AL60" s="291"/>
      <c r="AM60" s="261"/>
      <c r="AN60" s="267"/>
    </row>
    <row r="61" spans="1:41" ht="15.75" customHeight="1" x14ac:dyDescent="0.25">
      <c r="A61" s="258">
        <f>VLOOKUP(C61,Individual_pathology_multiyear!$A$1:$P$33,10,FALSE)</f>
        <v>2</v>
      </c>
      <c r="B61" s="260" t="s">
        <v>185</v>
      </c>
      <c r="C61" s="258" t="s">
        <v>53</v>
      </c>
      <c r="D61" s="261" t="s">
        <v>480</v>
      </c>
      <c r="E61" s="262">
        <v>43196</v>
      </c>
      <c r="F61" s="258">
        <v>2018</v>
      </c>
      <c r="G61" s="272" t="s">
        <v>833</v>
      </c>
      <c r="H61" s="252" t="s">
        <v>940</v>
      </c>
      <c r="I61" s="258" t="s">
        <v>196</v>
      </c>
      <c r="J61" s="252" t="s">
        <v>121</v>
      </c>
      <c r="K61" s="252" t="s">
        <v>703</v>
      </c>
      <c r="L61" s="252" t="s">
        <v>703</v>
      </c>
      <c r="M61" s="258"/>
      <c r="N61" s="252" t="s">
        <v>121</v>
      </c>
      <c r="O61" s="252" t="s">
        <v>121</v>
      </c>
      <c r="P61" s="361"/>
      <c r="Q61" s="252" t="s">
        <v>685</v>
      </c>
      <c r="R61" s="252" t="s">
        <v>685</v>
      </c>
      <c r="S61" s="283" t="s">
        <v>35</v>
      </c>
      <c r="T61" s="265" t="s">
        <v>35</v>
      </c>
      <c r="U61" s="258" t="s">
        <v>127</v>
      </c>
      <c r="V61" s="266" t="s">
        <v>37</v>
      </c>
      <c r="W61" s="266" t="s">
        <v>37</v>
      </c>
      <c r="X61" s="260" t="s">
        <v>713</v>
      </c>
      <c r="Y61" s="252">
        <v>5.3</v>
      </c>
      <c r="Z61" s="252">
        <v>3.6</v>
      </c>
      <c r="AA61" s="252">
        <v>0.55000000000000004</v>
      </c>
      <c r="AB61" s="252">
        <v>0.42</v>
      </c>
      <c r="AC61" s="286">
        <v>0.55000000000000004</v>
      </c>
      <c r="AD61" s="252">
        <v>5.8999999999999997E-2</v>
      </c>
      <c r="AE61" s="252" t="s">
        <v>193</v>
      </c>
      <c r="AF61" s="197"/>
      <c r="AG61" s="292">
        <v>32.04</v>
      </c>
      <c r="AH61" s="292">
        <v>1.6</v>
      </c>
      <c r="AI61" s="258"/>
      <c r="AJ61" s="258"/>
      <c r="AK61" s="293">
        <v>4.8314161047203488</v>
      </c>
      <c r="AL61" s="261" t="s">
        <v>227</v>
      </c>
      <c r="AM61" s="267"/>
      <c r="AN61" s="267"/>
    </row>
    <row r="62" spans="1:41" ht="15.6" customHeight="1" x14ac:dyDescent="0.25">
      <c r="A62" s="258">
        <f>VLOOKUP(C62,Individual_pathology_multiyear!$A$1:$P$33,10,FALSE)</f>
        <v>2</v>
      </c>
      <c r="B62" s="260" t="s">
        <v>186</v>
      </c>
      <c r="C62" s="258" t="s">
        <v>57</v>
      </c>
      <c r="D62" s="261" t="s">
        <v>480</v>
      </c>
      <c r="E62" s="262">
        <v>43196</v>
      </c>
      <c r="F62" s="258">
        <v>2018</v>
      </c>
      <c r="G62" s="272" t="s">
        <v>833</v>
      </c>
      <c r="H62" s="252" t="s">
        <v>940</v>
      </c>
      <c r="I62" s="252" t="s">
        <v>196</v>
      </c>
      <c r="J62" s="252" t="s">
        <v>121</v>
      </c>
      <c r="K62" s="252" t="s">
        <v>703</v>
      </c>
      <c r="L62" s="252" t="s">
        <v>703</v>
      </c>
      <c r="M62" s="258"/>
      <c r="N62" s="252" t="s">
        <v>121</v>
      </c>
      <c r="O62" s="252" t="s">
        <v>121</v>
      </c>
      <c r="P62" s="361"/>
      <c r="Q62" s="252" t="s">
        <v>710</v>
      </c>
      <c r="R62" s="252" t="s">
        <v>710</v>
      </c>
      <c r="S62" s="283" t="s">
        <v>35</v>
      </c>
      <c r="T62" s="265" t="s">
        <v>35</v>
      </c>
      <c r="U62" s="265" t="s">
        <v>35</v>
      </c>
      <c r="V62" s="266" t="s">
        <v>37</v>
      </c>
      <c r="W62" s="266" t="s">
        <v>37</v>
      </c>
      <c r="X62" s="260" t="s">
        <v>713</v>
      </c>
      <c r="Y62" s="252">
        <v>4.0999999999999996</v>
      </c>
      <c r="Z62" s="252">
        <v>6.1</v>
      </c>
      <c r="AA62" s="252">
        <v>0.37</v>
      </c>
      <c r="AB62" s="252">
        <v>1</v>
      </c>
      <c r="AC62" s="252">
        <v>0.67</v>
      </c>
      <c r="AD62" s="252">
        <v>6.8000000000000005E-2</v>
      </c>
      <c r="AE62" s="252" t="s">
        <v>193</v>
      </c>
      <c r="AF62" s="294">
        <v>1.36</v>
      </c>
      <c r="AG62" s="197">
        <v>28.64</v>
      </c>
      <c r="AH62" s="197">
        <v>1.7</v>
      </c>
      <c r="AI62" s="258"/>
      <c r="AJ62" s="258"/>
      <c r="AK62" s="293">
        <v>3.464052287581699</v>
      </c>
      <c r="AL62" s="295"/>
      <c r="AM62" s="261"/>
      <c r="AN62" s="267"/>
    </row>
    <row r="63" spans="1:41" ht="15.75" customHeight="1" x14ac:dyDescent="0.25">
      <c r="A63" s="258"/>
      <c r="B63" s="258" t="s">
        <v>731</v>
      </c>
      <c r="C63" s="260" t="s">
        <v>730</v>
      </c>
      <c r="D63" s="261" t="s">
        <v>480</v>
      </c>
      <c r="E63" s="262">
        <v>43456</v>
      </c>
      <c r="F63" s="258">
        <v>2019</v>
      </c>
      <c r="G63" s="267" t="s">
        <v>42</v>
      </c>
      <c r="H63" s="252" t="s">
        <v>715</v>
      </c>
      <c r="I63" s="260">
        <v>1</v>
      </c>
      <c r="J63" s="258" t="s">
        <v>121</v>
      </c>
      <c r="K63" s="258" t="s">
        <v>121</v>
      </c>
      <c r="L63" s="258" t="s">
        <v>121</v>
      </c>
      <c r="M63" s="258" t="s">
        <v>121</v>
      </c>
      <c r="N63" s="258" t="s">
        <v>121</v>
      </c>
      <c r="O63" s="258" t="s">
        <v>121</v>
      </c>
      <c r="P63" s="346">
        <v>2</v>
      </c>
      <c r="Q63" s="258" t="s">
        <v>121</v>
      </c>
      <c r="R63" s="258" t="s">
        <v>121</v>
      </c>
      <c r="S63" s="283" t="s">
        <v>35</v>
      </c>
      <c r="T63" s="265" t="s">
        <v>35</v>
      </c>
      <c r="U63" s="265" t="s">
        <v>35</v>
      </c>
      <c r="V63" s="296" t="s">
        <v>229</v>
      </c>
      <c r="W63" s="296" t="s">
        <v>229</v>
      </c>
      <c r="X63" s="258" t="s">
        <v>79</v>
      </c>
      <c r="Y63" s="297">
        <v>2.2999999999999998</v>
      </c>
      <c r="Z63" s="299">
        <v>6.3</v>
      </c>
      <c r="AA63" s="297">
        <v>0.46</v>
      </c>
      <c r="AB63" s="297">
        <v>0.5</v>
      </c>
      <c r="AC63" s="299">
        <v>1</v>
      </c>
      <c r="AD63" s="299">
        <v>5.6000000000000001E-2</v>
      </c>
      <c r="AE63" s="299">
        <v>1.1000000000000001</v>
      </c>
      <c r="AF63" s="300">
        <v>0.42</v>
      </c>
      <c r="AG63" s="198">
        <v>37.29</v>
      </c>
      <c r="AH63" s="198"/>
      <c r="AI63" s="267"/>
      <c r="AJ63" s="267"/>
      <c r="AK63" s="260">
        <v>21.8</v>
      </c>
      <c r="AL63" s="261"/>
      <c r="AM63" s="261"/>
      <c r="AN63" s="267"/>
      <c r="AO63" s="328" t="s">
        <v>77</v>
      </c>
    </row>
    <row r="64" spans="1:41" ht="15.75" customHeight="1" x14ac:dyDescent="0.25">
      <c r="A64" s="258"/>
      <c r="B64" s="275" t="s">
        <v>732</v>
      </c>
      <c r="C64" s="304" t="s">
        <v>727</v>
      </c>
      <c r="D64" s="261" t="s">
        <v>480</v>
      </c>
      <c r="E64" s="262">
        <v>43456</v>
      </c>
      <c r="F64" s="258">
        <v>2019</v>
      </c>
      <c r="G64" s="267" t="s">
        <v>715</v>
      </c>
      <c r="H64" s="252" t="s">
        <v>715</v>
      </c>
      <c r="I64" s="260">
        <v>1</v>
      </c>
      <c r="J64" s="258" t="s">
        <v>121</v>
      </c>
      <c r="K64" s="258" t="s">
        <v>121</v>
      </c>
      <c r="L64" s="258" t="s">
        <v>121</v>
      </c>
      <c r="M64" s="258" t="s">
        <v>121</v>
      </c>
      <c r="N64" s="258" t="s">
        <v>121</v>
      </c>
      <c r="O64" s="258" t="s">
        <v>121</v>
      </c>
      <c r="P64" s="346">
        <v>2</v>
      </c>
      <c r="Q64" s="258" t="s">
        <v>121</v>
      </c>
      <c r="R64" s="258" t="s">
        <v>121</v>
      </c>
      <c r="S64" s="283" t="s">
        <v>35</v>
      </c>
      <c r="T64" s="265" t="s">
        <v>35</v>
      </c>
      <c r="U64" s="265" t="s">
        <v>35</v>
      </c>
      <c r="V64" s="296" t="s">
        <v>229</v>
      </c>
      <c r="W64" s="296" t="s">
        <v>229</v>
      </c>
      <c r="X64" s="258" t="s">
        <v>79</v>
      </c>
      <c r="Y64" s="297">
        <v>5.7</v>
      </c>
      <c r="Z64" s="299">
        <v>110</v>
      </c>
      <c r="AA64" s="297">
        <v>0.5</v>
      </c>
      <c r="AB64" s="297">
        <v>0.46</v>
      </c>
      <c r="AC64" s="299">
        <v>1</v>
      </c>
      <c r="AD64" s="299">
        <v>0.16</v>
      </c>
      <c r="AE64" s="299">
        <v>17</v>
      </c>
      <c r="AF64" s="300">
        <v>0.21</v>
      </c>
      <c r="AG64" s="198">
        <v>89.713999999999984</v>
      </c>
      <c r="AH64" s="198"/>
      <c r="AI64" s="267"/>
      <c r="AJ64" s="267"/>
      <c r="AK64" s="260">
        <v>9.41</v>
      </c>
      <c r="AL64" s="261"/>
      <c r="AM64" s="261" t="s">
        <v>841</v>
      </c>
      <c r="AN64" s="267"/>
      <c r="AO64" s="328" t="s">
        <v>77</v>
      </c>
    </row>
    <row r="65" spans="1:44" ht="15.75" customHeight="1" x14ac:dyDescent="0.25">
      <c r="A65" s="258"/>
      <c r="B65" s="275" t="s">
        <v>733</v>
      </c>
      <c r="C65" s="275" t="s">
        <v>720</v>
      </c>
      <c r="D65" s="261" t="s">
        <v>480</v>
      </c>
      <c r="E65" s="262">
        <v>43479</v>
      </c>
      <c r="F65" s="258">
        <v>2019</v>
      </c>
      <c r="G65" s="267" t="s">
        <v>42</v>
      </c>
      <c r="H65" s="252" t="s">
        <v>715</v>
      </c>
      <c r="I65" s="260">
        <v>1</v>
      </c>
      <c r="J65" s="258" t="s">
        <v>121</v>
      </c>
      <c r="K65" s="258" t="s">
        <v>694</v>
      </c>
      <c r="L65" s="258" t="s">
        <v>694</v>
      </c>
      <c r="M65" s="258" t="s">
        <v>121</v>
      </c>
      <c r="N65" s="258" t="s">
        <v>706</v>
      </c>
      <c r="O65" s="258" t="s">
        <v>693</v>
      </c>
      <c r="P65" s="346">
        <v>2</v>
      </c>
      <c r="Q65" s="258" t="s">
        <v>121</v>
      </c>
      <c r="R65" s="258" t="s">
        <v>121</v>
      </c>
      <c r="S65" s="283" t="s">
        <v>35</v>
      </c>
      <c r="T65" s="265" t="s">
        <v>35</v>
      </c>
      <c r="U65" s="265" t="s">
        <v>35</v>
      </c>
      <c r="V65" s="296" t="s">
        <v>229</v>
      </c>
      <c r="W65" s="296" t="s">
        <v>229</v>
      </c>
      <c r="X65" s="258" t="s">
        <v>79</v>
      </c>
      <c r="Y65" s="297">
        <v>3.3</v>
      </c>
      <c r="Z65" s="299">
        <v>17</v>
      </c>
      <c r="AA65" s="297">
        <v>0.66</v>
      </c>
      <c r="AB65" s="297">
        <v>0.54</v>
      </c>
      <c r="AC65" s="299">
        <v>0.86</v>
      </c>
      <c r="AD65" s="299">
        <v>6.5000000000000002E-2</v>
      </c>
      <c r="AE65" s="299" t="s">
        <v>193</v>
      </c>
      <c r="AF65" s="300">
        <v>0.28000000000000003</v>
      </c>
      <c r="AG65" s="198">
        <v>26.605999999999998</v>
      </c>
      <c r="AH65" s="198"/>
      <c r="AI65" s="267"/>
      <c r="AJ65" s="267"/>
      <c r="AK65" s="260">
        <v>12</v>
      </c>
      <c r="AL65" s="261"/>
      <c r="AM65" s="261"/>
      <c r="AN65" s="267"/>
      <c r="AO65" s="328" t="s">
        <v>77</v>
      </c>
    </row>
    <row r="66" spans="1:44" ht="15.75" customHeight="1" x14ac:dyDescent="0.25">
      <c r="A66" s="258"/>
      <c r="B66" s="275" t="s">
        <v>734</v>
      </c>
      <c r="C66" s="304" t="s">
        <v>721</v>
      </c>
      <c r="D66" s="261" t="s">
        <v>480</v>
      </c>
      <c r="E66" s="262">
        <v>43482</v>
      </c>
      <c r="F66" s="258">
        <v>2019</v>
      </c>
      <c r="G66" s="267" t="s">
        <v>42</v>
      </c>
      <c r="H66" s="252" t="s">
        <v>715</v>
      </c>
      <c r="I66" s="260">
        <v>1</v>
      </c>
      <c r="J66" s="258" t="s">
        <v>121</v>
      </c>
      <c r="K66" s="258" t="s">
        <v>694</v>
      </c>
      <c r="L66" s="258" t="s">
        <v>694</v>
      </c>
      <c r="M66" s="258" t="s">
        <v>121</v>
      </c>
      <c r="N66" s="258" t="s">
        <v>711</v>
      </c>
      <c r="O66" s="258" t="s">
        <v>693</v>
      </c>
      <c r="P66" s="346"/>
      <c r="Q66" s="258" t="s">
        <v>121</v>
      </c>
      <c r="R66" s="258" t="s">
        <v>121</v>
      </c>
      <c r="S66" s="283" t="s">
        <v>35</v>
      </c>
      <c r="T66" s="265" t="s">
        <v>35</v>
      </c>
      <c r="U66" s="265" t="s">
        <v>35</v>
      </c>
      <c r="V66" s="302" t="s">
        <v>227</v>
      </c>
      <c r="W66" s="302" t="s">
        <v>227</v>
      </c>
      <c r="X66" s="258" t="s">
        <v>713</v>
      </c>
      <c r="Y66" s="297">
        <v>3.4</v>
      </c>
      <c r="Z66" s="299">
        <v>16</v>
      </c>
      <c r="AA66" s="297">
        <v>0.48</v>
      </c>
      <c r="AB66" s="297">
        <v>0.61</v>
      </c>
      <c r="AC66" s="299">
        <v>0.89</v>
      </c>
      <c r="AD66" s="299">
        <v>6.8000000000000005E-2</v>
      </c>
      <c r="AE66" s="299">
        <v>19</v>
      </c>
      <c r="AF66" s="300">
        <v>0.65</v>
      </c>
      <c r="AG66" s="198">
        <v>24.584</v>
      </c>
      <c r="AH66" s="198"/>
      <c r="AI66" s="267"/>
      <c r="AJ66" s="267"/>
      <c r="AK66" s="260">
        <v>8.98</v>
      </c>
      <c r="AL66" s="261"/>
      <c r="AM66" s="261"/>
      <c r="AN66" s="267"/>
      <c r="AO66" s="328" t="s">
        <v>77</v>
      </c>
    </row>
    <row r="67" spans="1:44" ht="15.75" customHeight="1" x14ac:dyDescent="0.25">
      <c r="A67" s="258"/>
      <c r="B67" s="275" t="s">
        <v>738</v>
      </c>
      <c r="C67" s="304" t="s">
        <v>727</v>
      </c>
      <c r="D67" s="261" t="s">
        <v>480</v>
      </c>
      <c r="E67" s="262">
        <v>43536</v>
      </c>
      <c r="F67" s="258">
        <v>2019</v>
      </c>
      <c r="G67" s="267" t="s">
        <v>42</v>
      </c>
      <c r="H67" s="252" t="s">
        <v>938</v>
      </c>
      <c r="I67" s="260">
        <v>1</v>
      </c>
      <c r="J67" s="258">
        <v>112</v>
      </c>
      <c r="K67" s="258" t="s">
        <v>700</v>
      </c>
      <c r="L67" s="258" t="s">
        <v>700</v>
      </c>
      <c r="M67" s="258" t="s">
        <v>121</v>
      </c>
      <c r="N67" s="258" t="s">
        <v>711</v>
      </c>
      <c r="O67" s="258" t="s">
        <v>693</v>
      </c>
      <c r="P67" s="346">
        <v>3</v>
      </c>
      <c r="Q67" s="258" t="s">
        <v>121</v>
      </c>
      <c r="R67" s="258" t="s">
        <v>121</v>
      </c>
      <c r="S67" s="283" t="s">
        <v>35</v>
      </c>
      <c r="T67" s="265" t="s">
        <v>35</v>
      </c>
      <c r="U67" s="265" t="s">
        <v>35</v>
      </c>
      <c r="V67" s="296" t="s">
        <v>229</v>
      </c>
      <c r="W67" s="296" t="s">
        <v>229</v>
      </c>
      <c r="X67" s="258" t="s">
        <v>79</v>
      </c>
      <c r="Y67" s="297">
        <v>1.8</v>
      </c>
      <c r="Z67" s="298">
        <v>2.8</v>
      </c>
      <c r="AA67" s="297">
        <v>0.41</v>
      </c>
      <c r="AB67" s="297">
        <v>0.39</v>
      </c>
      <c r="AC67" s="299">
        <v>0.6</v>
      </c>
      <c r="AD67" s="299">
        <v>6.2E-2</v>
      </c>
      <c r="AE67" s="297" t="s">
        <v>193</v>
      </c>
      <c r="AF67" s="300">
        <v>0.38</v>
      </c>
      <c r="AG67" s="198">
        <v>65.335999999999999</v>
      </c>
      <c r="AH67" s="198">
        <v>2</v>
      </c>
      <c r="AI67" s="267"/>
      <c r="AJ67" s="267"/>
      <c r="AK67" s="260">
        <v>6.27</v>
      </c>
      <c r="AL67" s="261"/>
      <c r="AM67" s="261" t="s">
        <v>843</v>
      </c>
      <c r="AN67" s="267"/>
      <c r="AO67" s="328" t="s">
        <v>713</v>
      </c>
    </row>
    <row r="68" spans="1:44" ht="15.75" customHeight="1" x14ac:dyDescent="0.25">
      <c r="A68" s="258"/>
      <c r="B68" s="275" t="s">
        <v>739</v>
      </c>
      <c r="C68" s="275" t="s">
        <v>723</v>
      </c>
      <c r="D68" s="261" t="s">
        <v>480</v>
      </c>
      <c r="E68" s="262">
        <v>43536</v>
      </c>
      <c r="F68" s="258">
        <v>2019</v>
      </c>
      <c r="G68" s="267" t="s">
        <v>42</v>
      </c>
      <c r="H68" s="252" t="s">
        <v>939</v>
      </c>
      <c r="I68" s="260">
        <v>1</v>
      </c>
      <c r="J68" s="258">
        <v>115</v>
      </c>
      <c r="K68" s="258" t="s">
        <v>700</v>
      </c>
      <c r="L68" s="258" t="s">
        <v>700</v>
      </c>
      <c r="M68" s="258" t="s">
        <v>121</v>
      </c>
      <c r="N68" s="258" t="s">
        <v>705</v>
      </c>
      <c r="O68" s="258" t="s">
        <v>701</v>
      </c>
      <c r="P68" s="346"/>
      <c r="Q68" s="258" t="s">
        <v>121</v>
      </c>
      <c r="R68" s="258" t="s">
        <v>121</v>
      </c>
      <c r="S68" s="283" t="s">
        <v>35</v>
      </c>
      <c r="T68" s="265" t="s">
        <v>35</v>
      </c>
      <c r="U68" s="265" t="s">
        <v>35</v>
      </c>
      <c r="V68" s="296" t="s">
        <v>229</v>
      </c>
      <c r="W68" s="296" t="s">
        <v>229</v>
      </c>
      <c r="X68" s="258" t="s">
        <v>79</v>
      </c>
      <c r="Y68" s="297">
        <v>3.7</v>
      </c>
      <c r="Z68" s="299">
        <v>3.9</v>
      </c>
      <c r="AA68" s="297">
        <v>0.65</v>
      </c>
      <c r="AB68" s="297">
        <v>0.38</v>
      </c>
      <c r="AC68" s="299">
        <v>0.66</v>
      </c>
      <c r="AD68" s="299">
        <v>5.1999999999999998E-2</v>
      </c>
      <c r="AE68" s="297" t="s">
        <v>193</v>
      </c>
      <c r="AF68" s="300">
        <v>0.25</v>
      </c>
      <c r="AG68" s="198">
        <v>39.423999999999999</v>
      </c>
      <c r="AH68" s="198">
        <v>2.2000000000000002</v>
      </c>
      <c r="AI68" s="267"/>
      <c r="AJ68" s="267"/>
      <c r="AK68" s="260">
        <v>2.66</v>
      </c>
      <c r="AL68" s="261"/>
      <c r="AM68" s="261"/>
      <c r="AN68" s="267"/>
      <c r="AO68" s="328" t="s">
        <v>713</v>
      </c>
    </row>
    <row r="69" spans="1:44" ht="15.75" customHeight="1" x14ac:dyDescent="0.25">
      <c r="A69" s="258"/>
      <c r="B69" s="275" t="s">
        <v>735</v>
      </c>
      <c r="C69" s="304" t="s">
        <v>57</v>
      </c>
      <c r="D69" s="261" t="s">
        <v>480</v>
      </c>
      <c r="E69" s="262">
        <v>43536</v>
      </c>
      <c r="F69" s="258">
        <v>2019</v>
      </c>
      <c r="G69" s="267" t="s">
        <v>42</v>
      </c>
      <c r="H69" s="252" t="s">
        <v>939</v>
      </c>
      <c r="I69" s="297">
        <v>3</v>
      </c>
      <c r="J69" s="258">
        <v>133</v>
      </c>
      <c r="K69" s="258" t="s">
        <v>694</v>
      </c>
      <c r="L69" s="258" t="s">
        <v>694</v>
      </c>
      <c r="M69" s="258" t="s">
        <v>121</v>
      </c>
      <c r="N69" s="258" t="s">
        <v>706</v>
      </c>
      <c r="O69" s="258" t="s">
        <v>693</v>
      </c>
      <c r="P69" s="346"/>
      <c r="Q69" s="258" t="s">
        <v>121</v>
      </c>
      <c r="R69" s="258" t="s">
        <v>121</v>
      </c>
      <c r="S69" s="283" t="s">
        <v>35</v>
      </c>
      <c r="T69" s="265" t="s">
        <v>35</v>
      </c>
      <c r="U69" s="265" t="s">
        <v>35</v>
      </c>
      <c r="V69" s="302" t="s">
        <v>227</v>
      </c>
      <c r="W69" s="302" t="s">
        <v>227</v>
      </c>
      <c r="X69" s="258" t="s">
        <v>713</v>
      </c>
      <c r="Y69" s="297">
        <v>2.9</v>
      </c>
      <c r="Z69" s="299">
        <v>9.1</v>
      </c>
      <c r="AA69" s="297">
        <v>0.6</v>
      </c>
      <c r="AB69" s="297">
        <v>0.47</v>
      </c>
      <c r="AC69" s="299">
        <v>0.75</v>
      </c>
      <c r="AD69" s="299">
        <v>6.4000000000000001E-2</v>
      </c>
      <c r="AE69" s="297" t="s">
        <v>193</v>
      </c>
      <c r="AF69" s="300">
        <v>0.46</v>
      </c>
      <c r="AG69" s="198">
        <v>72.159999999999982</v>
      </c>
      <c r="AH69" s="198">
        <v>1.8</v>
      </c>
      <c r="AI69" s="267"/>
      <c r="AJ69" s="267"/>
      <c r="AK69" s="260">
        <v>9.98</v>
      </c>
      <c r="AL69" s="261"/>
      <c r="AM69" s="261"/>
      <c r="AN69" s="267"/>
      <c r="AO69" s="328" t="s">
        <v>713</v>
      </c>
      <c r="AP69" s="324"/>
      <c r="AR69" s="324"/>
    </row>
    <row r="70" spans="1:44" ht="15.75" customHeight="1" x14ac:dyDescent="0.25">
      <c r="A70" s="258"/>
      <c r="B70" s="275" t="s">
        <v>736</v>
      </c>
      <c r="C70" s="304" t="s">
        <v>728</v>
      </c>
      <c r="D70" s="261" t="s">
        <v>480</v>
      </c>
      <c r="E70" s="262">
        <v>43536</v>
      </c>
      <c r="F70" s="258">
        <v>2019</v>
      </c>
      <c r="G70" s="267" t="s">
        <v>715</v>
      </c>
      <c r="H70" s="252" t="s">
        <v>715</v>
      </c>
      <c r="I70" s="260">
        <v>1</v>
      </c>
      <c r="J70" s="258">
        <v>99</v>
      </c>
      <c r="K70" s="258" t="s">
        <v>703</v>
      </c>
      <c r="L70" s="258" t="s">
        <v>703</v>
      </c>
      <c r="M70" s="258" t="s">
        <v>121</v>
      </c>
      <c r="N70" s="258" t="s">
        <v>711</v>
      </c>
      <c r="O70" s="258" t="s">
        <v>693</v>
      </c>
      <c r="P70" s="346">
        <v>3</v>
      </c>
      <c r="Q70" s="258" t="s">
        <v>121</v>
      </c>
      <c r="R70" s="258" t="s">
        <v>121</v>
      </c>
      <c r="S70" s="283" t="s">
        <v>35</v>
      </c>
      <c r="T70" s="265" t="s">
        <v>35</v>
      </c>
      <c r="U70" s="265" t="s">
        <v>35</v>
      </c>
      <c r="V70" s="305" t="s">
        <v>230</v>
      </c>
      <c r="W70" s="296" t="s">
        <v>229</v>
      </c>
      <c r="X70" s="258" t="s">
        <v>79</v>
      </c>
      <c r="Y70" s="297">
        <v>3.4</v>
      </c>
      <c r="Z70" s="299">
        <v>6.9</v>
      </c>
      <c r="AA70" s="297">
        <v>0.59</v>
      </c>
      <c r="AB70" s="297">
        <v>0.46</v>
      </c>
      <c r="AC70" s="299">
        <v>0.73</v>
      </c>
      <c r="AD70" s="299">
        <v>6.4000000000000001E-2</v>
      </c>
      <c r="AE70" s="297" t="s">
        <v>193</v>
      </c>
      <c r="AF70" s="300">
        <v>0.39</v>
      </c>
      <c r="AG70" s="258"/>
      <c r="AH70" s="258"/>
      <c r="AI70" s="267"/>
      <c r="AJ70" s="267"/>
      <c r="AK70" s="260">
        <v>17.7</v>
      </c>
      <c r="AL70" s="261"/>
      <c r="AM70" s="261"/>
      <c r="AN70" s="267"/>
      <c r="AO70" s="328" t="s">
        <v>713</v>
      </c>
      <c r="AP70" s="324"/>
    </row>
    <row r="71" spans="1:44" ht="15.75" customHeight="1" x14ac:dyDescent="0.25">
      <c r="A71" s="258"/>
      <c r="B71" s="275" t="s">
        <v>737</v>
      </c>
      <c r="C71" s="304" t="s">
        <v>722</v>
      </c>
      <c r="D71" s="261" t="s">
        <v>480</v>
      </c>
      <c r="E71" s="262">
        <v>43536</v>
      </c>
      <c r="F71" s="258">
        <v>2019</v>
      </c>
      <c r="G71" s="301" t="s">
        <v>43</v>
      </c>
      <c r="H71" s="252" t="s">
        <v>715</v>
      </c>
      <c r="I71" s="260">
        <v>1</v>
      </c>
      <c r="J71" s="258" t="s">
        <v>121</v>
      </c>
      <c r="K71" s="258" t="s">
        <v>700</v>
      </c>
      <c r="L71" s="258" t="s">
        <v>700</v>
      </c>
      <c r="M71" s="258" t="s">
        <v>121</v>
      </c>
      <c r="N71" s="258" t="s">
        <v>711</v>
      </c>
      <c r="O71" s="258" t="s">
        <v>693</v>
      </c>
      <c r="P71" s="346"/>
      <c r="Q71" s="258" t="s">
        <v>121</v>
      </c>
      <c r="R71" s="258" t="s">
        <v>121</v>
      </c>
      <c r="S71" s="283" t="s">
        <v>35</v>
      </c>
      <c r="T71" s="265" t="s">
        <v>35</v>
      </c>
      <c r="U71" s="265" t="s">
        <v>35</v>
      </c>
      <c r="V71" s="296" t="s">
        <v>229</v>
      </c>
      <c r="W71" s="296" t="s">
        <v>229</v>
      </c>
      <c r="X71" s="258" t="s">
        <v>79</v>
      </c>
      <c r="Y71" s="297">
        <v>2.8</v>
      </c>
      <c r="Z71" s="298">
        <v>2.2999999999999998</v>
      </c>
      <c r="AA71" s="297">
        <v>0.31</v>
      </c>
      <c r="AB71" s="297">
        <v>0.51</v>
      </c>
      <c r="AC71" s="299">
        <v>0.68</v>
      </c>
      <c r="AD71" s="299">
        <v>5.3999999999999999E-2</v>
      </c>
      <c r="AE71" s="297" t="s">
        <v>193</v>
      </c>
      <c r="AF71" s="300">
        <v>0.18</v>
      </c>
      <c r="AG71" s="258"/>
      <c r="AH71" s="258"/>
      <c r="AI71" s="267"/>
      <c r="AJ71" s="267"/>
      <c r="AK71" s="260">
        <v>4.2</v>
      </c>
      <c r="AL71" s="261"/>
      <c r="AM71" s="261"/>
      <c r="AN71" s="267"/>
      <c r="AO71" s="328" t="s">
        <v>713</v>
      </c>
      <c r="AP71" s="324"/>
    </row>
    <row r="72" spans="1:44" ht="15.75" customHeight="1" x14ac:dyDescent="0.25">
      <c r="A72" s="258"/>
      <c r="B72" s="275" t="s">
        <v>747</v>
      </c>
      <c r="C72" s="304" t="s">
        <v>70</v>
      </c>
      <c r="D72" s="261" t="s">
        <v>480</v>
      </c>
      <c r="E72" s="262">
        <v>43537</v>
      </c>
      <c r="F72" s="258">
        <v>2019</v>
      </c>
      <c r="G72" s="267" t="s">
        <v>42</v>
      </c>
      <c r="H72" s="252" t="s">
        <v>938</v>
      </c>
      <c r="I72" s="297">
        <v>3</v>
      </c>
      <c r="J72" s="258">
        <v>112</v>
      </c>
      <c r="K72" s="258" t="s">
        <v>700</v>
      </c>
      <c r="L72" s="258" t="s">
        <v>700</v>
      </c>
      <c r="M72" s="258" t="s">
        <v>121</v>
      </c>
      <c r="N72" s="258" t="s">
        <v>757</v>
      </c>
      <c r="O72" s="258" t="s">
        <v>701</v>
      </c>
      <c r="P72" s="346">
        <v>6</v>
      </c>
      <c r="Q72" s="258" t="s">
        <v>121</v>
      </c>
      <c r="R72" s="258" t="s">
        <v>121</v>
      </c>
      <c r="S72" s="283" t="s">
        <v>35</v>
      </c>
      <c r="T72" s="265" t="s">
        <v>35</v>
      </c>
      <c r="U72" s="265" t="s">
        <v>35</v>
      </c>
      <c r="V72" s="302" t="s">
        <v>227</v>
      </c>
      <c r="W72" s="302" t="s">
        <v>227</v>
      </c>
      <c r="X72" s="258" t="s">
        <v>713</v>
      </c>
      <c r="Y72" s="297">
        <v>2.2999999999999998</v>
      </c>
      <c r="Z72" s="298">
        <v>2.6</v>
      </c>
      <c r="AA72" s="297">
        <v>0.47</v>
      </c>
      <c r="AB72" s="297">
        <v>0.42</v>
      </c>
      <c r="AC72" s="298">
        <v>0.56000000000000005</v>
      </c>
      <c r="AD72" s="299">
        <v>7.8E-2</v>
      </c>
      <c r="AE72" s="299">
        <v>13</v>
      </c>
      <c r="AF72" s="300">
        <v>0.24</v>
      </c>
      <c r="AG72" s="198">
        <v>98.165999999999997</v>
      </c>
      <c r="AH72" s="198">
        <v>3.2</v>
      </c>
      <c r="AI72" s="267"/>
      <c r="AJ72" s="267"/>
      <c r="AK72" s="260">
        <v>1.8</v>
      </c>
      <c r="AL72" s="261"/>
      <c r="AM72" s="261"/>
      <c r="AN72" s="267"/>
      <c r="AO72" s="328" t="s">
        <v>713</v>
      </c>
      <c r="AP72" s="345"/>
    </row>
    <row r="73" spans="1:44" ht="15.75" customHeight="1" x14ac:dyDescent="0.25">
      <c r="A73" s="258"/>
      <c r="B73" s="275" t="s">
        <v>745</v>
      </c>
      <c r="C73" s="275" t="s">
        <v>47</v>
      </c>
      <c r="D73" s="261" t="s">
        <v>480</v>
      </c>
      <c r="E73" s="262">
        <v>43537</v>
      </c>
      <c r="F73" s="258">
        <v>2019</v>
      </c>
      <c r="G73" s="267" t="s">
        <v>42</v>
      </c>
      <c r="H73" s="252" t="s">
        <v>938</v>
      </c>
      <c r="I73" s="297">
        <v>4</v>
      </c>
      <c r="J73" s="258">
        <v>143</v>
      </c>
      <c r="K73" s="258" t="s">
        <v>694</v>
      </c>
      <c r="L73" s="258" t="s">
        <v>694</v>
      </c>
      <c r="M73" s="258" t="s">
        <v>121</v>
      </c>
      <c r="N73" s="258" t="s">
        <v>707</v>
      </c>
      <c r="O73" s="258" t="s">
        <v>691</v>
      </c>
      <c r="P73" s="346"/>
      <c r="Q73" s="258" t="s">
        <v>121</v>
      </c>
      <c r="R73" s="258" t="s">
        <v>121</v>
      </c>
      <c r="S73" s="283" t="s">
        <v>35</v>
      </c>
      <c r="T73" s="265" t="s">
        <v>35</v>
      </c>
      <c r="U73" s="265" t="s">
        <v>35</v>
      </c>
      <c r="V73" s="302" t="s">
        <v>227</v>
      </c>
      <c r="W73" s="302" t="s">
        <v>227</v>
      </c>
      <c r="X73" s="258" t="s">
        <v>713</v>
      </c>
      <c r="Y73" s="297">
        <v>1.9</v>
      </c>
      <c r="Z73" s="298">
        <v>2.5</v>
      </c>
      <c r="AA73" s="297">
        <v>0.41</v>
      </c>
      <c r="AB73" s="297">
        <v>0.45</v>
      </c>
      <c r="AC73" s="298">
        <v>0.52</v>
      </c>
      <c r="AD73" s="299">
        <v>6.4000000000000001E-2</v>
      </c>
      <c r="AE73" s="299">
        <v>7.5</v>
      </c>
      <c r="AF73" s="300">
        <v>0.22</v>
      </c>
      <c r="AG73" s="198">
        <v>47.97</v>
      </c>
      <c r="AH73" s="198">
        <v>2.5</v>
      </c>
      <c r="AI73" s="267"/>
      <c r="AJ73" s="267"/>
      <c r="AK73" s="260">
        <v>14.8</v>
      </c>
      <c r="AL73" s="261"/>
      <c r="AM73" s="261"/>
      <c r="AN73" s="267"/>
      <c r="AO73" s="328" t="s">
        <v>79</v>
      </c>
      <c r="AP73" s="324"/>
    </row>
    <row r="74" spans="1:44" ht="15.75" customHeight="1" x14ac:dyDescent="0.25">
      <c r="A74" s="258"/>
      <c r="B74" s="258" t="s">
        <v>748</v>
      </c>
      <c r="C74" s="260" t="s">
        <v>719</v>
      </c>
      <c r="D74" s="261" t="s">
        <v>480</v>
      </c>
      <c r="E74" s="262">
        <v>43537</v>
      </c>
      <c r="F74" s="258">
        <v>2019</v>
      </c>
      <c r="G74" s="267" t="s">
        <v>42</v>
      </c>
      <c r="H74" s="252" t="s">
        <v>938</v>
      </c>
      <c r="I74" s="260">
        <v>1</v>
      </c>
      <c r="J74" s="258">
        <v>96</v>
      </c>
      <c r="K74" s="258" t="s">
        <v>700</v>
      </c>
      <c r="L74" s="258" t="s">
        <v>700</v>
      </c>
      <c r="M74" s="258" t="s">
        <v>121</v>
      </c>
      <c r="N74" s="258" t="s">
        <v>711</v>
      </c>
      <c r="O74" s="258" t="s">
        <v>693</v>
      </c>
      <c r="P74" s="346">
        <v>2</v>
      </c>
      <c r="Q74" s="258" t="s">
        <v>121</v>
      </c>
      <c r="R74" s="258" t="s">
        <v>121</v>
      </c>
      <c r="S74" s="283" t="s">
        <v>35</v>
      </c>
      <c r="T74" s="265" t="s">
        <v>35</v>
      </c>
      <c r="U74" s="265" t="s">
        <v>35</v>
      </c>
      <c r="V74" s="296" t="s">
        <v>229</v>
      </c>
      <c r="W74" s="296" t="s">
        <v>229</v>
      </c>
      <c r="X74" s="258" t="s">
        <v>79</v>
      </c>
      <c r="Y74" s="297">
        <v>2.2999999999999998</v>
      </c>
      <c r="Z74" s="299">
        <v>3</v>
      </c>
      <c r="AA74" s="297">
        <v>0.56000000000000005</v>
      </c>
      <c r="AB74" s="297">
        <v>0.45</v>
      </c>
      <c r="AC74" s="299">
        <v>0.63</v>
      </c>
      <c r="AD74" s="299">
        <v>7.4999999999999997E-2</v>
      </c>
      <c r="AE74" s="299">
        <v>11</v>
      </c>
      <c r="AF74" s="300">
        <v>0.28000000000000003</v>
      </c>
      <c r="AG74" s="198">
        <v>51.661999999999992</v>
      </c>
      <c r="AH74" s="198">
        <v>2.7</v>
      </c>
      <c r="AI74" s="267"/>
      <c r="AJ74" s="267"/>
      <c r="AK74" s="260">
        <v>6.87</v>
      </c>
      <c r="AL74" s="261"/>
      <c r="AM74" s="261"/>
      <c r="AN74" s="267"/>
      <c r="AO74" s="328" t="s">
        <v>713</v>
      </c>
      <c r="AP74" s="324"/>
    </row>
    <row r="75" spans="1:44" ht="15.75" customHeight="1" x14ac:dyDescent="0.25">
      <c r="A75" s="258"/>
      <c r="B75" s="275" t="s">
        <v>741</v>
      </c>
      <c r="C75" s="304" t="s">
        <v>720</v>
      </c>
      <c r="D75" s="261" t="s">
        <v>480</v>
      </c>
      <c r="E75" s="262">
        <v>43537</v>
      </c>
      <c r="F75" s="258">
        <v>2019</v>
      </c>
      <c r="G75" s="267" t="s">
        <v>42</v>
      </c>
      <c r="H75" s="252" t="s">
        <v>938</v>
      </c>
      <c r="I75" s="260">
        <v>1</v>
      </c>
      <c r="J75" s="258">
        <v>107</v>
      </c>
      <c r="K75" s="258" t="s">
        <v>700</v>
      </c>
      <c r="L75" s="258" t="s">
        <v>700</v>
      </c>
      <c r="M75" s="258" t="s">
        <v>121</v>
      </c>
      <c r="N75" s="258" t="s">
        <v>706</v>
      </c>
      <c r="O75" s="258" t="s">
        <v>693</v>
      </c>
      <c r="P75" s="346">
        <v>3</v>
      </c>
      <c r="Q75" s="258" t="s">
        <v>121</v>
      </c>
      <c r="R75" s="258" t="s">
        <v>121</v>
      </c>
      <c r="S75" s="283" t="s">
        <v>35</v>
      </c>
      <c r="T75" s="265" t="s">
        <v>35</v>
      </c>
      <c r="U75" s="265" t="s">
        <v>35</v>
      </c>
      <c r="V75" s="296" t="s">
        <v>229</v>
      </c>
      <c r="W75" s="296" t="s">
        <v>229</v>
      </c>
      <c r="X75" s="258" t="s">
        <v>79</v>
      </c>
      <c r="Y75" s="297">
        <v>1.6</v>
      </c>
      <c r="Z75" s="299">
        <v>4.3</v>
      </c>
      <c r="AA75" s="297">
        <v>0.54</v>
      </c>
      <c r="AB75" s="297">
        <v>0.41</v>
      </c>
      <c r="AC75" s="298">
        <v>0.55000000000000004</v>
      </c>
      <c r="AD75" s="299">
        <v>5.0999999999999997E-2</v>
      </c>
      <c r="AE75" s="297" t="s">
        <v>193</v>
      </c>
      <c r="AF75" s="300">
        <v>0.28000000000000003</v>
      </c>
      <c r="AG75" s="198">
        <v>37.317999999999991</v>
      </c>
      <c r="AH75" s="198">
        <v>1.6</v>
      </c>
      <c r="AI75" s="267"/>
      <c r="AJ75" s="267"/>
      <c r="AK75" s="260">
        <v>11</v>
      </c>
      <c r="AL75" s="261" t="s">
        <v>227</v>
      </c>
      <c r="AM75" s="267"/>
      <c r="AN75" s="267"/>
      <c r="AO75" s="328" t="s">
        <v>713</v>
      </c>
    </row>
    <row r="76" spans="1:44" ht="15.75" customHeight="1" x14ac:dyDescent="0.25">
      <c r="A76" s="258"/>
      <c r="B76" s="275" t="s">
        <v>740</v>
      </c>
      <c r="C76" s="275" t="s">
        <v>61</v>
      </c>
      <c r="D76" s="261" t="s">
        <v>480</v>
      </c>
      <c r="E76" s="262">
        <v>43537</v>
      </c>
      <c r="F76" s="258">
        <v>2019</v>
      </c>
      <c r="G76" s="267" t="s">
        <v>42</v>
      </c>
      <c r="H76" s="252" t="s">
        <v>939</v>
      </c>
      <c r="I76" s="297">
        <v>4</v>
      </c>
      <c r="J76" s="258">
        <v>123</v>
      </c>
      <c r="K76" s="258" t="s">
        <v>700</v>
      </c>
      <c r="L76" s="258" t="s">
        <v>700</v>
      </c>
      <c r="M76" s="258" t="s">
        <v>121</v>
      </c>
      <c r="N76" s="258" t="s">
        <v>707</v>
      </c>
      <c r="O76" s="258" t="s">
        <v>691</v>
      </c>
      <c r="P76" s="346" t="s">
        <v>970</v>
      </c>
      <c r="Q76" s="258" t="s">
        <v>121</v>
      </c>
      <c r="R76" s="258" t="s">
        <v>121</v>
      </c>
      <c r="S76" s="283" t="s">
        <v>35</v>
      </c>
      <c r="T76" s="265" t="s">
        <v>35</v>
      </c>
      <c r="U76" s="265" t="s">
        <v>35</v>
      </c>
      <c r="V76" s="296" t="s">
        <v>229</v>
      </c>
      <c r="W76" s="296" t="s">
        <v>229</v>
      </c>
      <c r="X76" s="258" t="s">
        <v>79</v>
      </c>
      <c r="Y76" s="297">
        <v>1.7</v>
      </c>
      <c r="Z76" s="298">
        <v>2.7</v>
      </c>
      <c r="AA76" s="297">
        <v>0.45</v>
      </c>
      <c r="AB76" s="297">
        <v>0.39</v>
      </c>
      <c r="AC76" s="298">
        <v>0.51</v>
      </c>
      <c r="AD76" s="299">
        <v>5.6000000000000001E-2</v>
      </c>
      <c r="AE76" s="297" t="s">
        <v>193</v>
      </c>
      <c r="AF76" s="300">
        <v>0.25</v>
      </c>
      <c r="AG76" s="198">
        <v>32.484000000000002</v>
      </c>
      <c r="AH76" s="198">
        <v>2.2000000000000002</v>
      </c>
      <c r="AI76" s="267"/>
      <c r="AJ76" s="267"/>
      <c r="AK76" s="260">
        <v>13.1</v>
      </c>
      <c r="AL76" s="261"/>
      <c r="AM76" s="261"/>
      <c r="AN76" s="267"/>
      <c r="AO76" s="328" t="s">
        <v>713</v>
      </c>
    </row>
    <row r="77" spans="1:44" ht="15.75" customHeight="1" x14ac:dyDescent="0.25">
      <c r="A77" s="258"/>
      <c r="B77" s="275" t="s">
        <v>743</v>
      </c>
      <c r="C77" s="304" t="s">
        <v>68</v>
      </c>
      <c r="D77" s="261" t="s">
        <v>480</v>
      </c>
      <c r="E77" s="262">
        <v>43537</v>
      </c>
      <c r="F77" s="258">
        <v>2019</v>
      </c>
      <c r="G77" s="267" t="s">
        <v>42</v>
      </c>
      <c r="H77" s="252" t="s">
        <v>939</v>
      </c>
      <c r="I77" s="297">
        <v>2</v>
      </c>
      <c r="J77" s="258">
        <v>124</v>
      </c>
      <c r="K77" s="258" t="s">
        <v>700</v>
      </c>
      <c r="L77" s="258" t="s">
        <v>700</v>
      </c>
      <c r="M77" s="258" t="s">
        <v>121</v>
      </c>
      <c r="N77" s="258" t="s">
        <v>706</v>
      </c>
      <c r="O77" s="258" t="s">
        <v>693</v>
      </c>
      <c r="P77" s="346">
        <v>4</v>
      </c>
      <c r="Q77" s="258" t="s">
        <v>121</v>
      </c>
      <c r="R77" s="258" t="s">
        <v>121</v>
      </c>
      <c r="S77" s="283" t="s">
        <v>35</v>
      </c>
      <c r="T77" s="265" t="s">
        <v>35</v>
      </c>
      <c r="U77" s="265" t="s">
        <v>35</v>
      </c>
      <c r="V77" s="302" t="s">
        <v>227</v>
      </c>
      <c r="W77" s="302" t="s">
        <v>227</v>
      </c>
      <c r="X77" s="258" t="s">
        <v>713</v>
      </c>
      <c r="Y77" s="297">
        <v>2.2999999999999998</v>
      </c>
      <c r="Z77" s="298">
        <v>2.4</v>
      </c>
      <c r="AA77" s="297">
        <v>0.59</v>
      </c>
      <c r="AB77" s="297">
        <v>0.33</v>
      </c>
      <c r="AC77" s="299">
        <v>0.68</v>
      </c>
      <c r="AD77" s="299">
        <v>6.0999999999999999E-2</v>
      </c>
      <c r="AE77" s="297" t="s">
        <v>193</v>
      </c>
      <c r="AF77" s="300">
        <v>0.22</v>
      </c>
      <c r="AG77" s="198">
        <v>48.018000000000001</v>
      </c>
      <c r="AH77" s="198">
        <v>1.8</v>
      </c>
      <c r="AI77" s="267"/>
      <c r="AJ77" s="267"/>
      <c r="AK77" s="260">
        <v>4.38</v>
      </c>
      <c r="AL77" s="261"/>
      <c r="AM77" s="261"/>
      <c r="AN77" s="267"/>
      <c r="AO77" s="328" t="s">
        <v>713</v>
      </c>
    </row>
    <row r="78" spans="1:44" ht="15.75" customHeight="1" x14ac:dyDescent="0.25">
      <c r="A78" s="258"/>
      <c r="B78" s="275" t="s">
        <v>744</v>
      </c>
      <c r="C78" s="304" t="s">
        <v>729</v>
      </c>
      <c r="D78" s="261" t="s">
        <v>480</v>
      </c>
      <c r="E78" s="262">
        <v>43537</v>
      </c>
      <c r="F78" s="258">
        <v>2019</v>
      </c>
      <c r="G78" s="267" t="s">
        <v>42</v>
      </c>
      <c r="H78" s="252" t="s">
        <v>939</v>
      </c>
      <c r="I78" s="297">
        <v>1</v>
      </c>
      <c r="J78" s="258">
        <v>102</v>
      </c>
      <c r="K78" s="258" t="s">
        <v>700</v>
      </c>
      <c r="L78" s="258" t="s">
        <v>700</v>
      </c>
      <c r="M78" s="258" t="s">
        <v>121</v>
      </c>
      <c r="N78" s="258" t="s">
        <v>706</v>
      </c>
      <c r="O78" s="258" t="s">
        <v>693</v>
      </c>
      <c r="P78" s="346">
        <v>4</v>
      </c>
      <c r="Q78" s="258" t="s">
        <v>121</v>
      </c>
      <c r="R78" s="258" t="s">
        <v>121</v>
      </c>
      <c r="S78" s="283" t="s">
        <v>35</v>
      </c>
      <c r="T78" s="265" t="s">
        <v>35</v>
      </c>
      <c r="U78" s="265" t="s">
        <v>35</v>
      </c>
      <c r="V78" s="302" t="s">
        <v>227</v>
      </c>
      <c r="W78" s="302" t="s">
        <v>227</v>
      </c>
      <c r="X78" s="258" t="s">
        <v>713</v>
      </c>
      <c r="Y78" s="297">
        <v>3.9</v>
      </c>
      <c r="Z78" s="299">
        <v>3.5</v>
      </c>
      <c r="AA78" s="297">
        <v>0.69</v>
      </c>
      <c r="AB78" s="297">
        <v>0.44</v>
      </c>
      <c r="AC78" s="299">
        <v>0.63</v>
      </c>
      <c r="AD78" s="299">
        <v>6.3E-2</v>
      </c>
      <c r="AE78" s="297" t="s">
        <v>193</v>
      </c>
      <c r="AF78" s="300">
        <v>0.24</v>
      </c>
      <c r="AG78" s="258"/>
      <c r="AH78" s="258"/>
      <c r="AI78" s="267"/>
      <c r="AJ78" s="267"/>
      <c r="AK78" s="260">
        <v>12.5</v>
      </c>
      <c r="AL78" s="261"/>
      <c r="AM78" s="261"/>
      <c r="AN78" s="267"/>
      <c r="AO78" s="328" t="s">
        <v>713</v>
      </c>
    </row>
    <row r="79" spans="1:44" ht="15.75" customHeight="1" x14ac:dyDescent="0.25">
      <c r="A79" s="258"/>
      <c r="B79" s="275" t="s">
        <v>746</v>
      </c>
      <c r="C79" s="304" t="s">
        <v>730</v>
      </c>
      <c r="D79" s="261" t="s">
        <v>480</v>
      </c>
      <c r="E79" s="262">
        <v>43537</v>
      </c>
      <c r="F79" s="258">
        <v>2019</v>
      </c>
      <c r="G79" s="267" t="s">
        <v>42</v>
      </c>
      <c r="H79" s="252" t="s">
        <v>939</v>
      </c>
      <c r="I79" s="260">
        <v>1</v>
      </c>
      <c r="J79" s="258">
        <v>112</v>
      </c>
      <c r="K79" s="258" t="s">
        <v>700</v>
      </c>
      <c r="L79" s="258" t="s">
        <v>700</v>
      </c>
      <c r="M79" s="258" t="s">
        <v>121</v>
      </c>
      <c r="N79" s="258" t="s">
        <v>711</v>
      </c>
      <c r="O79" s="258" t="s">
        <v>693</v>
      </c>
      <c r="P79" s="346">
        <v>3</v>
      </c>
      <c r="Q79" s="258" t="s">
        <v>121</v>
      </c>
      <c r="R79" s="258" t="s">
        <v>121</v>
      </c>
      <c r="S79" s="283" t="s">
        <v>35</v>
      </c>
      <c r="T79" s="265" t="s">
        <v>35</v>
      </c>
      <c r="U79" s="265" t="s">
        <v>35</v>
      </c>
      <c r="V79" s="296" t="s">
        <v>229</v>
      </c>
      <c r="W79" s="296" t="s">
        <v>229</v>
      </c>
      <c r="X79" s="258" t="s">
        <v>79</v>
      </c>
      <c r="Y79" s="258"/>
      <c r="Z79" s="258"/>
      <c r="AA79" s="258"/>
      <c r="AB79" s="258"/>
      <c r="AC79" s="258"/>
      <c r="AD79" s="258"/>
      <c r="AE79" s="258"/>
      <c r="AF79" s="300">
        <v>0.65</v>
      </c>
      <c r="AG79" s="258"/>
      <c r="AH79" s="258"/>
      <c r="AI79" s="267"/>
      <c r="AJ79" s="267"/>
      <c r="AK79" s="260">
        <v>33.4</v>
      </c>
      <c r="AL79" s="261"/>
      <c r="AM79" s="261"/>
      <c r="AN79" s="267"/>
      <c r="AO79" s="328" t="s">
        <v>713</v>
      </c>
    </row>
    <row r="80" spans="1:44" ht="15.75" customHeight="1" x14ac:dyDescent="0.25">
      <c r="A80" s="258"/>
      <c r="B80" s="275" t="s">
        <v>742</v>
      </c>
      <c r="C80" s="275" t="s">
        <v>53</v>
      </c>
      <c r="D80" s="261" t="s">
        <v>480</v>
      </c>
      <c r="E80" s="262">
        <v>43537</v>
      </c>
      <c r="F80" s="258">
        <v>2019</v>
      </c>
      <c r="G80" s="301" t="s">
        <v>43</v>
      </c>
      <c r="H80" s="252" t="s">
        <v>715</v>
      </c>
      <c r="I80" s="297">
        <v>3</v>
      </c>
      <c r="J80" s="258">
        <v>108</v>
      </c>
      <c r="K80" s="258" t="s">
        <v>700</v>
      </c>
      <c r="L80" s="258" t="s">
        <v>700</v>
      </c>
      <c r="M80" s="258" t="s">
        <v>121</v>
      </c>
      <c r="N80" s="258" t="s">
        <v>707</v>
      </c>
      <c r="O80" s="258" t="s">
        <v>691</v>
      </c>
      <c r="P80" s="346"/>
      <c r="Q80" s="258" t="s">
        <v>121</v>
      </c>
      <c r="R80" s="258" t="s">
        <v>121</v>
      </c>
      <c r="S80" s="283" t="s">
        <v>35</v>
      </c>
      <c r="T80" s="265" t="s">
        <v>35</v>
      </c>
      <c r="U80" s="265" t="s">
        <v>35</v>
      </c>
      <c r="V80" s="302" t="s">
        <v>227</v>
      </c>
      <c r="W80" s="302" t="s">
        <v>227</v>
      </c>
      <c r="X80" s="258" t="s">
        <v>713</v>
      </c>
      <c r="Y80" s="297">
        <v>2.2000000000000002</v>
      </c>
      <c r="Z80" s="299">
        <v>5.3</v>
      </c>
      <c r="AA80" s="297">
        <v>0.47</v>
      </c>
      <c r="AB80" s="297">
        <v>0.43</v>
      </c>
      <c r="AC80" s="298">
        <v>0.59</v>
      </c>
      <c r="AD80" s="299">
        <v>6.0999999999999999E-2</v>
      </c>
      <c r="AE80" s="297" t="s">
        <v>193</v>
      </c>
      <c r="AF80" s="300">
        <v>0.38</v>
      </c>
      <c r="AG80" s="198">
        <v>37.659999999999989</v>
      </c>
      <c r="AH80" s="198">
        <v>1.8</v>
      </c>
      <c r="AI80" s="267"/>
      <c r="AJ80" s="267"/>
      <c r="AK80" s="260">
        <v>4.76</v>
      </c>
      <c r="AL80" s="261" t="s">
        <v>227</v>
      </c>
      <c r="AM80" s="267"/>
      <c r="AN80" s="267"/>
      <c r="AO80" s="328" t="s">
        <v>713</v>
      </c>
    </row>
    <row r="81" spans="1:41" ht="15.75" customHeight="1" x14ac:dyDescent="0.25">
      <c r="A81" s="258"/>
      <c r="B81" s="258" t="s">
        <v>749</v>
      </c>
      <c r="C81" s="260" t="s">
        <v>721</v>
      </c>
      <c r="D81" s="261" t="s">
        <v>480</v>
      </c>
      <c r="E81" s="262">
        <v>43539</v>
      </c>
      <c r="F81" s="258">
        <v>2019</v>
      </c>
      <c r="G81" s="267" t="s">
        <v>42</v>
      </c>
      <c r="H81" s="252" t="s">
        <v>938</v>
      </c>
      <c r="I81" s="260">
        <v>1</v>
      </c>
      <c r="J81" s="258">
        <v>114</v>
      </c>
      <c r="K81" s="258" t="s">
        <v>700</v>
      </c>
      <c r="L81" s="258" t="s">
        <v>700</v>
      </c>
      <c r="M81" s="258" t="s">
        <v>121</v>
      </c>
      <c r="N81" s="258" t="s">
        <v>711</v>
      </c>
      <c r="O81" s="258" t="s">
        <v>693</v>
      </c>
      <c r="P81" s="346"/>
      <c r="Q81" s="258" t="s">
        <v>121</v>
      </c>
      <c r="R81" s="258" t="s">
        <v>121</v>
      </c>
      <c r="S81" s="283" t="s">
        <v>35</v>
      </c>
      <c r="T81" s="265" t="s">
        <v>35</v>
      </c>
      <c r="U81" s="265" t="s">
        <v>35</v>
      </c>
      <c r="V81" s="302" t="s">
        <v>227</v>
      </c>
      <c r="W81" s="302" t="s">
        <v>227</v>
      </c>
      <c r="X81" s="258" t="s">
        <v>713</v>
      </c>
      <c r="Y81" s="258"/>
      <c r="Z81" s="258"/>
      <c r="AA81" s="258"/>
      <c r="AB81" s="258"/>
      <c r="AC81" s="258"/>
      <c r="AD81" s="258"/>
      <c r="AE81" s="258"/>
      <c r="AF81" s="300">
        <v>0.21</v>
      </c>
      <c r="AG81" s="258"/>
      <c r="AH81" s="258"/>
      <c r="AI81" s="267"/>
      <c r="AJ81" s="267"/>
      <c r="AK81" s="260">
        <v>3.8</v>
      </c>
      <c r="AL81" s="261"/>
      <c r="AM81" s="261" t="s">
        <v>842</v>
      </c>
      <c r="AN81" s="267"/>
      <c r="AO81" s="328" t="s">
        <v>713</v>
      </c>
    </row>
    <row r="82" spans="1:41" ht="15.75" customHeight="1" x14ac:dyDescent="0.25">
      <c r="A82" s="258"/>
      <c r="B82" s="258" t="s">
        <v>750</v>
      </c>
      <c r="C82" s="260" t="s">
        <v>59</v>
      </c>
      <c r="D82" s="261" t="s">
        <v>480</v>
      </c>
      <c r="E82" s="262">
        <v>43539</v>
      </c>
      <c r="F82" s="258">
        <v>2019</v>
      </c>
      <c r="G82" s="267" t="s">
        <v>42</v>
      </c>
      <c r="H82" s="252" t="s">
        <v>939</v>
      </c>
      <c r="I82" s="297">
        <v>2</v>
      </c>
      <c r="J82" s="258">
        <v>122</v>
      </c>
      <c r="K82" s="258" t="s">
        <v>700</v>
      </c>
      <c r="L82" s="258" t="s">
        <v>700</v>
      </c>
      <c r="M82" s="258" t="s">
        <v>121</v>
      </c>
      <c r="N82" s="258" t="s">
        <v>705</v>
      </c>
      <c r="O82" s="258" t="s">
        <v>701</v>
      </c>
      <c r="P82" s="346"/>
      <c r="Q82" s="258" t="s">
        <v>121</v>
      </c>
      <c r="R82" s="258" t="s">
        <v>121</v>
      </c>
      <c r="S82" s="283" t="s">
        <v>35</v>
      </c>
      <c r="T82" s="265" t="s">
        <v>35</v>
      </c>
      <c r="U82" s="265" t="s">
        <v>35</v>
      </c>
      <c r="V82" s="302" t="s">
        <v>227</v>
      </c>
      <c r="W82" s="302" t="s">
        <v>227</v>
      </c>
      <c r="X82" s="258" t="s">
        <v>713</v>
      </c>
      <c r="Y82" s="297">
        <v>3.1</v>
      </c>
      <c r="Z82" s="298">
        <v>2.6</v>
      </c>
      <c r="AA82" s="297">
        <v>0.51</v>
      </c>
      <c r="AB82" s="297">
        <v>0.51</v>
      </c>
      <c r="AC82" s="299">
        <v>0.61</v>
      </c>
      <c r="AD82" s="299">
        <v>5.8999999999999997E-2</v>
      </c>
      <c r="AE82" s="297" t="s">
        <v>193</v>
      </c>
      <c r="AF82" s="300">
        <v>0.21</v>
      </c>
      <c r="AG82" s="258"/>
      <c r="AH82" s="258"/>
      <c r="AI82" s="267"/>
      <c r="AJ82" s="267"/>
      <c r="AK82" s="260">
        <v>8.23</v>
      </c>
      <c r="AL82" s="261"/>
      <c r="AM82" s="261"/>
      <c r="AN82" s="267"/>
      <c r="AO82" s="328" t="s">
        <v>79</v>
      </c>
    </row>
    <row r="83" spans="1:41" ht="15.75" customHeight="1" x14ac:dyDescent="0.25">
      <c r="A83" s="258"/>
      <c r="B83" s="258" t="s">
        <v>751</v>
      </c>
      <c r="C83" s="258" t="s">
        <v>48</v>
      </c>
      <c r="D83" s="261" t="s">
        <v>480</v>
      </c>
      <c r="E83" s="262">
        <v>43539</v>
      </c>
      <c r="F83" s="258">
        <v>2019</v>
      </c>
      <c r="G83" s="301" t="s">
        <v>43</v>
      </c>
      <c r="H83" s="252" t="s">
        <v>715</v>
      </c>
      <c r="I83" s="297">
        <v>4</v>
      </c>
      <c r="J83" s="258">
        <v>121</v>
      </c>
      <c r="K83" s="258" t="s">
        <v>700</v>
      </c>
      <c r="L83" s="258" t="s">
        <v>700</v>
      </c>
      <c r="M83" s="258" t="s">
        <v>121</v>
      </c>
      <c r="N83" s="258" t="s">
        <v>758</v>
      </c>
      <c r="O83" s="258" t="s">
        <v>691</v>
      </c>
      <c r="P83" s="346"/>
      <c r="Q83" s="258" t="s">
        <v>121</v>
      </c>
      <c r="R83" s="258" t="s">
        <v>121</v>
      </c>
      <c r="S83" s="283" t="s">
        <v>35</v>
      </c>
      <c r="T83" s="265" t="s">
        <v>35</v>
      </c>
      <c r="U83" s="265" t="s">
        <v>35</v>
      </c>
      <c r="V83" s="302" t="s">
        <v>227</v>
      </c>
      <c r="W83" s="302" t="s">
        <v>227</v>
      </c>
      <c r="X83" s="258" t="s">
        <v>713</v>
      </c>
      <c r="Y83" s="297">
        <v>4</v>
      </c>
      <c r="Z83" s="298">
        <v>2.1</v>
      </c>
      <c r="AA83" s="297">
        <v>0.54</v>
      </c>
      <c r="AB83" s="297">
        <v>0.44</v>
      </c>
      <c r="AC83" s="299">
        <v>0.71</v>
      </c>
      <c r="AD83" s="299">
        <v>6.3E-2</v>
      </c>
      <c r="AE83" s="299">
        <v>1.6</v>
      </c>
      <c r="AF83" s="300">
        <v>0.21</v>
      </c>
      <c r="AG83" s="303">
        <v>153.71399999999997</v>
      </c>
      <c r="AH83" s="193">
        <v>2.4</v>
      </c>
      <c r="AI83" s="267"/>
      <c r="AJ83" s="267"/>
      <c r="AK83" s="260">
        <v>5.15</v>
      </c>
      <c r="AL83" s="261"/>
      <c r="AM83" s="261"/>
      <c r="AN83" s="267"/>
      <c r="AO83" s="328" t="s">
        <v>79</v>
      </c>
    </row>
    <row r="84" spans="1:41" ht="15.75" customHeight="1" x14ac:dyDescent="0.25">
      <c r="A84" s="258"/>
      <c r="B84" s="258" t="s">
        <v>752</v>
      </c>
      <c r="C84" s="260" t="s">
        <v>69</v>
      </c>
      <c r="D84" s="261" t="s">
        <v>480</v>
      </c>
      <c r="E84" s="262">
        <v>43552</v>
      </c>
      <c r="F84" s="258">
        <v>2019</v>
      </c>
      <c r="G84" s="301" t="s">
        <v>833</v>
      </c>
      <c r="H84" s="252" t="s">
        <v>940</v>
      </c>
      <c r="I84" s="258" t="s">
        <v>196</v>
      </c>
      <c r="J84" s="258" t="s">
        <v>121</v>
      </c>
      <c r="K84" s="258" t="s">
        <v>703</v>
      </c>
      <c r="L84" s="258" t="s">
        <v>703</v>
      </c>
      <c r="M84" s="258" t="s">
        <v>121</v>
      </c>
      <c r="N84" s="258" t="s">
        <v>705</v>
      </c>
      <c r="O84" s="258" t="s">
        <v>701</v>
      </c>
      <c r="P84" s="346"/>
      <c r="Q84" s="258" t="s">
        <v>121</v>
      </c>
      <c r="R84" s="258" t="s">
        <v>121</v>
      </c>
      <c r="S84" s="283" t="s">
        <v>35</v>
      </c>
      <c r="T84" s="265" t="s">
        <v>35</v>
      </c>
      <c r="U84" s="265" t="s">
        <v>35</v>
      </c>
      <c r="V84" s="296" t="s">
        <v>229</v>
      </c>
      <c r="W84" s="296" t="s">
        <v>229</v>
      </c>
      <c r="X84" s="258" t="s">
        <v>79</v>
      </c>
      <c r="Y84" s="297"/>
      <c r="Z84" s="299"/>
      <c r="AA84" s="297"/>
      <c r="AB84" s="297"/>
      <c r="AC84" s="299"/>
      <c r="AD84" s="299"/>
      <c r="AE84" s="297"/>
      <c r="AF84" s="300">
        <v>0.3</v>
      </c>
      <c r="AG84" s="241">
        <v>38.706000000000003</v>
      </c>
      <c r="AH84" s="241"/>
      <c r="AI84" s="267"/>
      <c r="AJ84" s="267"/>
      <c r="AK84" s="260">
        <v>8.4700000000000006</v>
      </c>
      <c r="AL84" s="261"/>
      <c r="AM84" s="261"/>
      <c r="AN84" s="267"/>
      <c r="AO84" s="328" t="s">
        <v>713</v>
      </c>
    </row>
    <row r="85" spans="1:41" ht="15.75" customHeight="1" x14ac:dyDescent="0.25">
      <c r="A85" s="258"/>
      <c r="B85" s="258" t="s">
        <v>754</v>
      </c>
      <c r="C85" s="260" t="s">
        <v>725</v>
      </c>
      <c r="D85" s="261" t="s">
        <v>480</v>
      </c>
      <c r="E85" s="262">
        <v>43552</v>
      </c>
      <c r="F85" s="258">
        <v>2019</v>
      </c>
      <c r="G85" s="301" t="s">
        <v>833</v>
      </c>
      <c r="H85" s="252" t="s">
        <v>940</v>
      </c>
      <c r="I85" s="260" t="s">
        <v>196</v>
      </c>
      <c r="J85" s="258" t="s">
        <v>121</v>
      </c>
      <c r="K85" s="258" t="s">
        <v>700</v>
      </c>
      <c r="L85" s="258" t="s">
        <v>700</v>
      </c>
      <c r="M85" s="258" t="s">
        <v>121</v>
      </c>
      <c r="N85" s="258" t="s">
        <v>706</v>
      </c>
      <c r="O85" s="258" t="s">
        <v>693</v>
      </c>
      <c r="P85" s="346"/>
      <c r="Q85" s="258" t="s">
        <v>121</v>
      </c>
      <c r="R85" s="258" t="s">
        <v>121</v>
      </c>
      <c r="S85" s="258" t="s">
        <v>121</v>
      </c>
      <c r="T85" s="265" t="s">
        <v>35</v>
      </c>
      <c r="U85" s="265" t="s">
        <v>35</v>
      </c>
      <c r="V85" s="296" t="s">
        <v>229</v>
      </c>
      <c r="W85" s="296" t="s">
        <v>229</v>
      </c>
      <c r="X85" s="258" t="s">
        <v>79</v>
      </c>
      <c r="Y85" s="299">
        <v>7.4</v>
      </c>
      <c r="Z85" s="299">
        <v>5.0999999999999996</v>
      </c>
      <c r="AA85" s="299">
        <v>0.69</v>
      </c>
      <c r="AB85" s="299">
        <v>0.35</v>
      </c>
      <c r="AC85" s="299">
        <v>0.68</v>
      </c>
      <c r="AD85" s="299">
        <v>4.8000000000000001E-2</v>
      </c>
      <c r="AE85" s="299" t="s">
        <v>193</v>
      </c>
      <c r="AF85" s="300">
        <v>0.22</v>
      </c>
      <c r="AG85" s="241">
        <v>34.752000000000002</v>
      </c>
      <c r="AH85" s="241">
        <v>1.7</v>
      </c>
      <c r="AI85" s="267"/>
      <c r="AJ85" s="267"/>
      <c r="AK85" s="339">
        <v>213.4</v>
      </c>
      <c r="AL85" s="261" t="s">
        <v>227</v>
      </c>
      <c r="AM85" s="267"/>
      <c r="AN85" s="267"/>
      <c r="AO85" s="328" t="s">
        <v>713</v>
      </c>
    </row>
    <row r="86" spans="1:41" ht="15.75" customHeight="1" x14ac:dyDescent="0.25">
      <c r="A86" s="258"/>
      <c r="B86" s="258" t="s">
        <v>753</v>
      </c>
      <c r="C86" s="260" t="s">
        <v>724</v>
      </c>
      <c r="D86" s="261" t="s">
        <v>480</v>
      </c>
      <c r="E86" s="262">
        <v>43552</v>
      </c>
      <c r="F86" s="258">
        <v>2019</v>
      </c>
      <c r="G86" s="267" t="s">
        <v>42</v>
      </c>
      <c r="H86" s="253" t="s">
        <v>940</v>
      </c>
      <c r="I86" s="260" t="s">
        <v>196</v>
      </c>
      <c r="J86" s="258" t="s">
        <v>121</v>
      </c>
      <c r="K86" s="258" t="s">
        <v>703</v>
      </c>
      <c r="L86" s="258" t="s">
        <v>703</v>
      </c>
      <c r="M86" s="258" t="s">
        <v>121</v>
      </c>
      <c r="N86" s="258" t="s">
        <v>706</v>
      </c>
      <c r="O86" s="258" t="s">
        <v>693</v>
      </c>
      <c r="P86" s="346">
        <v>4</v>
      </c>
      <c r="Q86" s="258" t="s">
        <v>121</v>
      </c>
      <c r="R86" s="258" t="s">
        <v>121</v>
      </c>
      <c r="S86" s="258" t="s">
        <v>121</v>
      </c>
      <c r="T86" s="265" t="s">
        <v>35</v>
      </c>
      <c r="U86" s="265" t="s">
        <v>35</v>
      </c>
      <c r="V86" s="302" t="s">
        <v>227</v>
      </c>
      <c r="W86" s="302" t="s">
        <v>227</v>
      </c>
      <c r="X86" s="258" t="s">
        <v>713</v>
      </c>
      <c r="Y86" s="299">
        <v>2.7</v>
      </c>
      <c r="Z86" s="299">
        <v>11</v>
      </c>
      <c r="AA86" s="299">
        <v>0.66</v>
      </c>
      <c r="AB86" s="299">
        <v>0.38</v>
      </c>
      <c r="AC86" s="299">
        <v>0.63</v>
      </c>
      <c r="AD86" s="299">
        <v>5.1999999999999998E-2</v>
      </c>
      <c r="AE86" s="299" t="s">
        <v>193</v>
      </c>
      <c r="AF86" s="300">
        <v>0.42</v>
      </c>
      <c r="AG86" s="241">
        <v>55.865999999999993</v>
      </c>
      <c r="AH86" s="241">
        <v>1.9</v>
      </c>
      <c r="AI86" s="267"/>
      <c r="AJ86" s="267"/>
      <c r="AK86" s="260">
        <v>30.8</v>
      </c>
      <c r="AL86" s="261"/>
      <c r="AM86" s="261"/>
      <c r="AN86" s="267"/>
      <c r="AO86" s="328" t="s">
        <v>713</v>
      </c>
    </row>
    <row r="87" spans="1:41" ht="15.75" customHeight="1" x14ac:dyDescent="0.25">
      <c r="A87" s="258"/>
      <c r="B87" s="258" t="s">
        <v>755</v>
      </c>
      <c r="C87" s="260" t="s">
        <v>726</v>
      </c>
      <c r="D87" s="261" t="s">
        <v>480</v>
      </c>
      <c r="E87" s="262">
        <v>43552</v>
      </c>
      <c r="F87" s="258">
        <v>2019</v>
      </c>
      <c r="G87" s="267" t="s">
        <v>42</v>
      </c>
      <c r="H87" s="253" t="s">
        <v>940</v>
      </c>
      <c r="I87" s="260" t="s">
        <v>196</v>
      </c>
      <c r="J87" s="258" t="s">
        <v>121</v>
      </c>
      <c r="K87" s="258" t="s">
        <v>694</v>
      </c>
      <c r="L87" s="260" t="s">
        <v>694</v>
      </c>
      <c r="M87" s="260" t="s">
        <v>121</v>
      </c>
      <c r="N87" s="260" t="s">
        <v>706</v>
      </c>
      <c r="O87" s="260" t="s">
        <v>693</v>
      </c>
      <c r="P87" s="363"/>
      <c r="Q87" s="260" t="s">
        <v>121</v>
      </c>
      <c r="R87" s="260" t="s">
        <v>121</v>
      </c>
      <c r="S87" s="258" t="s">
        <v>121</v>
      </c>
      <c r="T87" s="258" t="s">
        <v>121</v>
      </c>
      <c r="U87" s="258" t="s">
        <v>121</v>
      </c>
      <c r="V87" s="258" t="s">
        <v>121</v>
      </c>
      <c r="W87" s="258" t="s">
        <v>121</v>
      </c>
      <c r="X87" s="258" t="s">
        <v>121</v>
      </c>
      <c r="Y87" s="258" t="s">
        <v>121</v>
      </c>
      <c r="Z87" s="258" t="s">
        <v>121</v>
      </c>
      <c r="AA87" s="258" t="s">
        <v>121</v>
      </c>
      <c r="AB87" s="258" t="s">
        <v>121</v>
      </c>
      <c r="AC87" s="258" t="s">
        <v>121</v>
      </c>
      <c r="AD87" s="258" t="s">
        <v>121</v>
      </c>
      <c r="AE87" s="258" t="s">
        <v>121</v>
      </c>
      <c r="AF87" s="258" t="s">
        <v>121</v>
      </c>
      <c r="AG87" s="258" t="s">
        <v>121</v>
      </c>
      <c r="AH87" s="258"/>
      <c r="AI87" s="267"/>
      <c r="AJ87" s="267"/>
      <c r="AK87" s="270" t="s">
        <v>981</v>
      </c>
      <c r="AL87" s="261"/>
      <c r="AM87" s="261"/>
      <c r="AN87" s="267"/>
      <c r="AO87" s="328" t="s">
        <v>715</v>
      </c>
    </row>
    <row r="88" spans="1:41" ht="15.75" customHeight="1" x14ac:dyDescent="0.25">
      <c r="A88" s="258"/>
      <c r="B88" s="258" t="s">
        <v>150</v>
      </c>
      <c r="C88" s="258" t="s">
        <v>50</v>
      </c>
      <c r="D88" s="261" t="s">
        <v>480</v>
      </c>
      <c r="E88" s="262">
        <v>43863</v>
      </c>
      <c r="F88" s="258">
        <v>2020</v>
      </c>
      <c r="G88" s="267" t="s">
        <v>715</v>
      </c>
      <c r="H88" s="252" t="s">
        <v>77</v>
      </c>
      <c r="I88" s="260" t="s">
        <v>715</v>
      </c>
      <c r="J88" s="258" t="s">
        <v>121</v>
      </c>
      <c r="K88" s="258" t="s">
        <v>121</v>
      </c>
      <c r="L88" s="260" t="s">
        <v>121</v>
      </c>
      <c r="M88" s="260" t="s">
        <v>121</v>
      </c>
      <c r="N88" s="260" t="s">
        <v>121</v>
      </c>
      <c r="O88" s="260" t="s">
        <v>121</v>
      </c>
      <c r="P88" s="363"/>
      <c r="Q88" s="260"/>
      <c r="R88" s="260" t="s">
        <v>121</v>
      </c>
      <c r="S88" s="265" t="s">
        <v>35</v>
      </c>
      <c r="T88" s="302" t="s">
        <v>227</v>
      </c>
      <c r="U88" s="265" t="s">
        <v>35</v>
      </c>
      <c r="V88" s="265" t="s">
        <v>35</v>
      </c>
      <c r="W88" s="265" t="s">
        <v>35</v>
      </c>
      <c r="X88" s="258" t="s">
        <v>713</v>
      </c>
      <c r="Y88" s="258">
        <v>2.1</v>
      </c>
      <c r="Z88" s="258">
        <v>4.0999999999999996</v>
      </c>
      <c r="AA88" s="258">
        <v>0.4</v>
      </c>
      <c r="AB88" s="258">
        <v>1.4</v>
      </c>
      <c r="AC88" s="309">
        <v>0.48</v>
      </c>
      <c r="AD88" s="258">
        <v>8.5000000000000006E-2</v>
      </c>
      <c r="AE88" s="258">
        <v>2.2999999999999998</v>
      </c>
      <c r="AF88" s="258">
        <v>0.24</v>
      </c>
      <c r="AG88" s="260">
        <v>41.79</v>
      </c>
      <c r="AH88" s="258" t="s">
        <v>846</v>
      </c>
      <c r="AI88" s="258" t="s">
        <v>846</v>
      </c>
      <c r="AJ88" s="258" t="s">
        <v>846</v>
      </c>
      <c r="AK88" s="270" t="s">
        <v>981</v>
      </c>
      <c r="AL88" s="306" t="s">
        <v>781</v>
      </c>
      <c r="AM88" s="306" t="s">
        <v>781</v>
      </c>
      <c r="AN88" s="267"/>
      <c r="AO88" s="328" t="s">
        <v>715</v>
      </c>
    </row>
    <row r="89" spans="1:41" ht="15.75" customHeight="1" x14ac:dyDescent="0.25">
      <c r="A89" s="258"/>
      <c r="B89" s="258" t="s">
        <v>167</v>
      </c>
      <c r="C89" s="258" t="s">
        <v>70</v>
      </c>
      <c r="D89" s="261" t="s">
        <v>480</v>
      </c>
      <c r="E89" s="262">
        <v>43900</v>
      </c>
      <c r="F89" s="258">
        <v>2020</v>
      </c>
      <c r="G89" s="267" t="s">
        <v>715</v>
      </c>
      <c r="H89" s="252" t="s">
        <v>939</v>
      </c>
      <c r="I89" s="258" t="s">
        <v>715</v>
      </c>
      <c r="J89" s="258" t="s">
        <v>121</v>
      </c>
      <c r="K89" s="258" t="s">
        <v>121</v>
      </c>
      <c r="L89" s="260" t="s">
        <v>121</v>
      </c>
      <c r="M89" s="379"/>
      <c r="N89" s="380" t="s">
        <v>121</v>
      </c>
      <c r="O89" s="260" t="s">
        <v>121</v>
      </c>
      <c r="P89" s="363">
        <v>7</v>
      </c>
      <c r="Q89" s="299" t="s">
        <v>121</v>
      </c>
      <c r="R89" s="299" t="s">
        <v>121</v>
      </c>
      <c r="S89" s="265" t="s">
        <v>121</v>
      </c>
      <c r="T89" s="265" t="s">
        <v>121</v>
      </c>
      <c r="U89" s="265" t="s">
        <v>121</v>
      </c>
      <c r="V89" s="265" t="s">
        <v>121</v>
      </c>
      <c r="W89" s="265" t="s">
        <v>121</v>
      </c>
      <c r="X89" s="258" t="s">
        <v>121</v>
      </c>
      <c r="Y89" s="297" t="s">
        <v>121</v>
      </c>
      <c r="Z89" s="298" t="s">
        <v>121</v>
      </c>
      <c r="AA89" s="297" t="s">
        <v>121</v>
      </c>
      <c r="AB89" s="297" t="s">
        <v>121</v>
      </c>
      <c r="AC89" s="297" t="s">
        <v>121</v>
      </c>
      <c r="AD89" s="297" t="s">
        <v>121</v>
      </c>
      <c r="AE89" s="297" t="s">
        <v>121</v>
      </c>
      <c r="AF89" s="299" t="s">
        <v>121</v>
      </c>
      <c r="AG89" s="260" t="s">
        <v>121</v>
      </c>
      <c r="AH89" s="258" t="s">
        <v>846</v>
      </c>
      <c r="AI89" s="258" t="s">
        <v>846</v>
      </c>
      <c r="AJ89" s="258" t="s">
        <v>846</v>
      </c>
      <c r="AK89" s="260">
        <v>7.54</v>
      </c>
      <c r="AL89" s="306" t="s">
        <v>715</v>
      </c>
      <c r="AM89" s="306" t="s">
        <v>715</v>
      </c>
      <c r="AN89" s="267"/>
      <c r="AO89" s="328" t="s">
        <v>79</v>
      </c>
    </row>
    <row r="90" spans="1:41" ht="15.75" customHeight="1" x14ac:dyDescent="0.25">
      <c r="A90" s="258"/>
      <c r="B90" s="258" t="s">
        <v>737</v>
      </c>
      <c r="C90" s="258" t="s">
        <v>722</v>
      </c>
      <c r="D90" s="261" t="s">
        <v>480</v>
      </c>
      <c r="E90" s="262">
        <v>43901</v>
      </c>
      <c r="F90" s="258">
        <v>2020</v>
      </c>
      <c r="G90" s="267" t="s">
        <v>42</v>
      </c>
      <c r="H90" s="252" t="s">
        <v>938</v>
      </c>
      <c r="I90" s="258">
        <v>2</v>
      </c>
      <c r="J90" s="258">
        <v>117.5</v>
      </c>
      <c r="K90" s="258" t="s">
        <v>700</v>
      </c>
      <c r="L90" s="260" t="s">
        <v>700</v>
      </c>
      <c r="M90" s="379">
        <v>7.9502118571281368</v>
      </c>
      <c r="N90" s="380" t="s">
        <v>827</v>
      </c>
      <c r="O90" s="260" t="s">
        <v>693</v>
      </c>
      <c r="P90" s="363"/>
      <c r="Q90" s="299" t="s">
        <v>832</v>
      </c>
      <c r="R90" s="299" t="s">
        <v>832</v>
      </c>
      <c r="S90" s="265" t="s">
        <v>35</v>
      </c>
      <c r="T90" s="265" t="s">
        <v>35</v>
      </c>
      <c r="U90" s="265" t="s">
        <v>35</v>
      </c>
      <c r="V90" s="265" t="s">
        <v>35</v>
      </c>
      <c r="W90" s="265" t="s">
        <v>35</v>
      </c>
      <c r="X90" s="258" t="s">
        <v>79</v>
      </c>
      <c r="Y90" s="297">
        <v>2</v>
      </c>
      <c r="Z90" s="297">
        <v>3.2</v>
      </c>
      <c r="AA90" s="297">
        <v>0.3</v>
      </c>
      <c r="AB90" s="297">
        <v>0.43</v>
      </c>
      <c r="AC90" s="297">
        <v>0.69</v>
      </c>
      <c r="AD90" s="297">
        <v>0.12</v>
      </c>
      <c r="AE90" s="297">
        <v>1.8</v>
      </c>
      <c r="AF90" s="299">
        <v>0.19</v>
      </c>
      <c r="AG90" s="260" t="s">
        <v>77</v>
      </c>
      <c r="AH90" s="258" t="s">
        <v>846</v>
      </c>
      <c r="AI90" s="258" t="s">
        <v>846</v>
      </c>
      <c r="AJ90" s="258" t="s">
        <v>846</v>
      </c>
      <c r="AK90" s="260">
        <v>6.15</v>
      </c>
      <c r="AL90" s="306" t="s">
        <v>781</v>
      </c>
      <c r="AM90" s="306" t="s">
        <v>781</v>
      </c>
      <c r="AN90" s="267"/>
      <c r="AO90" s="328" t="s">
        <v>79</v>
      </c>
    </row>
    <row r="91" spans="1:41" ht="15.75" customHeight="1" x14ac:dyDescent="0.25">
      <c r="A91" s="258"/>
      <c r="B91" s="258" t="s">
        <v>152</v>
      </c>
      <c r="C91" s="258" t="s">
        <v>47</v>
      </c>
      <c r="D91" s="261" t="s">
        <v>480</v>
      </c>
      <c r="E91" s="262">
        <v>43901</v>
      </c>
      <c r="F91" s="258">
        <v>2020</v>
      </c>
      <c r="G91" s="267" t="s">
        <v>42</v>
      </c>
      <c r="H91" s="252" t="s">
        <v>939</v>
      </c>
      <c r="I91" s="258">
        <v>5</v>
      </c>
      <c r="J91" s="258">
        <v>143</v>
      </c>
      <c r="K91" s="258" t="s">
        <v>703</v>
      </c>
      <c r="L91" s="258" t="s">
        <v>703</v>
      </c>
      <c r="M91" s="307">
        <v>5.3877211187249996</v>
      </c>
      <c r="N91" s="308" t="s">
        <v>824</v>
      </c>
      <c r="O91" s="258" t="s">
        <v>701</v>
      </c>
      <c r="P91" s="346"/>
      <c r="Q91" s="297" t="s">
        <v>832</v>
      </c>
      <c r="R91" s="297" t="s">
        <v>832</v>
      </c>
      <c r="S91" s="265" t="s">
        <v>35</v>
      </c>
      <c r="T91" s="265" t="s">
        <v>35</v>
      </c>
      <c r="U91" s="265" t="s">
        <v>35</v>
      </c>
      <c r="V91" s="265" t="s">
        <v>35</v>
      </c>
      <c r="W91" s="265" t="s">
        <v>35</v>
      </c>
      <c r="X91" s="258" t="s">
        <v>79</v>
      </c>
      <c r="Y91" s="297">
        <v>1.6</v>
      </c>
      <c r="Z91" s="298">
        <v>2.1</v>
      </c>
      <c r="AA91" s="297">
        <v>0.27</v>
      </c>
      <c r="AB91" s="297">
        <v>0.48</v>
      </c>
      <c r="AC91" s="298">
        <v>0.42</v>
      </c>
      <c r="AD91" s="297">
        <v>0.55000000000000004</v>
      </c>
      <c r="AE91" s="297">
        <v>0.95</v>
      </c>
      <c r="AF91" s="299">
        <v>0.17</v>
      </c>
      <c r="AG91" s="260" t="s">
        <v>77</v>
      </c>
      <c r="AH91" s="258" t="s">
        <v>846</v>
      </c>
      <c r="AI91" s="258" t="s">
        <v>846</v>
      </c>
      <c r="AJ91" s="258" t="s">
        <v>846</v>
      </c>
      <c r="AK91" s="260">
        <v>7.81</v>
      </c>
      <c r="AL91" s="306" t="s">
        <v>781</v>
      </c>
      <c r="AM91" s="306" t="s">
        <v>781</v>
      </c>
      <c r="AN91" s="267"/>
      <c r="AO91" s="328" t="s">
        <v>713</v>
      </c>
    </row>
    <row r="92" spans="1:41" ht="15.75" customHeight="1" x14ac:dyDescent="0.25">
      <c r="A92" s="258"/>
      <c r="B92" s="258" t="s">
        <v>150</v>
      </c>
      <c r="C92" s="258" t="s">
        <v>50</v>
      </c>
      <c r="D92" s="261" t="s">
        <v>480</v>
      </c>
      <c r="E92" s="262">
        <v>43901</v>
      </c>
      <c r="F92" s="258">
        <v>2020</v>
      </c>
      <c r="G92" s="267" t="s">
        <v>42</v>
      </c>
      <c r="H92" s="252" t="s">
        <v>939</v>
      </c>
      <c r="I92" s="258">
        <v>6</v>
      </c>
      <c r="J92" s="258">
        <v>118</v>
      </c>
      <c r="K92" s="258" t="s">
        <v>703</v>
      </c>
      <c r="L92" s="258" t="s">
        <v>703</v>
      </c>
      <c r="M92" s="307">
        <v>3.9845129896750002</v>
      </c>
      <c r="N92" s="308" t="s">
        <v>823</v>
      </c>
      <c r="O92" s="258" t="s">
        <v>691</v>
      </c>
      <c r="P92" s="346"/>
      <c r="Q92" s="297" t="s">
        <v>687</v>
      </c>
      <c r="R92" s="297" t="s">
        <v>687</v>
      </c>
      <c r="S92" s="265" t="s">
        <v>35</v>
      </c>
      <c r="T92" s="265" t="s">
        <v>35</v>
      </c>
      <c r="U92" s="265" t="s">
        <v>35</v>
      </c>
      <c r="V92" s="265" t="s">
        <v>35</v>
      </c>
      <c r="W92" s="265" t="s">
        <v>35</v>
      </c>
      <c r="X92" s="258" t="s">
        <v>79</v>
      </c>
      <c r="Y92" s="297">
        <v>1.3</v>
      </c>
      <c r="Z92" s="298">
        <v>2.5</v>
      </c>
      <c r="AA92" s="297">
        <v>0.35</v>
      </c>
      <c r="AB92" s="297">
        <v>0.6</v>
      </c>
      <c r="AC92" s="298">
        <v>0.57999999999999996</v>
      </c>
      <c r="AD92" s="297">
        <v>0.21</v>
      </c>
      <c r="AE92" s="297" t="s">
        <v>193</v>
      </c>
      <c r="AF92" s="299">
        <v>0.25</v>
      </c>
      <c r="AG92" s="260">
        <v>41.79</v>
      </c>
      <c r="AH92" s="258" t="s">
        <v>846</v>
      </c>
      <c r="AI92" s="258" t="s">
        <v>846</v>
      </c>
      <c r="AJ92" s="258" t="s">
        <v>846</v>
      </c>
      <c r="AK92" s="260">
        <v>8.14</v>
      </c>
      <c r="AL92" s="306" t="s">
        <v>781</v>
      </c>
      <c r="AM92" s="306" t="s">
        <v>781</v>
      </c>
      <c r="AN92" s="267"/>
      <c r="AO92" s="328" t="s">
        <v>713</v>
      </c>
    </row>
    <row r="93" spans="1:41" ht="15.75" customHeight="1" x14ac:dyDescent="0.25">
      <c r="A93" s="258"/>
      <c r="B93" s="258" t="s">
        <v>165</v>
      </c>
      <c r="C93" s="258" t="s">
        <v>53</v>
      </c>
      <c r="D93" s="261" t="s">
        <v>480</v>
      </c>
      <c r="E93" s="262">
        <v>43901</v>
      </c>
      <c r="F93" s="258">
        <v>2020</v>
      </c>
      <c r="G93" s="267" t="s">
        <v>42</v>
      </c>
      <c r="H93" s="252" t="s">
        <v>939</v>
      </c>
      <c r="I93" s="258">
        <v>4</v>
      </c>
      <c r="J93" s="258">
        <v>111</v>
      </c>
      <c r="K93" s="258" t="s">
        <v>703</v>
      </c>
      <c r="L93" s="258" t="s">
        <v>703</v>
      </c>
      <c r="M93" s="307">
        <v>5.3877211187249996</v>
      </c>
      <c r="N93" s="308" t="s">
        <v>825</v>
      </c>
      <c r="O93" s="258" t="s">
        <v>691</v>
      </c>
      <c r="P93" s="346"/>
      <c r="Q93" s="297" t="s">
        <v>687</v>
      </c>
      <c r="R93" s="297" t="s">
        <v>687</v>
      </c>
      <c r="S93" s="265" t="s">
        <v>35</v>
      </c>
      <c r="T93" s="265" t="s">
        <v>35</v>
      </c>
      <c r="U93" s="265" t="s">
        <v>35</v>
      </c>
      <c r="V93" s="265" t="s">
        <v>35</v>
      </c>
      <c r="W93" s="265" t="s">
        <v>35</v>
      </c>
      <c r="X93" s="258" t="s">
        <v>79</v>
      </c>
      <c r="Y93" s="297">
        <v>1.9</v>
      </c>
      <c r="Z93" s="297">
        <v>8.1999999999999993</v>
      </c>
      <c r="AA93" s="297">
        <v>0.28999999999999998</v>
      </c>
      <c r="AB93" s="297">
        <v>0.37</v>
      </c>
      <c r="AC93" s="298">
        <v>0.56000000000000005</v>
      </c>
      <c r="AD93" s="297">
        <v>6.2E-2</v>
      </c>
      <c r="AE93" s="297" t="s">
        <v>193</v>
      </c>
      <c r="AF93" s="299">
        <v>0.24</v>
      </c>
      <c r="AG93" s="260">
        <v>88.8</v>
      </c>
      <c r="AH93" s="258" t="s">
        <v>846</v>
      </c>
      <c r="AI93" s="258" t="s">
        <v>846</v>
      </c>
      <c r="AJ93" s="258" t="s">
        <v>846</v>
      </c>
      <c r="AK93" s="260">
        <v>3.85</v>
      </c>
      <c r="AL93" s="306" t="s">
        <v>781</v>
      </c>
      <c r="AM93" s="306" t="s">
        <v>781</v>
      </c>
      <c r="AN93" s="267"/>
      <c r="AO93" s="328" t="s">
        <v>79</v>
      </c>
    </row>
    <row r="94" spans="1:41" ht="15.75" customHeight="1" x14ac:dyDescent="0.25">
      <c r="A94" s="258"/>
      <c r="B94" s="258" t="s">
        <v>147</v>
      </c>
      <c r="C94" s="258" t="s">
        <v>48</v>
      </c>
      <c r="D94" s="261" t="s">
        <v>480</v>
      </c>
      <c r="E94" s="262">
        <v>43901</v>
      </c>
      <c r="F94" s="258">
        <v>2020</v>
      </c>
      <c r="G94" s="301" t="s">
        <v>43</v>
      </c>
      <c r="H94" s="252" t="s">
        <v>77</v>
      </c>
      <c r="I94" s="297">
        <v>5</v>
      </c>
      <c r="J94" s="258">
        <v>117.5</v>
      </c>
      <c r="K94" s="258" t="s">
        <v>703</v>
      </c>
      <c r="L94" s="258" t="s">
        <v>703</v>
      </c>
      <c r="M94" s="307">
        <v>4.6861170542000004</v>
      </c>
      <c r="N94" s="308" t="s">
        <v>822</v>
      </c>
      <c r="O94" s="258" t="s">
        <v>701</v>
      </c>
      <c r="P94" s="346"/>
      <c r="Q94" s="297" t="s">
        <v>832</v>
      </c>
      <c r="R94" s="297" t="s">
        <v>832</v>
      </c>
      <c r="S94" s="265" t="s">
        <v>35</v>
      </c>
      <c r="T94" s="265" t="s">
        <v>35</v>
      </c>
      <c r="U94" s="265" t="s">
        <v>35</v>
      </c>
      <c r="V94" s="265" t="s">
        <v>35</v>
      </c>
      <c r="W94" s="265" t="s">
        <v>35</v>
      </c>
      <c r="X94" s="258" t="s">
        <v>79</v>
      </c>
      <c r="Y94" s="297">
        <v>2.1</v>
      </c>
      <c r="Z94" s="298">
        <v>2.6</v>
      </c>
      <c r="AA94" s="297">
        <v>0.26</v>
      </c>
      <c r="AB94" s="297">
        <v>0.46</v>
      </c>
      <c r="AC94" s="297">
        <v>0.61</v>
      </c>
      <c r="AD94" s="297">
        <v>6.6000000000000003E-2</v>
      </c>
      <c r="AE94" s="297">
        <v>3.5</v>
      </c>
      <c r="AF94" s="299">
        <v>0.18</v>
      </c>
      <c r="AG94" s="260">
        <v>76.36</v>
      </c>
      <c r="AH94" s="258" t="s">
        <v>846</v>
      </c>
      <c r="AI94" s="258" t="s">
        <v>846</v>
      </c>
      <c r="AJ94" s="258" t="s">
        <v>846</v>
      </c>
      <c r="AK94" s="260">
        <v>9.36</v>
      </c>
      <c r="AL94" s="306" t="s">
        <v>781</v>
      </c>
      <c r="AM94" s="306" t="s">
        <v>781</v>
      </c>
      <c r="AN94" s="267"/>
      <c r="AO94" s="328" t="s">
        <v>713</v>
      </c>
    </row>
    <row r="95" spans="1:41" ht="15.75" customHeight="1" x14ac:dyDescent="0.25">
      <c r="A95" s="258"/>
      <c r="B95" s="258" t="s">
        <v>160</v>
      </c>
      <c r="C95" s="258" t="s">
        <v>54</v>
      </c>
      <c r="D95" s="261" t="s">
        <v>480</v>
      </c>
      <c r="E95" s="262">
        <v>43901</v>
      </c>
      <c r="F95" s="258">
        <v>2020</v>
      </c>
      <c r="G95" s="301" t="s">
        <v>43</v>
      </c>
      <c r="H95" s="252" t="s">
        <v>715</v>
      </c>
      <c r="I95" s="258">
        <v>3</v>
      </c>
      <c r="J95" s="258">
        <v>101.5</v>
      </c>
      <c r="K95" s="258" t="s">
        <v>700</v>
      </c>
      <c r="L95" s="258" t="s">
        <v>700</v>
      </c>
      <c r="M95" s="307">
        <v>3.2829089251499997</v>
      </c>
      <c r="N95" s="308" t="s">
        <v>826</v>
      </c>
      <c r="O95" s="258" t="s">
        <v>691</v>
      </c>
      <c r="P95" s="346"/>
      <c r="Q95" s="297" t="s">
        <v>687</v>
      </c>
      <c r="R95" s="297" t="s">
        <v>687</v>
      </c>
      <c r="S95" s="265" t="s">
        <v>35</v>
      </c>
      <c r="T95" s="265" t="s">
        <v>35</v>
      </c>
      <c r="U95" s="265" t="s">
        <v>35</v>
      </c>
      <c r="V95" s="265" t="s">
        <v>35</v>
      </c>
      <c r="W95" s="265" t="s">
        <v>35</v>
      </c>
      <c r="X95" s="258" t="s">
        <v>79</v>
      </c>
      <c r="Y95" s="297">
        <v>2.1</v>
      </c>
      <c r="Z95" s="298">
        <v>2.8</v>
      </c>
      <c r="AA95" s="297">
        <v>0.31</v>
      </c>
      <c r="AB95" s="297">
        <v>0.41</v>
      </c>
      <c r="AC95" s="298">
        <v>0.47</v>
      </c>
      <c r="AD95" s="297">
        <v>0.06</v>
      </c>
      <c r="AE95" s="297" t="s">
        <v>193</v>
      </c>
      <c r="AF95" s="299">
        <v>0.22</v>
      </c>
      <c r="AG95" s="260" t="s">
        <v>77</v>
      </c>
      <c r="AH95" s="258" t="s">
        <v>846</v>
      </c>
      <c r="AI95" s="258" t="s">
        <v>846</v>
      </c>
      <c r="AJ95" s="258" t="s">
        <v>846</v>
      </c>
      <c r="AK95" s="260">
        <v>7.07</v>
      </c>
      <c r="AL95" s="306" t="s">
        <v>781</v>
      </c>
      <c r="AM95" s="306" t="s">
        <v>781</v>
      </c>
      <c r="AN95" s="267"/>
      <c r="AO95" s="328" t="s">
        <v>713</v>
      </c>
    </row>
    <row r="96" spans="1:41" ht="15.75" customHeight="1" x14ac:dyDescent="0.25">
      <c r="A96" s="258"/>
      <c r="B96" s="258" t="s">
        <v>815</v>
      </c>
      <c r="C96" s="258" t="s">
        <v>811</v>
      </c>
      <c r="D96" s="261" t="s">
        <v>480</v>
      </c>
      <c r="E96" s="262">
        <v>43901</v>
      </c>
      <c r="F96" s="258">
        <v>2020</v>
      </c>
      <c r="G96" s="301" t="s">
        <v>43</v>
      </c>
      <c r="H96" s="252" t="s">
        <v>715</v>
      </c>
      <c r="I96" s="258">
        <v>1</v>
      </c>
      <c r="J96" s="258">
        <v>89</v>
      </c>
      <c r="K96" s="258" t="s">
        <v>700</v>
      </c>
      <c r="L96" s="258" t="s">
        <v>700</v>
      </c>
      <c r="M96" s="307">
        <v>6.0893251832499997</v>
      </c>
      <c r="N96" s="352" t="s">
        <v>831</v>
      </c>
      <c r="O96" s="258" t="s">
        <v>693</v>
      </c>
      <c r="P96" s="346"/>
      <c r="Q96" s="297" t="s">
        <v>0</v>
      </c>
      <c r="R96" s="297" t="s">
        <v>0</v>
      </c>
      <c r="S96" s="265" t="s">
        <v>35</v>
      </c>
      <c r="T96" s="265" t="s">
        <v>35</v>
      </c>
      <c r="U96" s="265" t="s">
        <v>35</v>
      </c>
      <c r="V96" s="265" t="s">
        <v>35</v>
      </c>
      <c r="W96" s="265" t="s">
        <v>35</v>
      </c>
      <c r="X96" s="258" t="s">
        <v>79</v>
      </c>
      <c r="Y96" s="297">
        <v>2.2999999999999998</v>
      </c>
      <c r="Z96" s="298">
        <v>2.2999999999999998</v>
      </c>
      <c r="AA96" s="297">
        <v>0.35</v>
      </c>
      <c r="AB96" s="297">
        <v>0.47</v>
      </c>
      <c r="AC96" s="298">
        <v>0.55000000000000004</v>
      </c>
      <c r="AD96" s="297">
        <v>6.3E-2</v>
      </c>
      <c r="AE96" s="297">
        <v>26</v>
      </c>
      <c r="AF96" s="299">
        <v>0.21</v>
      </c>
      <c r="AG96" s="260">
        <v>91.306200000000004</v>
      </c>
      <c r="AH96" s="258" t="s">
        <v>846</v>
      </c>
      <c r="AI96" s="258" t="s">
        <v>846</v>
      </c>
      <c r="AJ96" s="258" t="s">
        <v>846</v>
      </c>
      <c r="AK96" s="260">
        <v>4.17</v>
      </c>
      <c r="AL96" s="306" t="s">
        <v>781</v>
      </c>
      <c r="AM96" s="306" t="s">
        <v>781</v>
      </c>
      <c r="AN96" s="267"/>
      <c r="AO96" s="328" t="s">
        <v>713</v>
      </c>
    </row>
    <row r="97" spans="1:41" ht="15.75" customHeight="1" x14ac:dyDescent="0.25">
      <c r="A97" s="258"/>
      <c r="B97" s="258" t="s">
        <v>164</v>
      </c>
      <c r="C97" s="258" t="s">
        <v>69</v>
      </c>
      <c r="D97" s="261" t="s">
        <v>480</v>
      </c>
      <c r="E97" s="262">
        <v>43904</v>
      </c>
      <c r="F97" s="258">
        <v>2020</v>
      </c>
      <c r="G97" s="267" t="s">
        <v>42</v>
      </c>
      <c r="H97" s="252" t="s">
        <v>938</v>
      </c>
      <c r="I97" s="258">
        <v>3</v>
      </c>
      <c r="J97" s="258">
        <v>113</v>
      </c>
      <c r="K97" s="258" t="s">
        <v>700</v>
      </c>
      <c r="L97" s="258" t="s">
        <v>700</v>
      </c>
      <c r="M97" s="307">
        <v>5.7681797404663717</v>
      </c>
      <c r="N97" s="308" t="s">
        <v>825</v>
      </c>
      <c r="O97" s="258" t="s">
        <v>691</v>
      </c>
      <c r="P97" s="346"/>
      <c r="Q97" s="297" t="s">
        <v>715</v>
      </c>
      <c r="R97" s="297" t="s">
        <v>127</v>
      </c>
      <c r="S97" s="265" t="s">
        <v>35</v>
      </c>
      <c r="T97" s="265" t="s">
        <v>35</v>
      </c>
      <c r="U97" s="265" t="s">
        <v>35</v>
      </c>
      <c r="V97" s="265" t="s">
        <v>35</v>
      </c>
      <c r="W97" s="265" t="s">
        <v>35</v>
      </c>
      <c r="X97" s="258" t="s">
        <v>79</v>
      </c>
      <c r="Y97" s="297">
        <v>2.8</v>
      </c>
      <c r="Z97" s="298">
        <v>2.2000000000000002</v>
      </c>
      <c r="AA97" s="297">
        <v>0.39</v>
      </c>
      <c r="AB97" s="297">
        <v>0.35</v>
      </c>
      <c r="AC97" s="297">
        <v>0.66</v>
      </c>
      <c r="AD97" s="297">
        <v>5.1999999999999998E-2</v>
      </c>
      <c r="AE97" s="297" t="s">
        <v>193</v>
      </c>
      <c r="AF97" s="299">
        <v>0.2</v>
      </c>
      <c r="AG97" s="260">
        <v>68.95</v>
      </c>
      <c r="AH97" s="258" t="s">
        <v>846</v>
      </c>
      <c r="AI97" s="258" t="s">
        <v>846</v>
      </c>
      <c r="AJ97" s="258" t="s">
        <v>846</v>
      </c>
      <c r="AK97" s="260">
        <v>4.99</v>
      </c>
      <c r="AL97" s="306" t="s">
        <v>781</v>
      </c>
      <c r="AM97" s="306" t="s">
        <v>781</v>
      </c>
      <c r="AN97" s="267"/>
      <c r="AO97" s="328" t="s">
        <v>79</v>
      </c>
    </row>
    <row r="98" spans="1:41" ht="15.75" customHeight="1" x14ac:dyDescent="0.25">
      <c r="A98" s="258"/>
      <c r="B98" s="258" t="s">
        <v>160</v>
      </c>
      <c r="C98" s="258" t="s">
        <v>730</v>
      </c>
      <c r="D98" s="261" t="s">
        <v>480</v>
      </c>
      <c r="E98" s="262">
        <v>43904</v>
      </c>
      <c r="F98" s="258">
        <v>2020</v>
      </c>
      <c r="G98" s="267" t="s">
        <v>42</v>
      </c>
      <c r="H98" s="252" t="s">
        <v>938</v>
      </c>
      <c r="I98" s="258">
        <v>2</v>
      </c>
      <c r="J98" s="258">
        <v>111</v>
      </c>
      <c r="K98" s="258" t="s">
        <v>703</v>
      </c>
      <c r="L98" s="258" t="s">
        <v>703</v>
      </c>
      <c r="M98" s="307">
        <v>4.6861170542000004</v>
      </c>
      <c r="N98" s="308" t="s">
        <v>827</v>
      </c>
      <c r="O98" s="258" t="s">
        <v>693</v>
      </c>
      <c r="P98" s="346">
        <v>4</v>
      </c>
      <c r="Q98" s="297" t="s">
        <v>832</v>
      </c>
      <c r="R98" s="297" t="s">
        <v>832</v>
      </c>
      <c r="S98" s="265" t="s">
        <v>35</v>
      </c>
      <c r="T98" s="265" t="s">
        <v>35</v>
      </c>
      <c r="U98" s="265" t="s">
        <v>35</v>
      </c>
      <c r="V98" s="265" t="s">
        <v>35</v>
      </c>
      <c r="W98" s="265" t="s">
        <v>35</v>
      </c>
      <c r="X98" s="258" t="s">
        <v>79</v>
      </c>
      <c r="Y98" s="297">
        <v>1.8</v>
      </c>
      <c r="Z98" s="298">
        <v>2.2000000000000002</v>
      </c>
      <c r="AA98" s="297">
        <v>0.33</v>
      </c>
      <c r="AB98" s="297">
        <v>0.33</v>
      </c>
      <c r="AC98" s="298">
        <v>0.56000000000000005</v>
      </c>
      <c r="AD98" s="297">
        <v>7.2999999999999995E-2</v>
      </c>
      <c r="AE98" s="297">
        <v>6.8</v>
      </c>
      <c r="AF98" s="299">
        <v>0.24</v>
      </c>
      <c r="AG98" s="260">
        <v>166.22</v>
      </c>
      <c r="AH98" s="258" t="s">
        <v>846</v>
      </c>
      <c r="AI98" s="258" t="s">
        <v>846</v>
      </c>
      <c r="AJ98" s="258" t="s">
        <v>846</v>
      </c>
      <c r="AK98" s="260">
        <v>6.29</v>
      </c>
      <c r="AL98" s="306" t="s">
        <v>781</v>
      </c>
      <c r="AM98" s="306" t="s">
        <v>781</v>
      </c>
      <c r="AN98" s="267"/>
      <c r="AO98" s="328" t="s">
        <v>79</v>
      </c>
    </row>
    <row r="99" spans="1:41" ht="15.75" customHeight="1" x14ac:dyDescent="0.25">
      <c r="A99" s="258"/>
      <c r="B99" s="258" t="s">
        <v>816</v>
      </c>
      <c r="C99" s="258" t="s">
        <v>812</v>
      </c>
      <c r="D99" s="261" t="s">
        <v>480</v>
      </c>
      <c r="E99" s="262">
        <v>43904</v>
      </c>
      <c r="F99" s="258">
        <v>2020</v>
      </c>
      <c r="G99" s="267" t="s">
        <v>42</v>
      </c>
      <c r="H99" s="252" t="s">
        <v>938</v>
      </c>
      <c r="I99" s="258">
        <v>1</v>
      </c>
      <c r="J99" s="258">
        <v>100</v>
      </c>
      <c r="K99" s="258" t="s">
        <v>703</v>
      </c>
      <c r="L99" s="258" t="s">
        <v>703</v>
      </c>
      <c r="M99" s="307">
        <v>5.3877211187249996</v>
      </c>
      <c r="N99" s="308" t="s">
        <v>828</v>
      </c>
      <c r="O99" s="258" t="s">
        <v>693</v>
      </c>
      <c r="P99" s="346">
        <v>3</v>
      </c>
      <c r="Q99" s="297" t="s">
        <v>0</v>
      </c>
      <c r="R99" s="297" t="s">
        <v>0</v>
      </c>
      <c r="S99" s="265" t="s">
        <v>35</v>
      </c>
      <c r="T99" s="265" t="s">
        <v>35</v>
      </c>
      <c r="U99" s="265" t="s">
        <v>35</v>
      </c>
      <c r="V99" s="265" t="s">
        <v>35</v>
      </c>
      <c r="W99" s="265" t="s">
        <v>35</v>
      </c>
      <c r="X99" s="258" t="s">
        <v>79</v>
      </c>
      <c r="Y99" s="297">
        <v>3.1</v>
      </c>
      <c r="Z99" s="297">
        <v>7.8</v>
      </c>
      <c r="AA99" s="297">
        <v>0.48</v>
      </c>
      <c r="AB99" s="297">
        <v>0.4</v>
      </c>
      <c r="AC99" s="298">
        <v>0.44</v>
      </c>
      <c r="AD99" s="297">
        <v>8.2000000000000003E-2</v>
      </c>
      <c r="AE99" s="297" t="s">
        <v>193</v>
      </c>
      <c r="AF99" s="299">
        <v>0.31</v>
      </c>
      <c r="AG99" s="260">
        <v>64.67</v>
      </c>
      <c r="AH99" s="258" t="s">
        <v>846</v>
      </c>
      <c r="AI99" s="258" t="s">
        <v>846</v>
      </c>
      <c r="AJ99" s="258" t="s">
        <v>846</v>
      </c>
      <c r="AK99" s="260">
        <v>12.2</v>
      </c>
      <c r="AL99" s="306" t="s">
        <v>781</v>
      </c>
      <c r="AM99" s="306" t="s">
        <v>781</v>
      </c>
      <c r="AN99" s="267"/>
      <c r="AO99" s="328" t="s">
        <v>79</v>
      </c>
    </row>
    <row r="100" spans="1:41" ht="15.75" customHeight="1" x14ac:dyDescent="0.25">
      <c r="A100" s="258"/>
      <c r="B100" s="258" t="s">
        <v>733</v>
      </c>
      <c r="C100" s="258" t="s">
        <v>720</v>
      </c>
      <c r="D100" s="261" t="s">
        <v>480</v>
      </c>
      <c r="E100" s="262">
        <v>43904</v>
      </c>
      <c r="F100" s="258">
        <v>2020</v>
      </c>
      <c r="G100" s="267" t="s">
        <v>42</v>
      </c>
      <c r="H100" s="252" t="s">
        <v>939</v>
      </c>
      <c r="I100" s="258">
        <v>2</v>
      </c>
      <c r="J100" s="258">
        <v>111</v>
      </c>
      <c r="K100" s="258" t="s">
        <v>700</v>
      </c>
      <c r="L100" s="258" t="s">
        <v>700</v>
      </c>
      <c r="M100" s="307">
        <v>6.0893251832499997</v>
      </c>
      <c r="N100" s="308" t="s">
        <v>827</v>
      </c>
      <c r="O100" s="258" t="s">
        <v>693</v>
      </c>
      <c r="P100" s="346">
        <v>3</v>
      </c>
      <c r="Q100" s="297" t="s">
        <v>715</v>
      </c>
      <c r="R100" s="297" t="s">
        <v>127</v>
      </c>
      <c r="S100" s="265" t="s">
        <v>35</v>
      </c>
      <c r="T100" s="265" t="s">
        <v>35</v>
      </c>
      <c r="U100" s="265" t="s">
        <v>35</v>
      </c>
      <c r="V100" s="265" t="s">
        <v>35</v>
      </c>
      <c r="W100" s="265" t="s">
        <v>35</v>
      </c>
      <c r="X100" s="258" t="s">
        <v>79</v>
      </c>
      <c r="Y100" s="297">
        <v>1.6</v>
      </c>
      <c r="Z100" s="298">
        <v>2.8</v>
      </c>
      <c r="AA100" s="297">
        <v>0.4</v>
      </c>
      <c r="AB100" s="297">
        <v>0.4</v>
      </c>
      <c r="AC100" s="298">
        <v>0.56999999999999995</v>
      </c>
      <c r="AD100" s="297">
        <v>5.8999999999999997E-2</v>
      </c>
      <c r="AE100" s="297">
        <v>2.7</v>
      </c>
      <c r="AF100" s="299">
        <v>0.23</v>
      </c>
      <c r="AG100" s="260" t="s">
        <v>77</v>
      </c>
      <c r="AH100" s="258" t="s">
        <v>846</v>
      </c>
      <c r="AI100" s="258" t="s">
        <v>846</v>
      </c>
      <c r="AJ100" s="258" t="s">
        <v>846</v>
      </c>
      <c r="AK100" s="260">
        <v>28.7</v>
      </c>
      <c r="AL100" s="306" t="s">
        <v>781</v>
      </c>
      <c r="AM100" s="306" t="s">
        <v>781</v>
      </c>
      <c r="AN100" s="267"/>
      <c r="AO100" s="328" t="s">
        <v>79</v>
      </c>
    </row>
    <row r="101" spans="1:41" ht="15.75" customHeight="1" x14ac:dyDescent="0.25">
      <c r="A101" s="258"/>
      <c r="B101" s="258" t="s">
        <v>754</v>
      </c>
      <c r="C101" s="258" t="s">
        <v>725</v>
      </c>
      <c r="D101" s="261" t="s">
        <v>480</v>
      </c>
      <c r="E101" s="262">
        <v>43904</v>
      </c>
      <c r="F101" s="258">
        <v>2020</v>
      </c>
      <c r="G101" s="267" t="s">
        <v>42</v>
      </c>
      <c r="H101" s="252" t="s">
        <v>939</v>
      </c>
      <c r="I101" s="258">
        <v>1</v>
      </c>
      <c r="J101" s="258">
        <v>101</v>
      </c>
      <c r="K101" s="258" t="s">
        <v>700</v>
      </c>
      <c r="L101" s="258" t="s">
        <v>700</v>
      </c>
      <c r="M101" s="307">
        <v>6.2729566519517306</v>
      </c>
      <c r="N101" s="352" t="s">
        <v>830</v>
      </c>
      <c r="O101" s="258" t="s">
        <v>693</v>
      </c>
      <c r="P101" s="346"/>
      <c r="Q101" s="297" t="s">
        <v>715</v>
      </c>
      <c r="R101" s="297" t="s">
        <v>127</v>
      </c>
      <c r="S101" s="265" t="s">
        <v>35</v>
      </c>
      <c r="T101" s="265" t="s">
        <v>35</v>
      </c>
      <c r="U101" s="265" t="s">
        <v>35</v>
      </c>
      <c r="V101" s="265" t="s">
        <v>35</v>
      </c>
      <c r="W101" s="265" t="s">
        <v>35</v>
      </c>
      <c r="X101" s="258" t="s">
        <v>79</v>
      </c>
      <c r="Y101" s="297">
        <v>3.9</v>
      </c>
      <c r="Z101" s="297">
        <v>4.5999999999999996</v>
      </c>
      <c r="AA101" s="297">
        <v>0.49</v>
      </c>
      <c r="AB101" s="297">
        <v>0.52</v>
      </c>
      <c r="AC101" s="297">
        <v>0.71</v>
      </c>
      <c r="AD101" s="297">
        <v>6.7000000000000004E-2</v>
      </c>
      <c r="AE101" s="297" t="s">
        <v>193</v>
      </c>
      <c r="AF101" s="299">
        <v>0.28000000000000003</v>
      </c>
      <c r="AG101" s="260">
        <v>225.17</v>
      </c>
      <c r="AH101" s="258" t="s">
        <v>846</v>
      </c>
      <c r="AI101" s="258" t="s">
        <v>846</v>
      </c>
      <c r="AJ101" s="258" t="s">
        <v>846</v>
      </c>
      <c r="AK101" s="260">
        <v>11.7</v>
      </c>
      <c r="AL101" s="306" t="s">
        <v>781</v>
      </c>
      <c r="AM101" s="306" t="s">
        <v>781</v>
      </c>
      <c r="AN101" s="267"/>
      <c r="AO101" s="328" t="s">
        <v>713</v>
      </c>
    </row>
    <row r="102" spans="1:41" ht="15.75" customHeight="1" x14ac:dyDescent="0.25">
      <c r="A102" s="258"/>
      <c r="B102" s="258" t="s">
        <v>739</v>
      </c>
      <c r="C102" s="258" t="s">
        <v>723</v>
      </c>
      <c r="D102" s="261" t="s">
        <v>480</v>
      </c>
      <c r="E102" s="262">
        <v>43904</v>
      </c>
      <c r="F102" s="258">
        <v>2020</v>
      </c>
      <c r="G102" s="301" t="s">
        <v>43</v>
      </c>
      <c r="H102" s="252" t="s">
        <v>715</v>
      </c>
      <c r="I102" s="258">
        <v>2</v>
      </c>
      <c r="J102" s="258">
        <v>101.5</v>
      </c>
      <c r="K102" s="258" t="s">
        <v>703</v>
      </c>
      <c r="L102" s="258" t="s">
        <v>703</v>
      </c>
      <c r="M102" s="307">
        <v>6.0893251832499997</v>
      </c>
      <c r="N102" s="308" t="s">
        <v>822</v>
      </c>
      <c r="O102" s="258" t="s">
        <v>701</v>
      </c>
      <c r="P102" s="346"/>
      <c r="Q102" s="297" t="s">
        <v>715</v>
      </c>
      <c r="R102" s="297" t="s">
        <v>127</v>
      </c>
      <c r="S102" s="265" t="s">
        <v>35</v>
      </c>
      <c r="T102" s="265" t="s">
        <v>35</v>
      </c>
      <c r="U102" s="265" t="s">
        <v>35</v>
      </c>
      <c r="V102" s="265" t="s">
        <v>35</v>
      </c>
      <c r="W102" s="265" t="s">
        <v>35</v>
      </c>
      <c r="X102" s="258" t="s">
        <v>79</v>
      </c>
      <c r="Y102" s="297">
        <v>2.1</v>
      </c>
      <c r="Z102" s="298">
        <v>2.4</v>
      </c>
      <c r="AA102" s="297">
        <v>0.37</v>
      </c>
      <c r="AB102" s="297">
        <v>0.25</v>
      </c>
      <c r="AC102" s="298">
        <v>0.55000000000000004</v>
      </c>
      <c r="AD102" s="297">
        <v>6.5000000000000002E-2</v>
      </c>
      <c r="AE102" s="297" t="s">
        <v>193</v>
      </c>
      <c r="AF102" s="299">
        <v>0.21</v>
      </c>
      <c r="AG102" s="260">
        <v>30.54</v>
      </c>
      <c r="AH102" s="258" t="s">
        <v>846</v>
      </c>
      <c r="AI102" s="258" t="s">
        <v>846</v>
      </c>
      <c r="AJ102" s="258" t="s">
        <v>846</v>
      </c>
      <c r="AK102" s="260">
        <v>7.35</v>
      </c>
      <c r="AL102" s="306" t="s">
        <v>781</v>
      </c>
      <c r="AM102" s="306" t="s">
        <v>781</v>
      </c>
      <c r="AN102" s="267"/>
      <c r="AO102" s="328" t="s">
        <v>79</v>
      </c>
    </row>
    <row r="103" spans="1:41" ht="15.75" customHeight="1" x14ac:dyDescent="0.25">
      <c r="A103" s="258"/>
      <c r="B103" s="258" t="s">
        <v>734</v>
      </c>
      <c r="C103" s="258" t="s">
        <v>721</v>
      </c>
      <c r="D103" s="261" t="s">
        <v>480</v>
      </c>
      <c r="E103" s="262">
        <v>43904</v>
      </c>
      <c r="F103" s="258">
        <v>2020</v>
      </c>
      <c r="G103" s="267" t="s">
        <v>42</v>
      </c>
      <c r="H103" s="253" t="s">
        <v>940</v>
      </c>
      <c r="I103" s="258" t="s">
        <v>196</v>
      </c>
      <c r="J103" s="258" t="s">
        <v>121</v>
      </c>
      <c r="K103" s="258" t="s">
        <v>700</v>
      </c>
      <c r="L103" s="258" t="s">
        <v>700</v>
      </c>
      <c r="M103" s="258" t="s">
        <v>121</v>
      </c>
      <c r="N103" s="308" t="s">
        <v>821</v>
      </c>
      <c r="O103" s="258" t="s">
        <v>701</v>
      </c>
      <c r="P103" s="346"/>
      <c r="Q103" s="297" t="s">
        <v>715</v>
      </c>
      <c r="R103" s="297" t="s">
        <v>127</v>
      </c>
      <c r="S103" s="265" t="s">
        <v>35</v>
      </c>
      <c r="T103" s="265" t="s">
        <v>35</v>
      </c>
      <c r="U103" s="265" t="s">
        <v>35</v>
      </c>
      <c r="V103" s="265" t="s">
        <v>35</v>
      </c>
      <c r="W103" s="265" t="s">
        <v>35</v>
      </c>
      <c r="X103" s="258" t="s">
        <v>79</v>
      </c>
      <c r="Y103" s="297">
        <v>5.4</v>
      </c>
      <c r="Z103" s="297">
        <v>11</v>
      </c>
      <c r="AA103" s="297">
        <v>0.41</v>
      </c>
      <c r="AB103" s="297">
        <v>0.59</v>
      </c>
      <c r="AC103" s="297">
        <v>0.71</v>
      </c>
      <c r="AD103" s="297">
        <v>6.9000000000000006E-2</v>
      </c>
      <c r="AE103" s="297">
        <v>14</v>
      </c>
      <c r="AF103" s="299">
        <v>0.36</v>
      </c>
      <c r="AG103" s="260">
        <v>84</v>
      </c>
      <c r="AH103" s="258" t="s">
        <v>846</v>
      </c>
      <c r="AI103" s="258" t="s">
        <v>846</v>
      </c>
      <c r="AJ103" s="258" t="s">
        <v>846</v>
      </c>
      <c r="AK103" s="260">
        <v>11.7</v>
      </c>
      <c r="AL103" s="306" t="s">
        <v>781</v>
      </c>
      <c r="AM103" s="306" t="s">
        <v>781</v>
      </c>
      <c r="AN103" s="267"/>
      <c r="AO103" s="328" t="s">
        <v>79</v>
      </c>
    </row>
    <row r="104" spans="1:41" ht="15.75" customHeight="1" x14ac:dyDescent="0.25">
      <c r="A104" s="258"/>
      <c r="B104" s="258" t="s">
        <v>146</v>
      </c>
      <c r="C104" s="258" t="s">
        <v>61</v>
      </c>
      <c r="D104" s="261" t="s">
        <v>480</v>
      </c>
      <c r="E104" s="262">
        <v>43907</v>
      </c>
      <c r="F104" s="258">
        <v>2020</v>
      </c>
      <c r="G104" s="267" t="s">
        <v>42</v>
      </c>
      <c r="H104" s="253" t="s">
        <v>940</v>
      </c>
      <c r="I104" s="258" t="s">
        <v>196</v>
      </c>
      <c r="J104" s="258" t="s">
        <v>121</v>
      </c>
      <c r="K104" s="258" t="s">
        <v>703</v>
      </c>
      <c r="L104" s="258" t="s">
        <v>703</v>
      </c>
      <c r="M104" s="258" t="s">
        <v>121</v>
      </c>
      <c r="N104" s="308" t="s">
        <v>821</v>
      </c>
      <c r="O104" s="258" t="s">
        <v>701</v>
      </c>
      <c r="P104" s="346" t="s">
        <v>971</v>
      </c>
      <c r="Q104" s="297" t="s">
        <v>715</v>
      </c>
      <c r="R104" s="297" t="s">
        <v>127</v>
      </c>
      <c r="S104" s="265" t="s">
        <v>35</v>
      </c>
      <c r="T104" s="265" t="s">
        <v>35</v>
      </c>
      <c r="U104" s="302" t="s">
        <v>227</v>
      </c>
      <c r="V104" s="265" t="s">
        <v>35</v>
      </c>
      <c r="W104" s="265" t="s">
        <v>35</v>
      </c>
      <c r="X104" s="258" t="s">
        <v>713</v>
      </c>
      <c r="Y104" s="297">
        <v>1.6</v>
      </c>
      <c r="Z104" s="297">
        <v>3.3</v>
      </c>
      <c r="AA104" s="297">
        <v>0.48</v>
      </c>
      <c r="AB104" s="297">
        <v>0.31</v>
      </c>
      <c r="AC104" s="298">
        <v>0.55000000000000004</v>
      </c>
      <c r="AD104" s="297">
        <v>7.3999999999999996E-2</v>
      </c>
      <c r="AE104" s="297">
        <v>1.4</v>
      </c>
      <c r="AF104" s="299">
        <v>0.26</v>
      </c>
      <c r="AG104" s="260">
        <v>29.67</v>
      </c>
      <c r="AH104" s="258" t="s">
        <v>846</v>
      </c>
      <c r="AI104" s="258" t="s">
        <v>846</v>
      </c>
      <c r="AJ104" s="258" t="s">
        <v>846</v>
      </c>
      <c r="AK104" s="260">
        <v>5.95</v>
      </c>
      <c r="AL104" s="306" t="s">
        <v>781</v>
      </c>
      <c r="AM104" s="306" t="s">
        <v>781</v>
      </c>
      <c r="AN104" s="267"/>
      <c r="AO104" s="328" t="s">
        <v>79</v>
      </c>
    </row>
    <row r="105" spans="1:41" ht="15.75" customHeight="1" x14ac:dyDescent="0.25">
      <c r="A105" s="258"/>
      <c r="B105" s="258" t="s">
        <v>819</v>
      </c>
      <c r="C105" s="258" t="s">
        <v>49</v>
      </c>
      <c r="D105" s="261" t="s">
        <v>480</v>
      </c>
      <c r="E105" s="262">
        <v>43907</v>
      </c>
      <c r="F105" s="258">
        <v>2020</v>
      </c>
      <c r="G105" s="267" t="s">
        <v>42</v>
      </c>
      <c r="H105" s="253" t="s">
        <v>940</v>
      </c>
      <c r="I105" s="258" t="s">
        <v>196</v>
      </c>
      <c r="J105" s="258" t="s">
        <v>121</v>
      </c>
      <c r="K105" s="258" t="s">
        <v>700</v>
      </c>
      <c r="L105" s="258" t="s">
        <v>700</v>
      </c>
      <c r="M105" s="258" t="s">
        <v>121</v>
      </c>
      <c r="N105" s="308" t="s">
        <v>821</v>
      </c>
      <c r="O105" s="258" t="s">
        <v>701</v>
      </c>
      <c r="P105" s="346"/>
      <c r="Q105" s="297" t="s">
        <v>715</v>
      </c>
      <c r="R105" s="297" t="s">
        <v>127</v>
      </c>
      <c r="S105" s="265" t="s">
        <v>35</v>
      </c>
      <c r="T105" s="265" t="s">
        <v>35</v>
      </c>
      <c r="U105" s="265" t="s">
        <v>35</v>
      </c>
      <c r="V105" s="265" t="s">
        <v>35</v>
      </c>
      <c r="W105" s="265" t="s">
        <v>35</v>
      </c>
      <c r="X105" s="258" t="s">
        <v>79</v>
      </c>
      <c r="Y105" s="297">
        <v>3.1</v>
      </c>
      <c r="Z105" s="297">
        <v>5.8</v>
      </c>
      <c r="AA105" s="297">
        <v>0.63</v>
      </c>
      <c r="AB105" s="297">
        <v>0.33</v>
      </c>
      <c r="AC105" s="297">
        <v>0.61</v>
      </c>
      <c r="AD105" s="297">
        <v>6.4000000000000001E-2</v>
      </c>
      <c r="AE105" s="297" t="s">
        <v>193</v>
      </c>
      <c r="AF105" s="299">
        <v>0.35</v>
      </c>
      <c r="AG105" s="260">
        <v>76.599999999999994</v>
      </c>
      <c r="AH105" s="258" t="s">
        <v>846</v>
      </c>
      <c r="AI105" s="258" t="s">
        <v>846</v>
      </c>
      <c r="AJ105" s="258" t="s">
        <v>846</v>
      </c>
      <c r="AK105" s="260">
        <v>5.22</v>
      </c>
      <c r="AL105" s="306" t="s">
        <v>781</v>
      </c>
      <c r="AM105" s="306" t="s">
        <v>781</v>
      </c>
      <c r="AN105" s="267"/>
      <c r="AO105" s="328" t="s">
        <v>713</v>
      </c>
    </row>
    <row r="106" spans="1:41" ht="15.75" customHeight="1" x14ac:dyDescent="0.25">
      <c r="A106" s="258"/>
      <c r="B106" s="258" t="s">
        <v>154</v>
      </c>
      <c r="C106" s="258" t="s">
        <v>51</v>
      </c>
      <c r="D106" s="261" t="s">
        <v>480</v>
      </c>
      <c r="E106" s="262">
        <v>43907</v>
      </c>
      <c r="F106" s="258">
        <v>2020</v>
      </c>
      <c r="G106" s="267" t="s">
        <v>127</v>
      </c>
      <c r="H106" s="253" t="s">
        <v>940</v>
      </c>
      <c r="I106" s="258" t="s">
        <v>196</v>
      </c>
      <c r="J106" s="258" t="s">
        <v>121</v>
      </c>
      <c r="K106" s="258" t="s">
        <v>703</v>
      </c>
      <c r="L106" s="258" t="s">
        <v>703</v>
      </c>
      <c r="M106" s="258" t="s">
        <v>121</v>
      </c>
      <c r="N106" s="308" t="s">
        <v>821</v>
      </c>
      <c r="O106" s="258" t="s">
        <v>701</v>
      </c>
      <c r="P106" s="346"/>
      <c r="Q106" s="297" t="s">
        <v>715</v>
      </c>
      <c r="R106" s="297" t="s">
        <v>127</v>
      </c>
      <c r="S106" s="265" t="s">
        <v>35</v>
      </c>
      <c r="T106" s="265" t="s">
        <v>35</v>
      </c>
      <c r="U106" s="265" t="s">
        <v>35</v>
      </c>
      <c r="V106" s="265" t="s">
        <v>35</v>
      </c>
      <c r="W106" s="265" t="s">
        <v>35</v>
      </c>
      <c r="X106" s="258" t="s">
        <v>79</v>
      </c>
      <c r="Y106" s="297">
        <v>2.1</v>
      </c>
      <c r="Z106" s="297">
        <v>3.7</v>
      </c>
      <c r="AA106" s="297">
        <v>0.52</v>
      </c>
      <c r="AB106" s="297">
        <v>0.37</v>
      </c>
      <c r="AC106" s="297">
        <v>0.64</v>
      </c>
      <c r="AD106" s="297">
        <v>5.8999999999999997E-2</v>
      </c>
      <c r="AE106" s="297" t="s">
        <v>193</v>
      </c>
      <c r="AF106" s="299">
        <v>0.35</v>
      </c>
      <c r="AG106" s="260" t="s">
        <v>77</v>
      </c>
      <c r="AH106" s="258" t="s">
        <v>846</v>
      </c>
      <c r="AI106" s="258" t="s">
        <v>846</v>
      </c>
      <c r="AJ106" s="258" t="s">
        <v>846</v>
      </c>
      <c r="AK106" s="260">
        <v>4.08</v>
      </c>
      <c r="AL106" s="306" t="s">
        <v>781</v>
      </c>
      <c r="AM106" s="306" t="s">
        <v>781</v>
      </c>
      <c r="AN106" s="267"/>
      <c r="AO106" s="328" t="s">
        <v>713</v>
      </c>
    </row>
    <row r="107" spans="1:41" ht="15.75" customHeight="1" x14ac:dyDescent="0.25">
      <c r="A107" s="258"/>
      <c r="B107" s="258" t="s">
        <v>818</v>
      </c>
      <c r="C107" s="258" t="s">
        <v>729</v>
      </c>
      <c r="D107" s="261" t="s">
        <v>480</v>
      </c>
      <c r="E107" s="262">
        <v>43907</v>
      </c>
      <c r="F107" s="258">
        <v>2020</v>
      </c>
      <c r="G107" s="267" t="s">
        <v>42</v>
      </c>
      <c r="H107" s="253" t="s">
        <v>940</v>
      </c>
      <c r="I107" s="258" t="s">
        <v>196</v>
      </c>
      <c r="J107" s="258" t="s">
        <v>121</v>
      </c>
      <c r="K107" s="258" t="s">
        <v>700</v>
      </c>
      <c r="L107" s="258" t="s">
        <v>700</v>
      </c>
      <c r="M107" s="258" t="s">
        <v>121</v>
      </c>
      <c r="N107" s="308" t="s">
        <v>821</v>
      </c>
      <c r="O107" s="258" t="s">
        <v>701</v>
      </c>
      <c r="P107" s="346">
        <v>5</v>
      </c>
      <c r="Q107" s="297" t="s">
        <v>715</v>
      </c>
      <c r="R107" s="297" t="s">
        <v>127</v>
      </c>
      <c r="S107" s="265" t="s">
        <v>35</v>
      </c>
      <c r="T107" s="265" t="s">
        <v>35</v>
      </c>
      <c r="U107" s="265" t="s">
        <v>35</v>
      </c>
      <c r="V107" s="265" t="s">
        <v>35</v>
      </c>
      <c r="W107" s="265" t="s">
        <v>35</v>
      </c>
      <c r="X107" s="258" t="s">
        <v>79</v>
      </c>
      <c r="Y107" s="297">
        <v>2.5</v>
      </c>
      <c r="Z107" s="297">
        <v>4</v>
      </c>
      <c r="AA107" s="297">
        <v>0.66</v>
      </c>
      <c r="AB107" s="297">
        <v>0.48</v>
      </c>
      <c r="AC107" s="297">
        <v>0.61</v>
      </c>
      <c r="AD107" s="297">
        <v>6.8000000000000005E-2</v>
      </c>
      <c r="AE107" s="297">
        <v>1.7</v>
      </c>
      <c r="AF107" s="299">
        <v>0.32</v>
      </c>
      <c r="AG107" s="260">
        <v>41.1</v>
      </c>
      <c r="AH107" s="258" t="s">
        <v>846</v>
      </c>
      <c r="AI107" s="258" t="s">
        <v>846</v>
      </c>
      <c r="AJ107" s="258" t="s">
        <v>846</v>
      </c>
      <c r="AK107" s="260">
        <v>4.21</v>
      </c>
      <c r="AL107" s="306" t="s">
        <v>781</v>
      </c>
      <c r="AM107" s="306" t="s">
        <v>781</v>
      </c>
      <c r="AN107" s="267"/>
      <c r="AO107" s="328" t="s">
        <v>79</v>
      </c>
    </row>
    <row r="108" spans="1:41" ht="15.75" customHeight="1" x14ac:dyDescent="0.25">
      <c r="A108" s="258"/>
      <c r="B108" s="258" t="s">
        <v>748</v>
      </c>
      <c r="C108" s="258" t="s">
        <v>719</v>
      </c>
      <c r="D108" s="261" t="s">
        <v>480</v>
      </c>
      <c r="E108" s="262">
        <v>43907</v>
      </c>
      <c r="F108" s="258">
        <v>2020</v>
      </c>
      <c r="G108" s="267" t="s">
        <v>42</v>
      </c>
      <c r="H108" s="253" t="s">
        <v>940</v>
      </c>
      <c r="I108" s="258" t="s">
        <v>196</v>
      </c>
      <c r="J108" s="258" t="s">
        <v>121</v>
      </c>
      <c r="K108" s="258" t="s">
        <v>700</v>
      </c>
      <c r="L108" s="258" t="s">
        <v>700</v>
      </c>
      <c r="M108" s="258" t="s">
        <v>121</v>
      </c>
      <c r="N108" s="308" t="s">
        <v>821</v>
      </c>
      <c r="O108" s="258" t="s">
        <v>701</v>
      </c>
      <c r="P108" s="346">
        <v>3</v>
      </c>
      <c r="Q108" s="297" t="s">
        <v>715</v>
      </c>
      <c r="R108" s="297" t="s">
        <v>127</v>
      </c>
      <c r="S108" s="265" t="s">
        <v>35</v>
      </c>
      <c r="T108" s="265" t="s">
        <v>35</v>
      </c>
      <c r="U108" s="265" t="s">
        <v>35</v>
      </c>
      <c r="V108" s="265" t="s">
        <v>35</v>
      </c>
      <c r="W108" s="265" t="s">
        <v>35</v>
      </c>
      <c r="X108" s="258" t="s">
        <v>79</v>
      </c>
      <c r="Y108" s="297">
        <v>2.8</v>
      </c>
      <c r="Z108" s="297">
        <v>4.4000000000000004</v>
      </c>
      <c r="AA108" s="297">
        <v>0.53</v>
      </c>
      <c r="AB108" s="297">
        <v>0.5</v>
      </c>
      <c r="AC108" s="297">
        <v>0.67</v>
      </c>
      <c r="AD108" s="297">
        <v>7.0000000000000007E-2</v>
      </c>
      <c r="AE108" s="297">
        <v>1.1000000000000001</v>
      </c>
      <c r="AF108" s="299">
        <v>0.27</v>
      </c>
      <c r="AG108" s="260">
        <v>104.27</v>
      </c>
      <c r="AH108" s="258" t="s">
        <v>846</v>
      </c>
      <c r="AI108" s="258" t="s">
        <v>846</v>
      </c>
      <c r="AJ108" s="258" t="s">
        <v>846</v>
      </c>
      <c r="AK108" s="260">
        <v>8.42</v>
      </c>
      <c r="AL108" s="306" t="s">
        <v>781</v>
      </c>
      <c r="AM108" s="306" t="s">
        <v>781</v>
      </c>
      <c r="AN108" s="267"/>
      <c r="AO108" s="328" t="s">
        <v>79</v>
      </c>
    </row>
    <row r="109" spans="1:41" ht="15.75" customHeight="1" x14ac:dyDescent="0.25">
      <c r="A109" s="312"/>
      <c r="B109" s="312" t="s">
        <v>817</v>
      </c>
      <c r="C109" s="312" t="s">
        <v>820</v>
      </c>
      <c r="D109" s="313" t="s">
        <v>480</v>
      </c>
      <c r="E109" s="314">
        <v>43907</v>
      </c>
      <c r="F109" s="312">
        <v>2020</v>
      </c>
      <c r="G109" s="320" t="s">
        <v>127</v>
      </c>
      <c r="H109" s="376" t="s">
        <v>940</v>
      </c>
      <c r="I109" s="312" t="s">
        <v>196</v>
      </c>
      <c r="J109" s="312" t="s">
        <v>121</v>
      </c>
      <c r="K109" s="312" t="s">
        <v>700</v>
      </c>
      <c r="L109" s="312" t="s">
        <v>700</v>
      </c>
      <c r="M109" s="312" t="s">
        <v>121</v>
      </c>
      <c r="N109" s="378" t="s">
        <v>829</v>
      </c>
      <c r="O109" s="312" t="s">
        <v>693</v>
      </c>
      <c r="P109" s="312">
        <v>2</v>
      </c>
      <c r="Q109" s="331" t="s">
        <v>715</v>
      </c>
      <c r="R109" s="331" t="s">
        <v>127</v>
      </c>
      <c r="S109" s="311" t="s">
        <v>35</v>
      </c>
      <c r="T109" s="311" t="s">
        <v>35</v>
      </c>
      <c r="U109" s="311" t="s">
        <v>35</v>
      </c>
      <c r="V109" s="311" t="s">
        <v>35</v>
      </c>
      <c r="W109" s="311" t="s">
        <v>35</v>
      </c>
      <c r="X109" s="312" t="s">
        <v>79</v>
      </c>
      <c r="Y109" s="348">
        <v>2.2999999999999998</v>
      </c>
      <c r="Z109" s="348">
        <v>3.6</v>
      </c>
      <c r="AA109" s="348">
        <v>0.39</v>
      </c>
      <c r="AB109" s="348">
        <v>0.37</v>
      </c>
      <c r="AC109" s="348">
        <v>0.83</v>
      </c>
      <c r="AD109" s="348">
        <v>5.7000000000000002E-2</v>
      </c>
      <c r="AE109" s="348">
        <v>0.93</v>
      </c>
      <c r="AF109" s="375">
        <v>0.32</v>
      </c>
      <c r="AG109" s="315">
        <v>69.739999999999995</v>
      </c>
      <c r="AH109" s="312" t="s">
        <v>846</v>
      </c>
      <c r="AI109" s="312" t="s">
        <v>846</v>
      </c>
      <c r="AJ109" s="312" t="s">
        <v>846</v>
      </c>
      <c r="AK109" s="315">
        <v>4.8099999999999996</v>
      </c>
      <c r="AL109" s="316" t="s">
        <v>781</v>
      </c>
      <c r="AM109" s="316" t="s">
        <v>781</v>
      </c>
      <c r="AN109" s="320"/>
      <c r="AO109" s="328" t="s">
        <v>713</v>
      </c>
    </row>
    <row r="110" spans="1:41" ht="15.75" customHeight="1" x14ac:dyDescent="0.25">
      <c r="A110" s="258"/>
      <c r="B110" s="258" t="s">
        <v>817</v>
      </c>
      <c r="C110" s="297" t="s">
        <v>820</v>
      </c>
      <c r="D110" s="261" t="s">
        <v>480</v>
      </c>
      <c r="E110" s="317">
        <v>44264</v>
      </c>
      <c r="F110" s="258">
        <v>2021</v>
      </c>
      <c r="G110" s="267" t="s">
        <v>42</v>
      </c>
      <c r="H110" s="252" t="s">
        <v>938</v>
      </c>
      <c r="I110" s="258">
        <v>1</v>
      </c>
      <c r="J110" s="297" t="s">
        <v>949</v>
      </c>
      <c r="K110" s="258" t="s">
        <v>700</v>
      </c>
      <c r="L110" s="258" t="s">
        <v>700</v>
      </c>
      <c r="M110" s="260" t="s">
        <v>121</v>
      </c>
      <c r="N110" s="353">
        <v>3</v>
      </c>
      <c r="O110" s="260" t="s">
        <v>693</v>
      </c>
      <c r="P110" s="363">
        <v>3</v>
      </c>
      <c r="Q110" s="333" t="s">
        <v>0</v>
      </c>
      <c r="R110" s="260" t="s">
        <v>0</v>
      </c>
      <c r="S110" s="311" t="s">
        <v>35</v>
      </c>
      <c r="T110" s="311" t="s">
        <v>35</v>
      </c>
      <c r="U110" s="265" t="s">
        <v>35</v>
      </c>
      <c r="V110" s="311" t="s">
        <v>35</v>
      </c>
      <c r="W110" s="311" t="s">
        <v>35</v>
      </c>
      <c r="X110" s="312" t="s">
        <v>79</v>
      </c>
      <c r="Y110" s="347">
        <v>2.6</v>
      </c>
      <c r="Z110" s="347">
        <v>3.9</v>
      </c>
      <c r="AA110" s="347">
        <v>0.32</v>
      </c>
      <c r="AB110" s="347">
        <v>0.38</v>
      </c>
      <c r="AC110" s="347">
        <v>0.73</v>
      </c>
      <c r="AD110" s="347">
        <v>5.6000000000000001E-2</v>
      </c>
      <c r="AE110" s="347">
        <v>1.6</v>
      </c>
      <c r="AF110" s="258">
        <v>0.28999999999999998</v>
      </c>
      <c r="AG110" s="260" t="s">
        <v>121</v>
      </c>
      <c r="AH110" s="312" t="s">
        <v>846</v>
      </c>
      <c r="AI110" s="312" t="s">
        <v>846</v>
      </c>
      <c r="AJ110" s="312" t="s">
        <v>846</v>
      </c>
      <c r="AK110" s="258">
        <v>9.26</v>
      </c>
      <c r="AL110" s="316" t="s">
        <v>781</v>
      </c>
      <c r="AM110" s="316" t="s">
        <v>781</v>
      </c>
      <c r="AN110" s="267"/>
      <c r="AO110" s="328" t="s">
        <v>713</v>
      </c>
    </row>
    <row r="111" spans="1:41" ht="15.75" customHeight="1" x14ac:dyDescent="0.25">
      <c r="A111" s="258"/>
      <c r="B111" s="258" t="s">
        <v>170</v>
      </c>
      <c r="C111" s="297" t="s">
        <v>68</v>
      </c>
      <c r="D111" s="261" t="s">
        <v>480</v>
      </c>
      <c r="E111" s="317">
        <v>44264</v>
      </c>
      <c r="F111" s="258">
        <v>2021</v>
      </c>
      <c r="G111" s="267" t="s">
        <v>42</v>
      </c>
      <c r="H111" s="252" t="s">
        <v>939</v>
      </c>
      <c r="I111" s="258">
        <v>3</v>
      </c>
      <c r="J111" s="297" t="s">
        <v>943</v>
      </c>
      <c r="K111" s="258" t="s">
        <v>700</v>
      </c>
      <c r="L111" s="258" t="s">
        <v>700</v>
      </c>
      <c r="M111" s="260" t="s">
        <v>121</v>
      </c>
      <c r="N111" s="353">
        <v>6</v>
      </c>
      <c r="O111" s="260" t="s">
        <v>701</v>
      </c>
      <c r="P111" s="363">
        <v>6</v>
      </c>
      <c r="Q111" s="333" t="s">
        <v>832</v>
      </c>
      <c r="R111" s="260" t="s">
        <v>832</v>
      </c>
      <c r="S111" s="311" t="s">
        <v>35</v>
      </c>
      <c r="T111" s="311" t="s">
        <v>35</v>
      </c>
      <c r="U111" s="311" t="s">
        <v>35</v>
      </c>
      <c r="V111" s="311" t="s">
        <v>35</v>
      </c>
      <c r="W111" s="311" t="s">
        <v>35</v>
      </c>
      <c r="X111" s="312" t="s">
        <v>79</v>
      </c>
      <c r="Y111" s="347">
        <v>2.4</v>
      </c>
      <c r="Z111" s="347">
        <v>27</v>
      </c>
      <c r="AA111" s="347">
        <v>0.3</v>
      </c>
      <c r="AB111" s="347">
        <v>0.55000000000000004</v>
      </c>
      <c r="AC111" s="347">
        <v>0.64</v>
      </c>
      <c r="AD111" s="347">
        <v>6.3E-2</v>
      </c>
      <c r="AE111" s="347" t="s">
        <v>193</v>
      </c>
      <c r="AF111" s="258">
        <v>0.36</v>
      </c>
      <c r="AG111" s="260" t="s">
        <v>121</v>
      </c>
      <c r="AH111" s="312" t="s">
        <v>846</v>
      </c>
      <c r="AI111" s="312" t="s">
        <v>846</v>
      </c>
      <c r="AJ111" s="312" t="s">
        <v>846</v>
      </c>
      <c r="AK111" s="258">
        <v>6.59</v>
      </c>
      <c r="AL111" s="316" t="s">
        <v>781</v>
      </c>
      <c r="AM111" s="316" t="s">
        <v>781</v>
      </c>
      <c r="AN111" s="267"/>
      <c r="AO111" s="328" t="s">
        <v>713</v>
      </c>
    </row>
    <row r="112" spans="1:41" ht="15.75" customHeight="1" x14ac:dyDescent="0.25">
      <c r="A112" s="258"/>
      <c r="B112" s="258" t="s">
        <v>955</v>
      </c>
      <c r="C112" s="297" t="s">
        <v>941</v>
      </c>
      <c r="D112" s="261" t="s">
        <v>480</v>
      </c>
      <c r="E112" s="317">
        <v>44264</v>
      </c>
      <c r="F112" s="258">
        <v>2021</v>
      </c>
      <c r="G112" s="267" t="s">
        <v>42</v>
      </c>
      <c r="H112" s="252" t="s">
        <v>939</v>
      </c>
      <c r="I112" s="258">
        <v>1</v>
      </c>
      <c r="J112" s="297" t="s">
        <v>951</v>
      </c>
      <c r="K112" s="258" t="s">
        <v>700</v>
      </c>
      <c r="L112" s="258" t="s">
        <v>700</v>
      </c>
      <c r="M112" s="297" t="s">
        <v>127</v>
      </c>
      <c r="N112" s="353">
        <v>2</v>
      </c>
      <c r="O112" s="260" t="s">
        <v>693</v>
      </c>
      <c r="P112" s="363">
        <v>2</v>
      </c>
      <c r="Q112" s="260" t="s">
        <v>0</v>
      </c>
      <c r="R112" s="260" t="s">
        <v>0</v>
      </c>
      <c r="S112" s="311" t="s">
        <v>35</v>
      </c>
      <c r="T112" s="311" t="s">
        <v>35</v>
      </c>
      <c r="U112" s="311" t="s">
        <v>35</v>
      </c>
      <c r="V112" s="311" t="s">
        <v>35</v>
      </c>
      <c r="W112" s="311" t="s">
        <v>35</v>
      </c>
      <c r="X112" s="312" t="s">
        <v>79</v>
      </c>
      <c r="Y112" s="347">
        <v>2.7</v>
      </c>
      <c r="Z112" s="347">
        <v>7.5</v>
      </c>
      <c r="AA112" s="347">
        <v>0.33</v>
      </c>
      <c r="AB112" s="347">
        <v>0.47</v>
      </c>
      <c r="AC112" s="347">
        <v>0.66</v>
      </c>
      <c r="AD112" s="347">
        <v>0.06</v>
      </c>
      <c r="AE112" s="347">
        <v>15</v>
      </c>
      <c r="AF112" s="258">
        <v>0.34</v>
      </c>
      <c r="AG112" s="260" t="s">
        <v>121</v>
      </c>
      <c r="AH112" s="312" t="s">
        <v>846</v>
      </c>
      <c r="AI112" s="312" t="s">
        <v>846</v>
      </c>
      <c r="AJ112" s="312" t="s">
        <v>846</v>
      </c>
      <c r="AK112" s="258">
        <v>8.93</v>
      </c>
      <c r="AL112" s="316" t="s">
        <v>781</v>
      </c>
      <c r="AM112" s="316" t="s">
        <v>781</v>
      </c>
      <c r="AN112" s="267"/>
      <c r="AO112" s="328" t="s">
        <v>79</v>
      </c>
    </row>
    <row r="113" spans="1:43" ht="15.75" customHeight="1" x14ac:dyDescent="0.25">
      <c r="A113" s="258"/>
      <c r="B113" s="258" t="s">
        <v>956</v>
      </c>
      <c r="C113" s="297" t="s">
        <v>942</v>
      </c>
      <c r="D113" s="261" t="s">
        <v>480</v>
      </c>
      <c r="E113" s="317">
        <v>44264</v>
      </c>
      <c r="F113" s="258">
        <v>2021</v>
      </c>
      <c r="G113" s="267" t="s">
        <v>42</v>
      </c>
      <c r="H113" s="252" t="s">
        <v>939</v>
      </c>
      <c r="I113" s="258">
        <v>1</v>
      </c>
      <c r="J113" s="297" t="s">
        <v>952</v>
      </c>
      <c r="K113" s="258" t="s">
        <v>700</v>
      </c>
      <c r="L113" s="258" t="s">
        <v>700</v>
      </c>
      <c r="M113" s="297" t="s">
        <v>127</v>
      </c>
      <c r="N113" s="356">
        <v>4</v>
      </c>
      <c r="O113" s="258" t="s">
        <v>693</v>
      </c>
      <c r="P113" s="346"/>
      <c r="Q113" s="258" t="s">
        <v>0</v>
      </c>
      <c r="R113" s="258" t="s">
        <v>0</v>
      </c>
      <c r="S113" s="311" t="s">
        <v>35</v>
      </c>
      <c r="T113" s="311" t="s">
        <v>35</v>
      </c>
      <c r="U113" s="311" t="s">
        <v>35</v>
      </c>
      <c r="V113" s="311" t="s">
        <v>35</v>
      </c>
      <c r="W113" s="311" t="s">
        <v>35</v>
      </c>
      <c r="X113" s="312" t="s">
        <v>79</v>
      </c>
      <c r="Y113" s="347">
        <v>1.8</v>
      </c>
      <c r="Z113" s="347">
        <v>3.5</v>
      </c>
      <c r="AA113" s="347">
        <v>0.33</v>
      </c>
      <c r="AB113" s="347">
        <v>0.33</v>
      </c>
      <c r="AC113" s="347">
        <v>0.68</v>
      </c>
      <c r="AD113" s="347">
        <v>4.9000000000000002E-2</v>
      </c>
      <c r="AE113" s="347" t="s">
        <v>193</v>
      </c>
      <c r="AF113" s="258">
        <v>0.26</v>
      </c>
      <c r="AG113" s="260" t="s">
        <v>121</v>
      </c>
      <c r="AH113" s="312" t="s">
        <v>846</v>
      </c>
      <c r="AI113" s="312" t="s">
        <v>846</v>
      </c>
      <c r="AJ113" s="312" t="s">
        <v>846</v>
      </c>
      <c r="AK113" s="258">
        <v>6.68</v>
      </c>
      <c r="AL113" s="316" t="s">
        <v>781</v>
      </c>
      <c r="AM113" s="316" t="s">
        <v>781</v>
      </c>
      <c r="AN113" s="267"/>
      <c r="AO113" s="328" t="s">
        <v>79</v>
      </c>
    </row>
    <row r="114" spans="1:43" ht="15.75" customHeight="1" x14ac:dyDescent="0.25">
      <c r="A114" s="258"/>
      <c r="B114" s="258" t="s">
        <v>737</v>
      </c>
      <c r="C114" s="297" t="s">
        <v>722</v>
      </c>
      <c r="D114" s="261" t="s">
        <v>480</v>
      </c>
      <c r="E114" s="317">
        <v>44265</v>
      </c>
      <c r="F114" s="258">
        <v>2021</v>
      </c>
      <c r="G114" s="267" t="s">
        <v>42</v>
      </c>
      <c r="H114" s="252" t="s">
        <v>938</v>
      </c>
      <c r="I114" s="258">
        <v>3</v>
      </c>
      <c r="J114" s="297" t="s">
        <v>943</v>
      </c>
      <c r="K114" s="258" t="s">
        <v>694</v>
      </c>
      <c r="L114" s="258" t="s">
        <v>694</v>
      </c>
      <c r="M114" s="260" t="s">
        <v>121</v>
      </c>
      <c r="N114" s="334" t="s">
        <v>960</v>
      </c>
      <c r="O114" s="260" t="s">
        <v>701</v>
      </c>
      <c r="P114" s="363"/>
      <c r="Q114" s="333" t="s">
        <v>961</v>
      </c>
      <c r="R114" s="260" t="s">
        <v>0</v>
      </c>
      <c r="S114" s="311" t="s">
        <v>35</v>
      </c>
      <c r="T114" s="311" t="s">
        <v>35</v>
      </c>
      <c r="U114" s="311" t="s">
        <v>35</v>
      </c>
      <c r="V114" s="311" t="s">
        <v>35</v>
      </c>
      <c r="W114" s="311" t="s">
        <v>35</v>
      </c>
      <c r="X114" s="312" t="s">
        <v>79</v>
      </c>
      <c r="Y114" s="347">
        <v>4.5</v>
      </c>
      <c r="Z114" s="347">
        <v>39</v>
      </c>
      <c r="AA114" s="347">
        <v>0.48</v>
      </c>
      <c r="AB114" s="347">
        <v>0.43</v>
      </c>
      <c r="AC114" s="347">
        <v>1</v>
      </c>
      <c r="AD114" s="347">
        <v>0.08</v>
      </c>
      <c r="AE114" s="347">
        <v>0.89</v>
      </c>
      <c r="AF114" s="258" t="s">
        <v>121</v>
      </c>
      <c r="AG114" s="260" t="s">
        <v>121</v>
      </c>
      <c r="AH114" s="312" t="s">
        <v>846</v>
      </c>
      <c r="AI114" s="312" t="s">
        <v>846</v>
      </c>
      <c r="AJ114" s="312" t="s">
        <v>846</v>
      </c>
      <c r="AK114" s="258">
        <v>6.9</v>
      </c>
      <c r="AL114" s="316" t="s">
        <v>781</v>
      </c>
      <c r="AM114" s="316" t="s">
        <v>781</v>
      </c>
      <c r="AN114" s="267"/>
      <c r="AO114" s="328" t="s">
        <v>713</v>
      </c>
    </row>
    <row r="115" spans="1:43" ht="15.75" customHeight="1" x14ac:dyDescent="0.25">
      <c r="A115" s="258"/>
      <c r="B115" s="258" t="s">
        <v>146</v>
      </c>
      <c r="C115" s="297" t="s">
        <v>61</v>
      </c>
      <c r="D115" s="261" t="s">
        <v>480</v>
      </c>
      <c r="E115" s="317">
        <v>44265</v>
      </c>
      <c r="F115" s="258">
        <v>2021</v>
      </c>
      <c r="G115" s="267" t="s">
        <v>42</v>
      </c>
      <c r="H115" s="252" t="s">
        <v>939</v>
      </c>
      <c r="I115" s="258">
        <v>5</v>
      </c>
      <c r="J115" s="297" t="s">
        <v>943</v>
      </c>
      <c r="K115" s="258" t="s">
        <v>700</v>
      </c>
      <c r="L115" s="258" t="s">
        <v>700</v>
      </c>
      <c r="M115" s="260" t="s">
        <v>121</v>
      </c>
      <c r="N115" s="353" t="s">
        <v>826</v>
      </c>
      <c r="O115" s="260" t="s">
        <v>691</v>
      </c>
      <c r="P115" s="363" t="s">
        <v>972</v>
      </c>
      <c r="Q115" s="333" t="s">
        <v>687</v>
      </c>
      <c r="R115" s="260" t="s">
        <v>687</v>
      </c>
      <c r="S115" s="311" t="s">
        <v>35</v>
      </c>
      <c r="T115" s="311" t="s">
        <v>35</v>
      </c>
      <c r="U115" s="377" t="s">
        <v>227</v>
      </c>
      <c r="V115" s="311" t="s">
        <v>35</v>
      </c>
      <c r="W115" s="311" t="s">
        <v>35</v>
      </c>
      <c r="X115" s="312" t="s">
        <v>713</v>
      </c>
      <c r="Y115" s="347">
        <v>3.5</v>
      </c>
      <c r="Z115" s="347">
        <v>7.5</v>
      </c>
      <c r="AA115" s="347">
        <v>0.47</v>
      </c>
      <c r="AB115" s="347">
        <v>0.38</v>
      </c>
      <c r="AC115" s="347">
        <v>0.67</v>
      </c>
      <c r="AD115" s="347">
        <v>6.7000000000000004E-2</v>
      </c>
      <c r="AE115" s="347">
        <v>0.99</v>
      </c>
      <c r="AF115" s="258">
        <v>0.32</v>
      </c>
      <c r="AG115" s="260" t="s">
        <v>121</v>
      </c>
      <c r="AH115" s="312" t="s">
        <v>846</v>
      </c>
      <c r="AI115" s="312" t="s">
        <v>846</v>
      </c>
      <c r="AJ115" s="312" t="s">
        <v>846</v>
      </c>
      <c r="AK115" s="258">
        <v>5.72</v>
      </c>
      <c r="AL115" s="316" t="s">
        <v>781</v>
      </c>
      <c r="AM115" s="316" t="s">
        <v>781</v>
      </c>
      <c r="AN115" s="267"/>
      <c r="AO115" s="328" t="s">
        <v>713</v>
      </c>
    </row>
    <row r="116" spans="1:43" ht="15.75" customHeight="1" x14ac:dyDescent="0.25">
      <c r="A116" s="258"/>
      <c r="B116" s="258" t="s">
        <v>154</v>
      </c>
      <c r="C116" s="297" t="s">
        <v>51</v>
      </c>
      <c r="D116" s="261" t="s">
        <v>480</v>
      </c>
      <c r="E116" s="317">
        <v>44265</v>
      </c>
      <c r="F116" s="258">
        <v>2021</v>
      </c>
      <c r="G116" s="267" t="s">
        <v>42</v>
      </c>
      <c r="H116" s="252" t="s">
        <v>939</v>
      </c>
      <c r="I116" s="258">
        <v>5</v>
      </c>
      <c r="J116" s="297" t="s">
        <v>944</v>
      </c>
      <c r="K116" s="258" t="s">
        <v>700</v>
      </c>
      <c r="L116" s="258" t="s">
        <v>700</v>
      </c>
      <c r="M116" s="260" t="s">
        <v>121</v>
      </c>
      <c r="N116" s="353" t="s">
        <v>826</v>
      </c>
      <c r="O116" s="260" t="s">
        <v>691</v>
      </c>
      <c r="P116" s="363"/>
      <c r="Q116" s="333" t="s">
        <v>687</v>
      </c>
      <c r="R116" s="260" t="s">
        <v>687</v>
      </c>
      <c r="S116" s="311" t="s">
        <v>35</v>
      </c>
      <c r="T116" s="311" t="s">
        <v>35</v>
      </c>
      <c r="U116" s="311" t="s">
        <v>35</v>
      </c>
      <c r="V116" s="311" t="s">
        <v>35</v>
      </c>
      <c r="W116" s="311" t="s">
        <v>35</v>
      </c>
      <c r="X116" s="312" t="s">
        <v>79</v>
      </c>
      <c r="Y116" s="347">
        <v>4</v>
      </c>
      <c r="Z116" s="347">
        <v>21</v>
      </c>
      <c r="AA116" s="347">
        <v>0.35</v>
      </c>
      <c r="AB116" s="347">
        <v>0.32</v>
      </c>
      <c r="AC116" s="347">
        <v>0.72</v>
      </c>
      <c r="AD116" s="347">
        <v>5.7000000000000002E-2</v>
      </c>
      <c r="AE116" s="347">
        <v>13</v>
      </c>
      <c r="AF116" s="258" t="s">
        <v>121</v>
      </c>
      <c r="AG116" s="260" t="s">
        <v>121</v>
      </c>
      <c r="AH116" s="312" t="s">
        <v>846</v>
      </c>
      <c r="AI116" s="312" t="s">
        <v>846</v>
      </c>
      <c r="AJ116" s="312" t="s">
        <v>846</v>
      </c>
      <c r="AK116" s="258">
        <v>15.9</v>
      </c>
      <c r="AL116" s="316" t="s">
        <v>781</v>
      </c>
      <c r="AM116" s="316" t="s">
        <v>781</v>
      </c>
      <c r="AN116" s="267"/>
      <c r="AO116" s="324" t="s">
        <v>713</v>
      </c>
    </row>
    <row r="117" spans="1:43" s="324" customFormat="1" ht="15.75" customHeight="1" x14ac:dyDescent="0.25">
      <c r="A117" s="260"/>
      <c r="B117" s="260" t="s">
        <v>160</v>
      </c>
      <c r="C117" s="299" t="s">
        <v>730</v>
      </c>
      <c r="D117" s="261" t="s">
        <v>480</v>
      </c>
      <c r="E117" s="317">
        <v>44265</v>
      </c>
      <c r="F117" s="260">
        <v>2021</v>
      </c>
      <c r="G117" s="261" t="s">
        <v>42</v>
      </c>
      <c r="H117" s="252" t="s">
        <v>939</v>
      </c>
      <c r="I117" s="260">
        <v>3</v>
      </c>
      <c r="J117" s="299" t="s">
        <v>946</v>
      </c>
      <c r="K117" s="260" t="s">
        <v>700</v>
      </c>
      <c r="L117" s="260" t="s">
        <v>700</v>
      </c>
      <c r="M117" s="260" t="s">
        <v>121</v>
      </c>
      <c r="N117" s="353">
        <v>5</v>
      </c>
      <c r="O117" s="260" t="s">
        <v>693</v>
      </c>
      <c r="P117" s="363">
        <v>5</v>
      </c>
      <c r="Q117" s="333" t="s">
        <v>832</v>
      </c>
      <c r="R117" s="260" t="s">
        <v>832</v>
      </c>
      <c r="S117" s="311" t="s">
        <v>35</v>
      </c>
      <c r="T117" s="311" t="s">
        <v>35</v>
      </c>
      <c r="U117" s="311" t="s">
        <v>35</v>
      </c>
      <c r="V117" s="311" t="s">
        <v>35</v>
      </c>
      <c r="W117" s="311" t="s">
        <v>35</v>
      </c>
      <c r="X117" s="312" t="s">
        <v>79</v>
      </c>
      <c r="Y117" s="347">
        <v>2.8</v>
      </c>
      <c r="Z117" s="347">
        <v>25</v>
      </c>
      <c r="AA117" s="347">
        <v>0.35</v>
      </c>
      <c r="AB117" s="347">
        <v>0.43</v>
      </c>
      <c r="AC117" s="347">
        <v>0.72</v>
      </c>
      <c r="AD117" s="347">
        <v>8.1000000000000003E-2</v>
      </c>
      <c r="AE117" s="347">
        <v>2.2999999999999998</v>
      </c>
      <c r="AF117" s="260">
        <v>0.51</v>
      </c>
      <c r="AG117" s="260" t="s">
        <v>121</v>
      </c>
      <c r="AH117" s="312" t="s">
        <v>846</v>
      </c>
      <c r="AI117" s="312" t="s">
        <v>846</v>
      </c>
      <c r="AJ117" s="312" t="s">
        <v>846</v>
      </c>
      <c r="AK117" s="260">
        <v>8.4600000000000009</v>
      </c>
      <c r="AL117" s="316" t="s">
        <v>781</v>
      </c>
      <c r="AM117" s="316" t="s">
        <v>781</v>
      </c>
      <c r="AN117" s="261"/>
      <c r="AO117" s="328" t="s">
        <v>713</v>
      </c>
      <c r="AP117" s="328"/>
      <c r="AQ117" s="328"/>
    </row>
    <row r="118" spans="1:43" s="324" customFormat="1" ht="15.75" customHeight="1" x14ac:dyDescent="0.25">
      <c r="A118" s="258"/>
      <c r="B118" s="258" t="s">
        <v>734</v>
      </c>
      <c r="C118" s="297" t="s">
        <v>721</v>
      </c>
      <c r="D118" s="261" t="s">
        <v>480</v>
      </c>
      <c r="E118" s="317">
        <v>44265</v>
      </c>
      <c r="F118" s="258">
        <v>2021</v>
      </c>
      <c r="G118" s="267" t="s">
        <v>42</v>
      </c>
      <c r="H118" s="252" t="s">
        <v>939</v>
      </c>
      <c r="I118" s="258">
        <v>2</v>
      </c>
      <c r="J118" s="297" t="s">
        <v>950</v>
      </c>
      <c r="K118" s="258" t="s">
        <v>700</v>
      </c>
      <c r="L118" s="258" t="s">
        <v>700</v>
      </c>
      <c r="M118" s="260" t="s">
        <v>121</v>
      </c>
      <c r="N118" s="334" t="s">
        <v>827</v>
      </c>
      <c r="O118" s="260" t="s">
        <v>693</v>
      </c>
      <c r="P118" s="363"/>
      <c r="Q118" s="333" t="s">
        <v>0</v>
      </c>
      <c r="R118" s="260" t="s">
        <v>0</v>
      </c>
      <c r="S118" s="311" t="s">
        <v>35</v>
      </c>
      <c r="T118" s="311" t="s">
        <v>35</v>
      </c>
      <c r="U118" s="377" t="s">
        <v>227</v>
      </c>
      <c r="V118" s="311" t="s">
        <v>35</v>
      </c>
      <c r="W118" s="311" t="s">
        <v>35</v>
      </c>
      <c r="X118" s="312" t="s">
        <v>713</v>
      </c>
      <c r="Y118" s="347">
        <v>2.8</v>
      </c>
      <c r="Z118" s="347">
        <v>4.2</v>
      </c>
      <c r="AA118" s="347">
        <v>0.28999999999999998</v>
      </c>
      <c r="AB118" s="347">
        <v>0.44</v>
      </c>
      <c r="AC118" s="347">
        <v>0.65</v>
      </c>
      <c r="AD118" s="347">
        <v>5.8999999999999997E-2</v>
      </c>
      <c r="AE118" s="347">
        <v>1.3</v>
      </c>
      <c r="AF118" s="258">
        <v>0.22</v>
      </c>
      <c r="AG118" s="260" t="s">
        <v>121</v>
      </c>
      <c r="AH118" s="312" t="s">
        <v>846</v>
      </c>
      <c r="AI118" s="312" t="s">
        <v>846</v>
      </c>
      <c r="AJ118" s="312" t="s">
        <v>846</v>
      </c>
      <c r="AK118" s="258">
        <v>6.83</v>
      </c>
      <c r="AL118" s="316" t="s">
        <v>781</v>
      </c>
      <c r="AM118" s="316" t="s">
        <v>781</v>
      </c>
      <c r="AN118" s="267"/>
      <c r="AO118" s="328" t="s">
        <v>713</v>
      </c>
      <c r="AP118" s="328"/>
      <c r="AQ118" s="328"/>
    </row>
    <row r="119" spans="1:43" s="345" customFormat="1" ht="15.75" customHeight="1" x14ac:dyDescent="0.25">
      <c r="A119" s="340"/>
      <c r="B119" s="340" t="s">
        <v>160</v>
      </c>
      <c r="C119" s="341" t="s">
        <v>730</v>
      </c>
      <c r="D119" s="342" t="s">
        <v>480</v>
      </c>
      <c r="E119" s="343">
        <v>44265</v>
      </c>
      <c r="F119" s="340">
        <v>2021</v>
      </c>
      <c r="G119" s="358" t="s">
        <v>833</v>
      </c>
      <c r="H119" s="340" t="s">
        <v>938</v>
      </c>
      <c r="I119" s="340">
        <v>3</v>
      </c>
      <c r="J119" s="340">
        <v>130</v>
      </c>
      <c r="K119" s="340" t="s">
        <v>700</v>
      </c>
      <c r="L119" s="340" t="s">
        <v>700</v>
      </c>
      <c r="M119" s="340" t="s">
        <v>121</v>
      </c>
      <c r="N119" s="354">
        <v>5</v>
      </c>
      <c r="O119" s="340" t="s">
        <v>693</v>
      </c>
      <c r="P119" s="364">
        <v>5</v>
      </c>
      <c r="Q119" s="344" t="s">
        <v>832</v>
      </c>
      <c r="R119" s="340" t="s">
        <v>832</v>
      </c>
      <c r="S119" s="311" t="s">
        <v>77</v>
      </c>
      <c r="T119" s="311" t="s">
        <v>77</v>
      </c>
      <c r="U119" s="311" t="s">
        <v>35</v>
      </c>
      <c r="V119" s="311" t="s">
        <v>35</v>
      </c>
      <c r="W119" s="311" t="s">
        <v>35</v>
      </c>
      <c r="X119" s="312" t="s">
        <v>79</v>
      </c>
      <c r="Y119" s="373">
        <v>2.8</v>
      </c>
      <c r="Z119" s="373">
        <v>25</v>
      </c>
      <c r="AA119" s="373">
        <v>0.35</v>
      </c>
      <c r="AB119" s="373">
        <v>0.43</v>
      </c>
      <c r="AC119" s="373">
        <v>0.72</v>
      </c>
      <c r="AD119" s="373">
        <v>8.1000000000000003E-2</v>
      </c>
      <c r="AE119" s="373">
        <v>2.2999999999999998</v>
      </c>
      <c r="AF119" s="340">
        <v>0.51</v>
      </c>
      <c r="AG119" s="340" t="s">
        <v>121</v>
      </c>
      <c r="AH119" s="374" t="s">
        <v>846</v>
      </c>
      <c r="AI119" s="374" t="s">
        <v>846</v>
      </c>
      <c r="AJ119" s="374" t="s">
        <v>846</v>
      </c>
      <c r="AK119" s="340">
        <v>8.4600000000000009</v>
      </c>
      <c r="AL119" s="316" t="s">
        <v>781</v>
      </c>
      <c r="AM119" s="316" t="s">
        <v>781</v>
      </c>
      <c r="AN119" s="342"/>
      <c r="AO119" s="328" t="s">
        <v>77</v>
      </c>
      <c r="AP119" s="328"/>
      <c r="AQ119" s="328"/>
    </row>
    <row r="120" spans="1:43" s="324" customFormat="1" ht="15.75" customHeight="1" x14ac:dyDescent="0.25">
      <c r="A120" s="258"/>
      <c r="B120" s="258" t="s">
        <v>954</v>
      </c>
      <c r="C120" s="372" t="s">
        <v>726</v>
      </c>
      <c r="D120" s="261" t="s">
        <v>480</v>
      </c>
      <c r="E120" s="317">
        <v>44265</v>
      </c>
      <c r="F120" s="258">
        <v>2021</v>
      </c>
      <c r="G120" s="301" t="s">
        <v>833</v>
      </c>
      <c r="H120" s="252" t="s">
        <v>938</v>
      </c>
      <c r="I120" s="258" t="s">
        <v>196</v>
      </c>
      <c r="J120" s="297" t="s">
        <v>127</v>
      </c>
      <c r="K120" s="297" t="s">
        <v>703</v>
      </c>
      <c r="L120" s="297" t="s">
        <v>703</v>
      </c>
      <c r="M120" s="297" t="s">
        <v>127</v>
      </c>
      <c r="N120" s="308" t="s">
        <v>827</v>
      </c>
      <c r="O120" s="297" t="s">
        <v>693</v>
      </c>
      <c r="P120" s="348"/>
      <c r="Q120" s="297" t="s">
        <v>832</v>
      </c>
      <c r="R120" s="297" t="s">
        <v>832</v>
      </c>
      <c r="S120" s="331" t="s">
        <v>127</v>
      </c>
      <c r="T120" s="331" t="s">
        <v>127</v>
      </c>
      <c r="U120" s="331" t="s">
        <v>127</v>
      </c>
      <c r="V120" s="331" t="s">
        <v>127</v>
      </c>
      <c r="W120" s="331" t="s">
        <v>127</v>
      </c>
      <c r="X120" s="331" t="s">
        <v>127</v>
      </c>
      <c r="Y120" s="348" t="s">
        <v>127</v>
      </c>
      <c r="Z120" s="348" t="s">
        <v>127</v>
      </c>
      <c r="AA120" s="348" t="s">
        <v>127</v>
      </c>
      <c r="AB120" s="348" t="s">
        <v>127</v>
      </c>
      <c r="AC120" s="348" t="s">
        <v>127</v>
      </c>
      <c r="AD120" s="348" t="s">
        <v>127</v>
      </c>
      <c r="AE120" s="348" t="s">
        <v>127</v>
      </c>
      <c r="AF120" s="258">
        <v>0.26</v>
      </c>
      <c r="AG120" s="260" t="s">
        <v>121</v>
      </c>
      <c r="AH120" s="312" t="s">
        <v>846</v>
      </c>
      <c r="AI120" s="312" t="s">
        <v>846</v>
      </c>
      <c r="AJ120" s="312" t="s">
        <v>846</v>
      </c>
      <c r="AK120" s="258">
        <v>6.33</v>
      </c>
      <c r="AL120" s="316" t="s">
        <v>781</v>
      </c>
      <c r="AM120" s="316" t="s">
        <v>781</v>
      </c>
      <c r="AN120" s="267"/>
      <c r="AO120" s="328" t="s">
        <v>77</v>
      </c>
      <c r="AP120" s="328"/>
      <c r="AQ120" s="328"/>
    </row>
    <row r="121" spans="1:43" s="324" customFormat="1" ht="15.75" customHeight="1" x14ac:dyDescent="0.25">
      <c r="A121" s="260"/>
      <c r="B121" s="260" t="s">
        <v>748</v>
      </c>
      <c r="C121" s="299" t="s">
        <v>719</v>
      </c>
      <c r="D121" s="261" t="s">
        <v>480</v>
      </c>
      <c r="E121" s="317">
        <v>44266</v>
      </c>
      <c r="F121" s="260">
        <v>2021</v>
      </c>
      <c r="G121" s="261" t="s">
        <v>42</v>
      </c>
      <c r="H121" s="252" t="s">
        <v>939</v>
      </c>
      <c r="I121" s="260">
        <v>2</v>
      </c>
      <c r="J121" s="299" t="s">
        <v>947</v>
      </c>
      <c r="K121" s="260" t="s">
        <v>700</v>
      </c>
      <c r="L121" s="260" t="s">
        <v>700</v>
      </c>
      <c r="M121" s="260" t="s">
        <v>121</v>
      </c>
      <c r="N121" s="355">
        <v>4</v>
      </c>
      <c r="O121" s="252" t="s">
        <v>693</v>
      </c>
      <c r="P121" s="361">
        <v>4</v>
      </c>
      <c r="Q121" s="318" t="s">
        <v>0</v>
      </c>
      <c r="R121" s="252" t="s">
        <v>0</v>
      </c>
      <c r="S121" s="311" t="s">
        <v>35</v>
      </c>
      <c r="T121" s="311" t="s">
        <v>35</v>
      </c>
      <c r="U121" s="311" t="s">
        <v>35</v>
      </c>
      <c r="V121" s="311" t="s">
        <v>35</v>
      </c>
      <c r="W121" s="311" t="s">
        <v>35</v>
      </c>
      <c r="X121" s="312" t="s">
        <v>79</v>
      </c>
      <c r="Y121" s="347">
        <v>3.6</v>
      </c>
      <c r="Z121" s="347">
        <v>9.6</v>
      </c>
      <c r="AA121" s="347">
        <v>0.55000000000000004</v>
      </c>
      <c r="AB121" s="347">
        <v>0.55000000000000004</v>
      </c>
      <c r="AC121" s="349">
        <v>0.57999999999999996</v>
      </c>
      <c r="AD121" s="347">
        <v>6.6000000000000003E-2</v>
      </c>
      <c r="AE121" s="347">
        <v>9.1999999999999993</v>
      </c>
      <c r="AF121" s="260">
        <v>0.42</v>
      </c>
      <c r="AG121" s="260" t="s">
        <v>121</v>
      </c>
      <c r="AH121" s="312" t="s">
        <v>846</v>
      </c>
      <c r="AI121" s="312" t="s">
        <v>846</v>
      </c>
      <c r="AJ121" s="312" t="s">
        <v>846</v>
      </c>
      <c r="AK121" s="260">
        <v>10.8</v>
      </c>
      <c r="AL121" s="316" t="s">
        <v>781</v>
      </c>
      <c r="AM121" s="316" t="s">
        <v>781</v>
      </c>
      <c r="AN121" s="261"/>
      <c r="AO121" s="324" t="s">
        <v>713</v>
      </c>
      <c r="AP121" s="328"/>
      <c r="AQ121" s="328"/>
    </row>
    <row r="122" spans="1:43" s="336" customFormat="1" ht="15.75" customHeight="1" x14ac:dyDescent="0.25">
      <c r="A122" s="258"/>
      <c r="B122" s="258" t="s">
        <v>157</v>
      </c>
      <c r="C122" s="297" t="s">
        <v>57</v>
      </c>
      <c r="D122" s="261" t="s">
        <v>480</v>
      </c>
      <c r="E122" s="323">
        <v>44270</v>
      </c>
      <c r="F122" s="258">
        <v>2021</v>
      </c>
      <c r="G122" s="267" t="s">
        <v>42</v>
      </c>
      <c r="H122" s="252" t="s">
        <v>939</v>
      </c>
      <c r="I122" s="258">
        <v>4</v>
      </c>
      <c r="J122" s="297" t="s">
        <v>945</v>
      </c>
      <c r="K122" s="258" t="s">
        <v>694</v>
      </c>
      <c r="L122" s="258" t="s">
        <v>694</v>
      </c>
      <c r="M122" s="260" t="s">
        <v>121</v>
      </c>
      <c r="N122" s="334" t="s">
        <v>822</v>
      </c>
      <c r="O122" s="260" t="s">
        <v>701</v>
      </c>
      <c r="P122" s="363"/>
      <c r="Q122" s="332" t="s">
        <v>685</v>
      </c>
      <c r="R122" s="332" t="s">
        <v>832</v>
      </c>
      <c r="S122" s="311" t="s">
        <v>35</v>
      </c>
      <c r="T122" s="311" t="s">
        <v>35</v>
      </c>
      <c r="U122" s="311" t="s">
        <v>35</v>
      </c>
      <c r="V122" s="311" t="s">
        <v>35</v>
      </c>
      <c r="W122" s="311" t="s">
        <v>35</v>
      </c>
      <c r="X122" s="312" t="s">
        <v>79</v>
      </c>
      <c r="Y122" s="347">
        <v>2.2000000000000002</v>
      </c>
      <c r="Z122" s="347">
        <v>3.4</v>
      </c>
      <c r="AA122" s="347">
        <v>0.37</v>
      </c>
      <c r="AB122" s="347">
        <v>0.46</v>
      </c>
      <c r="AC122" s="349">
        <v>0.56000000000000005</v>
      </c>
      <c r="AD122" s="347">
        <v>6.7000000000000004E-2</v>
      </c>
      <c r="AE122" s="347">
        <v>2.7</v>
      </c>
      <c r="AF122" s="258" t="s">
        <v>121</v>
      </c>
      <c r="AG122" s="260" t="s">
        <v>121</v>
      </c>
      <c r="AH122" s="312" t="s">
        <v>846</v>
      </c>
      <c r="AI122" s="312" t="s">
        <v>846</v>
      </c>
      <c r="AJ122" s="312" t="s">
        <v>846</v>
      </c>
      <c r="AK122" s="258">
        <v>4.07</v>
      </c>
      <c r="AL122" s="316" t="s">
        <v>781</v>
      </c>
      <c r="AM122" s="316" t="s">
        <v>781</v>
      </c>
      <c r="AN122" s="267"/>
      <c r="AO122" s="324" t="s">
        <v>713</v>
      </c>
      <c r="AP122" s="328"/>
      <c r="AQ122" s="328"/>
    </row>
    <row r="123" spans="1:43" ht="15.75" customHeight="1" x14ac:dyDescent="0.25">
      <c r="A123" s="260"/>
      <c r="B123" s="260" t="s">
        <v>953</v>
      </c>
      <c r="C123" s="299" t="s">
        <v>812</v>
      </c>
      <c r="D123" s="261" t="s">
        <v>480</v>
      </c>
      <c r="E123" s="317">
        <v>44270</v>
      </c>
      <c r="F123" s="260">
        <v>2021</v>
      </c>
      <c r="G123" s="261" t="s">
        <v>42</v>
      </c>
      <c r="H123" s="252" t="s">
        <v>939</v>
      </c>
      <c r="I123" s="260">
        <v>2</v>
      </c>
      <c r="J123" s="299" t="s">
        <v>948</v>
      </c>
      <c r="K123" s="260" t="s">
        <v>703</v>
      </c>
      <c r="L123" s="260" t="s">
        <v>703</v>
      </c>
      <c r="M123" s="260" t="s">
        <v>121</v>
      </c>
      <c r="N123" s="353">
        <v>4</v>
      </c>
      <c r="O123" s="260" t="s">
        <v>693</v>
      </c>
      <c r="P123" s="363">
        <v>4</v>
      </c>
      <c r="Q123" s="333" t="s">
        <v>0</v>
      </c>
      <c r="R123" s="260" t="s">
        <v>0</v>
      </c>
      <c r="S123" s="311" t="s">
        <v>35</v>
      </c>
      <c r="T123" s="311" t="s">
        <v>35</v>
      </c>
      <c r="U123" s="311" t="s">
        <v>35</v>
      </c>
      <c r="V123" s="311" t="s">
        <v>35</v>
      </c>
      <c r="W123" s="311" t="s">
        <v>35</v>
      </c>
      <c r="X123" s="312" t="s">
        <v>79</v>
      </c>
      <c r="Y123" s="347">
        <v>2.7</v>
      </c>
      <c r="Z123" s="347">
        <v>6.7</v>
      </c>
      <c r="AA123" s="347">
        <v>0.47</v>
      </c>
      <c r="AB123" s="347">
        <v>0.42</v>
      </c>
      <c r="AC123" s="349">
        <v>0.56000000000000005</v>
      </c>
      <c r="AD123" s="347">
        <v>5.6000000000000001E-2</v>
      </c>
      <c r="AE123" s="347">
        <v>2.7</v>
      </c>
      <c r="AF123" s="260">
        <v>0.36</v>
      </c>
      <c r="AG123" s="260" t="s">
        <v>121</v>
      </c>
      <c r="AH123" s="312" t="s">
        <v>846</v>
      </c>
      <c r="AI123" s="312" t="s">
        <v>846</v>
      </c>
      <c r="AJ123" s="312" t="s">
        <v>846</v>
      </c>
      <c r="AK123" s="260">
        <v>9.44</v>
      </c>
      <c r="AL123" s="316" t="s">
        <v>781</v>
      </c>
      <c r="AM123" s="316" t="s">
        <v>781</v>
      </c>
      <c r="AN123" s="261"/>
      <c r="AO123" s="324" t="s">
        <v>713</v>
      </c>
    </row>
    <row r="124" spans="1:43" ht="15.75" customHeight="1" x14ac:dyDescent="0.25">
      <c r="A124" s="258"/>
      <c r="B124" s="258" t="s">
        <v>147</v>
      </c>
      <c r="C124" s="297" t="s">
        <v>48</v>
      </c>
      <c r="D124" s="261" t="s">
        <v>480</v>
      </c>
      <c r="E124" s="338">
        <v>44270</v>
      </c>
      <c r="F124" s="258">
        <v>2021</v>
      </c>
      <c r="G124" s="301" t="s">
        <v>43</v>
      </c>
      <c r="H124" s="252" t="s">
        <v>715</v>
      </c>
      <c r="I124" s="258">
        <v>6</v>
      </c>
      <c r="J124" s="297" t="s">
        <v>944</v>
      </c>
      <c r="K124" s="258" t="s">
        <v>703</v>
      </c>
      <c r="L124" s="258" t="s">
        <v>703</v>
      </c>
      <c r="M124" s="260" t="s">
        <v>121</v>
      </c>
      <c r="N124" s="334" t="s">
        <v>825</v>
      </c>
      <c r="O124" s="332" t="s">
        <v>691</v>
      </c>
      <c r="P124" s="365"/>
      <c r="Q124" s="260" t="s">
        <v>685</v>
      </c>
      <c r="R124" s="260" t="s">
        <v>832</v>
      </c>
      <c r="S124" s="311" t="s">
        <v>35</v>
      </c>
      <c r="T124" s="311" t="s">
        <v>35</v>
      </c>
      <c r="U124" s="265" t="s">
        <v>35</v>
      </c>
      <c r="V124" s="311" t="s">
        <v>35</v>
      </c>
      <c r="W124" s="311" t="s">
        <v>35</v>
      </c>
      <c r="X124" s="312" t="s">
        <v>79</v>
      </c>
      <c r="Y124" s="347">
        <v>2.5</v>
      </c>
      <c r="Z124" s="347">
        <v>4.7</v>
      </c>
      <c r="AA124" s="347">
        <v>0.25</v>
      </c>
      <c r="AB124" s="347">
        <v>0.51</v>
      </c>
      <c r="AC124" s="347">
        <v>0.6</v>
      </c>
      <c r="AD124" s="347">
        <v>6.5000000000000002E-2</v>
      </c>
      <c r="AE124" s="347">
        <v>5</v>
      </c>
      <c r="AF124" s="258">
        <v>0.24</v>
      </c>
      <c r="AG124" s="260" t="s">
        <v>121</v>
      </c>
      <c r="AH124" s="312" t="s">
        <v>846</v>
      </c>
      <c r="AI124" s="312" t="s">
        <v>846</v>
      </c>
      <c r="AJ124" s="312" t="s">
        <v>846</v>
      </c>
      <c r="AK124" s="258">
        <v>6.49</v>
      </c>
      <c r="AL124" s="316" t="s">
        <v>781</v>
      </c>
      <c r="AM124" s="316" t="s">
        <v>781</v>
      </c>
      <c r="AN124" s="267"/>
      <c r="AO124" s="328" t="s">
        <v>713</v>
      </c>
    </row>
    <row r="125" spans="1:43" ht="15.75" customHeight="1" x14ac:dyDescent="0.25">
      <c r="A125" s="260"/>
      <c r="B125" s="260" t="s">
        <v>175</v>
      </c>
      <c r="C125" s="372" t="s">
        <v>59</v>
      </c>
      <c r="D125" s="261" t="s">
        <v>480</v>
      </c>
      <c r="E125" s="317">
        <v>44286</v>
      </c>
      <c r="F125" s="260">
        <v>2021</v>
      </c>
      <c r="G125" s="261" t="s">
        <v>42</v>
      </c>
      <c r="H125" s="252" t="s">
        <v>939</v>
      </c>
      <c r="I125" s="260" t="s">
        <v>196</v>
      </c>
      <c r="J125" s="299" t="s">
        <v>127</v>
      </c>
      <c r="K125" s="260" t="s">
        <v>963</v>
      </c>
      <c r="L125" s="260" t="s">
        <v>700</v>
      </c>
      <c r="M125" s="260" t="s">
        <v>121</v>
      </c>
      <c r="N125" s="334" t="s">
        <v>822</v>
      </c>
      <c r="O125" s="260" t="s">
        <v>701</v>
      </c>
      <c r="P125" s="363"/>
      <c r="Q125" s="333" t="s">
        <v>685</v>
      </c>
      <c r="R125" s="260" t="s">
        <v>832</v>
      </c>
      <c r="S125" s="311" t="s">
        <v>35</v>
      </c>
      <c r="T125" s="311" t="s">
        <v>35</v>
      </c>
      <c r="U125" s="311" t="s">
        <v>35</v>
      </c>
      <c r="V125" s="311" t="s">
        <v>35</v>
      </c>
      <c r="W125" s="311" t="s">
        <v>35</v>
      </c>
      <c r="X125" s="312" t="s">
        <v>79</v>
      </c>
      <c r="Y125" s="250">
        <v>3.2</v>
      </c>
      <c r="Z125" s="250">
        <v>7</v>
      </c>
      <c r="AA125" s="250">
        <v>0.37</v>
      </c>
      <c r="AB125" s="250">
        <v>0.51</v>
      </c>
      <c r="AC125" s="250">
        <v>0.65</v>
      </c>
      <c r="AD125" s="250">
        <v>6.6000000000000003E-2</v>
      </c>
      <c r="AE125" s="250">
        <v>24</v>
      </c>
      <c r="AF125" s="260">
        <v>0.52</v>
      </c>
      <c r="AG125" s="260" t="s">
        <v>121</v>
      </c>
      <c r="AH125" s="312" t="s">
        <v>846</v>
      </c>
      <c r="AI125" s="312" t="s">
        <v>846</v>
      </c>
      <c r="AJ125" s="312" t="s">
        <v>846</v>
      </c>
      <c r="AK125" s="270" t="s">
        <v>981</v>
      </c>
      <c r="AL125" s="316" t="s">
        <v>781</v>
      </c>
      <c r="AM125" s="316" t="s">
        <v>781</v>
      </c>
      <c r="AN125" s="261"/>
      <c r="AO125" s="328" t="s">
        <v>77</v>
      </c>
    </row>
    <row r="126" spans="1:43" ht="15.75" customHeight="1" x14ac:dyDescent="0.25">
      <c r="A126" s="258"/>
      <c r="B126" s="258" t="s">
        <v>152</v>
      </c>
      <c r="C126" s="372" t="s">
        <v>47</v>
      </c>
      <c r="D126" s="261" t="s">
        <v>480</v>
      </c>
      <c r="E126" s="317">
        <v>44286</v>
      </c>
      <c r="F126" s="258">
        <v>2021</v>
      </c>
      <c r="G126" s="267" t="s">
        <v>127</v>
      </c>
      <c r="H126" s="252" t="s">
        <v>715</v>
      </c>
      <c r="I126" s="258" t="s">
        <v>196</v>
      </c>
      <c r="J126" s="297" t="s">
        <v>127</v>
      </c>
      <c r="K126" s="258" t="s">
        <v>703</v>
      </c>
      <c r="L126" s="258" t="s">
        <v>703</v>
      </c>
      <c r="M126" s="260" t="s">
        <v>121</v>
      </c>
      <c r="N126" s="334" t="s">
        <v>962</v>
      </c>
      <c r="O126" s="260" t="s">
        <v>701</v>
      </c>
      <c r="P126" s="363"/>
      <c r="Q126" s="333" t="s">
        <v>685</v>
      </c>
      <c r="R126" s="260" t="s">
        <v>832</v>
      </c>
      <c r="S126" s="265" t="s">
        <v>35</v>
      </c>
      <c r="T126" s="265" t="s">
        <v>35</v>
      </c>
      <c r="U126" s="265" t="s">
        <v>35</v>
      </c>
      <c r="V126" s="265" t="s">
        <v>35</v>
      </c>
      <c r="W126" s="265" t="s">
        <v>35</v>
      </c>
      <c r="X126" s="258" t="s">
        <v>79</v>
      </c>
      <c r="Y126" s="347">
        <v>2.5</v>
      </c>
      <c r="Z126" s="347">
        <v>11</v>
      </c>
      <c r="AA126" s="347">
        <v>0.3</v>
      </c>
      <c r="AB126" s="347">
        <v>0.55000000000000004</v>
      </c>
      <c r="AC126" s="349">
        <v>0.54</v>
      </c>
      <c r="AD126" s="347">
        <v>7.6999999999999999E-2</v>
      </c>
      <c r="AE126" s="347">
        <v>4.9000000000000004</v>
      </c>
      <c r="AF126" s="258">
        <v>0.39</v>
      </c>
      <c r="AG126" s="260" t="s">
        <v>121</v>
      </c>
      <c r="AH126" s="346" t="s">
        <v>846</v>
      </c>
      <c r="AI126" s="346" t="s">
        <v>846</v>
      </c>
      <c r="AJ126" s="346" t="s">
        <v>846</v>
      </c>
      <c r="AK126" s="270" t="s">
        <v>981</v>
      </c>
      <c r="AL126" s="316" t="s">
        <v>781</v>
      </c>
      <c r="AM126" s="316" t="s">
        <v>781</v>
      </c>
      <c r="AN126" s="267"/>
      <c r="AO126" s="328" t="s">
        <v>77</v>
      </c>
    </row>
    <row r="127" spans="1:43" ht="15.75" customHeight="1" x14ac:dyDescent="0.25">
      <c r="A127" s="258"/>
      <c r="B127" s="258" t="s">
        <v>148</v>
      </c>
      <c r="C127" s="372" t="s">
        <v>49</v>
      </c>
      <c r="D127" s="261" t="s">
        <v>480</v>
      </c>
      <c r="E127" s="317">
        <v>44286</v>
      </c>
      <c r="F127" s="258">
        <v>2021</v>
      </c>
      <c r="G127" s="267" t="s">
        <v>127</v>
      </c>
      <c r="H127" s="252" t="s">
        <v>715</v>
      </c>
      <c r="I127" s="258" t="s">
        <v>196</v>
      </c>
      <c r="J127" s="297" t="s">
        <v>127</v>
      </c>
      <c r="K127" s="258" t="s">
        <v>703</v>
      </c>
      <c r="L127" s="258" t="s">
        <v>703</v>
      </c>
      <c r="M127" s="260" t="s">
        <v>121</v>
      </c>
      <c r="N127" s="334" t="s">
        <v>962</v>
      </c>
      <c r="O127" s="260" t="s">
        <v>691</v>
      </c>
      <c r="P127" s="363"/>
      <c r="Q127" s="333" t="s">
        <v>686</v>
      </c>
      <c r="R127" s="260" t="s">
        <v>0</v>
      </c>
      <c r="S127" s="311" t="s">
        <v>35</v>
      </c>
      <c r="T127" s="311" t="s">
        <v>35</v>
      </c>
      <c r="U127" s="311" t="s">
        <v>35</v>
      </c>
      <c r="V127" s="311" t="s">
        <v>35</v>
      </c>
      <c r="W127" s="311" t="s">
        <v>35</v>
      </c>
      <c r="X127" s="312" t="s">
        <v>79</v>
      </c>
      <c r="Y127" s="347">
        <v>3.8</v>
      </c>
      <c r="Z127" s="347">
        <v>4.8</v>
      </c>
      <c r="AA127" s="347">
        <v>0.4</v>
      </c>
      <c r="AB127" s="347">
        <v>0.33</v>
      </c>
      <c r="AC127" s="347">
        <v>0.71</v>
      </c>
      <c r="AD127" s="347">
        <v>6.0999999999999999E-2</v>
      </c>
      <c r="AE127" s="347">
        <v>0.51</v>
      </c>
      <c r="AF127" s="258">
        <v>0.5</v>
      </c>
      <c r="AG127" s="260" t="s">
        <v>121</v>
      </c>
      <c r="AH127" s="312" t="s">
        <v>846</v>
      </c>
      <c r="AI127" s="312" t="s">
        <v>846</v>
      </c>
      <c r="AJ127" s="312" t="s">
        <v>846</v>
      </c>
      <c r="AK127" s="270" t="s">
        <v>981</v>
      </c>
      <c r="AL127" s="316" t="s">
        <v>781</v>
      </c>
      <c r="AM127" s="316" t="s">
        <v>781</v>
      </c>
      <c r="AN127" s="267"/>
      <c r="AO127" s="328" t="s">
        <v>77</v>
      </c>
    </row>
    <row r="128" spans="1:43" ht="15.75" customHeight="1" x14ac:dyDescent="0.25">
      <c r="A128" s="258"/>
      <c r="B128" s="258" t="s">
        <v>165</v>
      </c>
      <c r="C128" s="372" t="s">
        <v>53</v>
      </c>
      <c r="D128" s="261" t="s">
        <v>480</v>
      </c>
      <c r="E128" s="317">
        <v>44286</v>
      </c>
      <c r="F128" s="258">
        <v>2021</v>
      </c>
      <c r="G128" s="267" t="s">
        <v>127</v>
      </c>
      <c r="H128" s="252" t="s">
        <v>715</v>
      </c>
      <c r="I128" s="258" t="s">
        <v>196</v>
      </c>
      <c r="J128" s="297" t="s">
        <v>127</v>
      </c>
      <c r="K128" s="258" t="s">
        <v>703</v>
      </c>
      <c r="L128" s="258" t="s">
        <v>703</v>
      </c>
      <c r="M128" s="260" t="s">
        <v>121</v>
      </c>
      <c r="N128" s="334" t="s">
        <v>826</v>
      </c>
      <c r="O128" s="260" t="s">
        <v>691</v>
      </c>
      <c r="P128" s="363"/>
      <c r="Q128" s="333" t="s">
        <v>685</v>
      </c>
      <c r="R128" s="260" t="s">
        <v>832</v>
      </c>
      <c r="S128" s="350" t="s">
        <v>35</v>
      </c>
      <c r="T128" s="350" t="s">
        <v>35</v>
      </c>
      <c r="U128" s="350" t="s">
        <v>35</v>
      </c>
      <c r="V128" s="350" t="s">
        <v>35</v>
      </c>
      <c r="W128" s="350" t="s">
        <v>35</v>
      </c>
      <c r="X128" s="346" t="s">
        <v>79</v>
      </c>
      <c r="Y128" s="250">
        <v>3.2</v>
      </c>
      <c r="Z128" s="250">
        <v>9.3000000000000007</v>
      </c>
      <c r="AA128" s="250">
        <v>0.49</v>
      </c>
      <c r="AB128" s="250">
        <v>0.46</v>
      </c>
      <c r="AC128" s="250">
        <v>0.69</v>
      </c>
      <c r="AD128" s="250">
        <v>6.3E-2</v>
      </c>
      <c r="AE128" s="250">
        <v>1.5</v>
      </c>
      <c r="AF128" s="258">
        <v>0.44</v>
      </c>
      <c r="AG128" s="260" t="s">
        <v>121</v>
      </c>
      <c r="AH128" s="312" t="s">
        <v>846</v>
      </c>
      <c r="AI128" s="346" t="s">
        <v>846</v>
      </c>
      <c r="AJ128" s="346" t="s">
        <v>846</v>
      </c>
      <c r="AK128" s="270" t="s">
        <v>981</v>
      </c>
      <c r="AL128" s="351" t="s">
        <v>781</v>
      </c>
      <c r="AM128" s="351" t="s">
        <v>781</v>
      </c>
      <c r="AN128" s="267"/>
      <c r="AO128" s="328" t="s">
        <v>77</v>
      </c>
    </row>
  </sheetData>
  <autoFilter ref="A1:AO128"/>
  <sortState ref="A67:AQ124">
    <sortCondition descending="1" ref="AK70"/>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
  <sheetViews>
    <sheetView topLeftCell="A4" workbookViewId="0">
      <selection activeCell="E17" sqref="E17"/>
    </sheetView>
  </sheetViews>
  <sheetFormatPr defaultRowHeight="15" x14ac:dyDescent="0.25"/>
  <cols>
    <col min="1" max="1" width="23.140625" customWidth="1"/>
    <col min="2" max="2" width="7.28515625" bestFit="1" customWidth="1"/>
    <col min="3" max="3" width="10.42578125" bestFit="1" customWidth="1"/>
    <col min="4" max="4" width="6.28515625" customWidth="1"/>
    <col min="5" max="5" width="16.85546875" bestFit="1" customWidth="1"/>
    <col min="6" max="6" width="8.28515625" bestFit="1" customWidth="1"/>
    <col min="7" max="7" width="7.140625" bestFit="1" customWidth="1"/>
    <col min="8" max="8" width="8.28515625" bestFit="1" customWidth="1"/>
    <col min="9" max="9" width="8.7109375" bestFit="1" customWidth="1"/>
    <col min="10" max="10" width="9.7109375" bestFit="1" customWidth="1"/>
    <col min="11" max="13" width="9" bestFit="1" customWidth="1"/>
    <col min="14" max="14" width="8.7109375" bestFit="1" customWidth="1"/>
    <col min="15" max="21" width="8" bestFit="1" customWidth="1"/>
    <col min="22" max="22" width="9" bestFit="1" customWidth="1"/>
    <col min="23" max="23" width="8.5703125" bestFit="1" customWidth="1"/>
  </cols>
  <sheetData>
    <row r="1" spans="1:22" x14ac:dyDescent="0.25">
      <c r="A1" t="s">
        <v>906</v>
      </c>
    </row>
    <row r="4" spans="1:22" x14ac:dyDescent="0.25">
      <c r="A4" t="s">
        <v>905</v>
      </c>
    </row>
    <row r="5" spans="1:22" x14ac:dyDescent="0.25">
      <c r="A5" t="s">
        <v>908</v>
      </c>
    </row>
    <row r="6" spans="1:22" x14ac:dyDescent="0.25">
      <c r="A6" s="239" t="s">
        <v>907</v>
      </c>
    </row>
    <row r="8" spans="1:22" ht="45" x14ac:dyDescent="0.25">
      <c r="A8" s="134" t="s">
        <v>187</v>
      </c>
      <c r="B8" s="134" t="s">
        <v>188</v>
      </c>
      <c r="C8" s="134" t="s">
        <v>189</v>
      </c>
      <c r="D8" s="176" t="s">
        <v>190</v>
      </c>
      <c r="E8" s="134" t="s">
        <v>195</v>
      </c>
      <c r="F8" s="134" t="s">
        <v>683</v>
      </c>
      <c r="G8" s="134" t="s">
        <v>785</v>
      </c>
      <c r="H8" s="134" t="s">
        <v>783</v>
      </c>
      <c r="I8" s="134" t="s">
        <v>786</v>
      </c>
      <c r="J8" s="134" t="s">
        <v>780</v>
      </c>
      <c r="K8" s="134" t="s">
        <v>4</v>
      </c>
      <c r="L8" s="134" t="s">
        <v>191</v>
      </c>
      <c r="M8" s="134" t="s">
        <v>192</v>
      </c>
      <c r="N8" s="134" t="s">
        <v>7</v>
      </c>
      <c r="O8" s="134" t="s">
        <v>8</v>
      </c>
      <c r="P8" s="134" t="s">
        <v>9</v>
      </c>
      <c r="Q8" s="134" t="s">
        <v>10</v>
      </c>
      <c r="R8" s="134" t="s">
        <v>11</v>
      </c>
      <c r="S8" s="134" t="s">
        <v>12</v>
      </c>
      <c r="T8" s="134" t="s">
        <v>13</v>
      </c>
      <c r="U8" s="134" t="s">
        <v>14</v>
      </c>
      <c r="V8" s="134" t="s">
        <v>840</v>
      </c>
    </row>
    <row r="9" spans="1:22" x14ac:dyDescent="0.25">
      <c r="A9" s="137" t="s">
        <v>725</v>
      </c>
      <c r="B9" s="156">
        <v>43552</v>
      </c>
      <c r="C9" s="138">
        <v>2019</v>
      </c>
      <c r="D9" s="172" t="s">
        <v>833</v>
      </c>
      <c r="E9" s="137" t="s">
        <v>196</v>
      </c>
      <c r="F9" s="138" t="s">
        <v>121</v>
      </c>
      <c r="G9" s="138" t="s">
        <v>700</v>
      </c>
      <c r="H9" s="138" t="s">
        <v>693</v>
      </c>
      <c r="I9" s="138" t="s">
        <v>121</v>
      </c>
      <c r="J9" s="138" t="s">
        <v>121</v>
      </c>
      <c r="K9" s="135" t="s">
        <v>35</v>
      </c>
      <c r="L9" s="135" t="s">
        <v>35</v>
      </c>
      <c r="M9" s="171" t="s">
        <v>229</v>
      </c>
      <c r="N9" s="186">
        <v>7.4</v>
      </c>
      <c r="O9" s="186">
        <v>5.0999999999999996</v>
      </c>
      <c r="P9" s="186">
        <v>0.69</v>
      </c>
      <c r="Q9" s="186">
        <v>0.35</v>
      </c>
      <c r="R9" s="186">
        <v>0.68</v>
      </c>
      <c r="S9" s="186">
        <v>4.8000000000000001E-2</v>
      </c>
      <c r="T9" s="186" t="s">
        <v>193</v>
      </c>
      <c r="U9" s="143">
        <v>0.22</v>
      </c>
      <c r="V9" s="155" t="s">
        <v>227</v>
      </c>
    </row>
    <row r="10" spans="1:22" x14ac:dyDescent="0.25">
      <c r="A10" s="137" t="s">
        <v>51</v>
      </c>
      <c r="B10" s="156">
        <v>42817</v>
      </c>
      <c r="C10" s="138">
        <v>2017</v>
      </c>
      <c r="D10" s="177" t="s">
        <v>42</v>
      </c>
      <c r="E10" s="136">
        <v>3</v>
      </c>
      <c r="F10" s="136">
        <v>112.5</v>
      </c>
      <c r="G10" s="136" t="s">
        <v>703</v>
      </c>
      <c r="H10" s="136" t="s">
        <v>121</v>
      </c>
      <c r="I10" s="187" t="s">
        <v>121</v>
      </c>
      <c r="J10" s="139" t="s">
        <v>35</v>
      </c>
      <c r="K10" s="135" t="s">
        <v>35</v>
      </c>
      <c r="L10" s="135" t="s">
        <v>35</v>
      </c>
      <c r="M10" s="157" t="s">
        <v>227</v>
      </c>
      <c r="N10" s="136">
        <v>3</v>
      </c>
      <c r="O10" s="136">
        <v>3.3</v>
      </c>
      <c r="P10" s="136">
        <v>1.3</v>
      </c>
      <c r="Q10" s="136">
        <v>0.38</v>
      </c>
      <c r="R10" s="165">
        <v>0.57999999999999996</v>
      </c>
      <c r="S10" s="136">
        <v>5.1999999999999998E-2</v>
      </c>
      <c r="T10" s="136" t="s">
        <v>193</v>
      </c>
      <c r="U10" s="140">
        <v>0.24</v>
      </c>
      <c r="V10" s="155" t="s">
        <v>227</v>
      </c>
    </row>
    <row r="11" spans="1:22" x14ac:dyDescent="0.25">
      <c r="A11" s="137" t="s">
        <v>50</v>
      </c>
      <c r="B11" s="156">
        <v>42447</v>
      </c>
      <c r="C11" s="138">
        <v>2016</v>
      </c>
      <c r="D11" s="178" t="s">
        <v>41</v>
      </c>
      <c r="E11" s="136">
        <v>3</v>
      </c>
      <c r="F11" s="136">
        <v>116.5</v>
      </c>
      <c r="G11" s="136" t="s">
        <v>700</v>
      </c>
      <c r="H11" s="136" t="s">
        <v>691</v>
      </c>
      <c r="I11" s="136" t="s">
        <v>687</v>
      </c>
      <c r="J11" s="137" t="s">
        <v>121</v>
      </c>
      <c r="K11" s="157" t="s">
        <v>37</v>
      </c>
      <c r="L11" s="135" t="s">
        <v>35</v>
      </c>
      <c r="M11" s="157" t="s">
        <v>227</v>
      </c>
      <c r="N11" s="136">
        <v>2.1</v>
      </c>
      <c r="O11" s="179">
        <v>2.8</v>
      </c>
      <c r="P11" s="136">
        <v>2.2000000000000002</v>
      </c>
      <c r="Q11" s="136">
        <v>0.65</v>
      </c>
      <c r="R11" s="164">
        <v>1</v>
      </c>
      <c r="S11" s="164">
        <v>6.8000000000000005E-2</v>
      </c>
      <c r="T11" s="136" t="s">
        <v>193</v>
      </c>
      <c r="U11" s="140">
        <v>0.25</v>
      </c>
      <c r="V11" s="155" t="s">
        <v>227</v>
      </c>
    </row>
    <row r="12" spans="1:22" x14ac:dyDescent="0.25">
      <c r="A12" s="137" t="s">
        <v>53</v>
      </c>
      <c r="B12" s="156">
        <v>42081</v>
      </c>
      <c r="C12" s="138">
        <v>2015</v>
      </c>
      <c r="D12" s="178" t="s">
        <v>41</v>
      </c>
      <c r="E12" s="136">
        <v>1</v>
      </c>
      <c r="F12" s="136" t="s">
        <v>121</v>
      </c>
      <c r="G12" s="187" t="s">
        <v>121</v>
      </c>
      <c r="H12" s="136" t="s">
        <v>121</v>
      </c>
      <c r="I12" s="187" t="s">
        <v>121</v>
      </c>
      <c r="J12" s="135" t="s">
        <v>35</v>
      </c>
      <c r="K12" s="135" t="s">
        <v>35</v>
      </c>
      <c r="L12" s="135" t="s">
        <v>35</v>
      </c>
      <c r="M12" s="135" t="s">
        <v>229</v>
      </c>
      <c r="N12" s="136">
        <v>2.1</v>
      </c>
      <c r="O12" s="136">
        <v>3.8</v>
      </c>
      <c r="P12" s="136">
        <v>0.49</v>
      </c>
      <c r="Q12" s="136">
        <v>0.5</v>
      </c>
      <c r="R12" s="165">
        <v>0.56000000000000005</v>
      </c>
      <c r="S12" s="136">
        <v>0.2</v>
      </c>
      <c r="T12" s="136">
        <v>1.1000000000000001</v>
      </c>
      <c r="U12" s="140">
        <v>0.28000000000000003</v>
      </c>
      <c r="V12" s="155" t="s">
        <v>227</v>
      </c>
    </row>
    <row r="13" spans="1:22" x14ac:dyDescent="0.25">
      <c r="A13" s="166" t="s">
        <v>720</v>
      </c>
      <c r="B13" s="156">
        <v>43537</v>
      </c>
      <c r="C13" s="138">
        <v>2019</v>
      </c>
      <c r="D13" s="154" t="s">
        <v>42</v>
      </c>
      <c r="E13" s="137">
        <v>1</v>
      </c>
      <c r="F13" s="138">
        <v>107</v>
      </c>
      <c r="G13" s="138" t="s">
        <v>700</v>
      </c>
      <c r="H13" s="138" t="s">
        <v>693</v>
      </c>
      <c r="I13" s="138" t="s">
        <v>121</v>
      </c>
      <c r="J13" s="139" t="s">
        <v>35</v>
      </c>
      <c r="K13" s="135" t="s">
        <v>35</v>
      </c>
      <c r="L13" s="135" t="s">
        <v>35</v>
      </c>
      <c r="M13" s="171" t="s">
        <v>229</v>
      </c>
      <c r="N13" s="142">
        <v>1.6</v>
      </c>
      <c r="O13" s="186">
        <v>4.3</v>
      </c>
      <c r="P13" s="142">
        <v>0.54</v>
      </c>
      <c r="Q13" s="142">
        <v>0.41</v>
      </c>
      <c r="R13" s="141">
        <v>0.55000000000000004</v>
      </c>
      <c r="S13" s="186">
        <v>5.0999999999999997E-2</v>
      </c>
      <c r="T13" s="142" t="s">
        <v>193</v>
      </c>
      <c r="U13" s="143">
        <v>0.28000000000000003</v>
      </c>
      <c r="V13" s="155" t="s">
        <v>227</v>
      </c>
    </row>
    <row r="14" spans="1:22" x14ac:dyDescent="0.25">
      <c r="A14" s="164" t="s">
        <v>53</v>
      </c>
      <c r="B14" s="156">
        <v>43537</v>
      </c>
      <c r="C14" s="138">
        <v>2019</v>
      </c>
      <c r="D14" s="172" t="s">
        <v>43</v>
      </c>
      <c r="E14" s="184">
        <v>3</v>
      </c>
      <c r="F14" s="138">
        <v>108</v>
      </c>
      <c r="G14" s="138" t="s">
        <v>700</v>
      </c>
      <c r="H14" s="138" t="s">
        <v>691</v>
      </c>
      <c r="I14" s="138" t="s">
        <v>121</v>
      </c>
      <c r="J14" s="139" t="s">
        <v>35</v>
      </c>
      <c r="K14" s="135" t="s">
        <v>35</v>
      </c>
      <c r="L14" s="135" t="s">
        <v>35</v>
      </c>
      <c r="M14" s="170" t="s">
        <v>227</v>
      </c>
      <c r="N14" s="142">
        <v>2.2000000000000002</v>
      </c>
      <c r="O14" s="186">
        <v>5.3</v>
      </c>
      <c r="P14" s="142">
        <v>0.47</v>
      </c>
      <c r="Q14" s="142">
        <v>0.43</v>
      </c>
      <c r="R14" s="141">
        <v>0.59</v>
      </c>
      <c r="S14" s="186">
        <v>6.0999999999999999E-2</v>
      </c>
      <c r="T14" s="142" t="s">
        <v>193</v>
      </c>
      <c r="U14" s="143">
        <v>0.38</v>
      </c>
      <c r="V14" s="155" t="s">
        <v>227</v>
      </c>
    </row>
    <row r="15" spans="1:22" x14ac:dyDescent="0.25">
      <c r="A15" s="137" t="s">
        <v>682</v>
      </c>
      <c r="B15" s="156">
        <v>42446</v>
      </c>
      <c r="C15" s="138">
        <v>2016</v>
      </c>
      <c r="D15" s="178" t="s">
        <v>833</v>
      </c>
      <c r="E15" s="136" t="s">
        <v>196</v>
      </c>
      <c r="F15" s="138" t="s">
        <v>121</v>
      </c>
      <c r="G15" s="138" t="s">
        <v>121</v>
      </c>
      <c r="H15" s="138" t="s">
        <v>121</v>
      </c>
      <c r="I15" s="187" t="s">
        <v>121</v>
      </c>
      <c r="J15" s="137" t="s">
        <v>127</v>
      </c>
      <c r="K15" s="137" t="s">
        <v>127</v>
      </c>
      <c r="L15" s="137" t="s">
        <v>127</v>
      </c>
      <c r="M15" s="137" t="s">
        <v>127</v>
      </c>
      <c r="N15" s="136"/>
      <c r="O15" s="136"/>
      <c r="P15" s="136"/>
      <c r="Q15" s="136"/>
      <c r="R15" s="180"/>
      <c r="S15" s="136"/>
      <c r="T15" s="136"/>
      <c r="U15" s="140"/>
      <c r="V15" s="155" t="s">
        <v>227</v>
      </c>
    </row>
    <row r="16" spans="1:22" x14ac:dyDescent="0.25">
      <c r="A16" s="138" t="s">
        <v>53</v>
      </c>
      <c r="B16" s="156">
        <v>43196</v>
      </c>
      <c r="C16" s="138">
        <v>2018</v>
      </c>
      <c r="D16" s="178" t="s">
        <v>833</v>
      </c>
      <c r="E16" s="138" t="s">
        <v>196</v>
      </c>
      <c r="F16" s="187" t="s">
        <v>121</v>
      </c>
      <c r="G16" s="187" t="s">
        <v>703</v>
      </c>
      <c r="H16" s="187" t="s">
        <v>121</v>
      </c>
      <c r="I16" s="187" t="s">
        <v>685</v>
      </c>
      <c r="J16" s="139" t="s">
        <v>35</v>
      </c>
      <c r="K16" s="135" t="s">
        <v>35</v>
      </c>
      <c r="L16" s="138" t="s">
        <v>127</v>
      </c>
      <c r="M16" s="157" t="s">
        <v>37</v>
      </c>
      <c r="N16" s="187">
        <v>5.3</v>
      </c>
      <c r="O16" s="187">
        <v>3.6</v>
      </c>
      <c r="P16" s="187">
        <v>0.55000000000000004</v>
      </c>
      <c r="Q16" s="187">
        <v>0.42</v>
      </c>
      <c r="R16" s="163">
        <v>0.55000000000000004</v>
      </c>
      <c r="S16" s="187">
        <v>5.8999999999999997E-2</v>
      </c>
      <c r="T16" s="187" t="s">
        <v>193</v>
      </c>
      <c r="U16" s="140"/>
      <c r="V16" s="155" t="s">
        <v>227</v>
      </c>
    </row>
    <row r="22" spans="1:1" x14ac:dyDescent="0.25">
      <c r="A22" s="239" t="s">
        <v>909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topLeftCell="N1" workbookViewId="0">
      <selection activeCell="E44" sqref="E44"/>
    </sheetView>
  </sheetViews>
  <sheetFormatPr defaultRowHeight="15" x14ac:dyDescent="0.25"/>
  <cols>
    <col min="1" max="1" width="27.85546875" customWidth="1"/>
    <col min="2" max="2" width="13.5703125" customWidth="1"/>
    <col min="3" max="5" width="12.7109375" customWidth="1"/>
    <col min="6" max="6" width="12" bestFit="1" customWidth="1"/>
    <col min="7" max="13" width="10.28515625" bestFit="1" customWidth="1"/>
    <col min="14" max="14" width="12" bestFit="1" customWidth="1"/>
    <col min="15" max="15" width="10.28515625" bestFit="1" customWidth="1"/>
  </cols>
  <sheetData>
    <row r="1" spans="1:15" x14ac:dyDescent="0.25">
      <c r="A1" s="1" t="s">
        <v>801</v>
      </c>
    </row>
    <row r="2" spans="1:15" s="115" customFormat="1" ht="12.75" x14ac:dyDescent="0.2"/>
    <row r="3" spans="1:15" s="115" customFormat="1" ht="15.75" thickBot="1" x14ac:dyDescent="0.3">
      <c r="A3" s="199" t="s">
        <v>802</v>
      </c>
      <c r="B3" s="199"/>
      <c r="C3" s="199"/>
      <c r="D3" s="199"/>
      <c r="E3" s="199"/>
      <c r="F3" s="199"/>
      <c r="G3" s="199"/>
      <c r="H3" s="199"/>
      <c r="I3" s="200" t="s">
        <v>803</v>
      </c>
      <c r="J3" s="199"/>
      <c r="K3" s="199"/>
      <c r="L3" s="199"/>
      <c r="M3" s="199"/>
      <c r="N3" s="199"/>
      <c r="O3" s="199"/>
    </row>
    <row r="4" spans="1:15" s="115" customFormat="1" ht="16.5" thickTop="1" thickBot="1" x14ac:dyDescent="0.3">
      <c r="A4" s="201" t="s">
        <v>788</v>
      </c>
      <c r="B4" s="202" t="s">
        <v>789</v>
      </c>
      <c r="C4" s="203" t="s">
        <v>0</v>
      </c>
      <c r="D4" s="203" t="s">
        <v>1</v>
      </c>
      <c r="E4" s="203" t="s">
        <v>17</v>
      </c>
      <c r="F4" s="203" t="s">
        <v>2</v>
      </c>
      <c r="G4" s="199"/>
      <c r="H4" s="199"/>
      <c r="I4" s="204" t="s">
        <v>189</v>
      </c>
      <c r="J4" s="204" t="s">
        <v>226</v>
      </c>
      <c r="K4" s="204" t="s">
        <v>0</v>
      </c>
      <c r="L4" s="204" t="s">
        <v>1</v>
      </c>
      <c r="M4" s="204" t="s">
        <v>17</v>
      </c>
      <c r="N4" s="204" t="s">
        <v>2</v>
      </c>
      <c r="O4" s="199"/>
    </row>
    <row r="5" spans="1:15" s="115" customFormat="1" x14ac:dyDescent="0.25">
      <c r="A5" s="205" t="s">
        <v>795</v>
      </c>
      <c r="B5" s="206">
        <v>728</v>
      </c>
      <c r="C5" s="207">
        <v>17.3</v>
      </c>
      <c r="D5" s="207">
        <v>1273.3</v>
      </c>
      <c r="E5" s="207" t="s">
        <v>853</v>
      </c>
      <c r="F5" s="207">
        <v>91.22</v>
      </c>
      <c r="G5" s="199"/>
      <c r="H5" s="199"/>
      <c r="I5" s="208" t="s">
        <v>787</v>
      </c>
      <c r="J5" s="208">
        <v>6</v>
      </c>
      <c r="K5" s="208">
        <v>57.23</v>
      </c>
      <c r="L5" s="208">
        <v>78.86</v>
      </c>
      <c r="M5" s="208">
        <v>68.5</v>
      </c>
      <c r="N5" s="208">
        <v>70</v>
      </c>
      <c r="O5" s="199"/>
    </row>
    <row r="6" spans="1:15" s="115" customFormat="1" x14ac:dyDescent="0.25">
      <c r="A6" s="205" t="s">
        <v>790</v>
      </c>
      <c r="B6" s="206">
        <v>78</v>
      </c>
      <c r="C6" s="207">
        <v>17.600000000000001</v>
      </c>
      <c r="D6" s="207">
        <v>969.2</v>
      </c>
      <c r="E6" s="207" t="s">
        <v>221</v>
      </c>
      <c r="F6" s="207">
        <v>119.5</v>
      </c>
      <c r="G6" s="199"/>
      <c r="H6" s="199"/>
      <c r="I6" s="208">
        <v>2014</v>
      </c>
      <c r="J6" s="208" t="s">
        <v>77</v>
      </c>
      <c r="K6" s="208" t="s">
        <v>77</v>
      </c>
      <c r="L6" s="208" t="s">
        <v>77</v>
      </c>
      <c r="M6" s="208" t="s">
        <v>77</v>
      </c>
      <c r="N6" s="208" t="s">
        <v>77</v>
      </c>
      <c r="O6" s="199"/>
    </row>
    <row r="7" spans="1:15" s="115" customFormat="1" x14ac:dyDescent="0.25">
      <c r="A7" s="205" t="s">
        <v>796</v>
      </c>
      <c r="B7" s="206">
        <v>501</v>
      </c>
      <c r="C7" s="207">
        <v>18.7</v>
      </c>
      <c r="D7" s="207">
        <v>1273.3</v>
      </c>
      <c r="E7" s="207" t="s">
        <v>854</v>
      </c>
      <c r="F7" s="207">
        <v>102.4</v>
      </c>
      <c r="G7" s="199"/>
      <c r="H7" s="199"/>
      <c r="I7" s="208">
        <v>2015</v>
      </c>
      <c r="J7" s="208" t="s">
        <v>77</v>
      </c>
      <c r="K7" s="208" t="s">
        <v>77</v>
      </c>
      <c r="L7" s="208" t="s">
        <v>77</v>
      </c>
      <c r="M7" s="208" t="s">
        <v>77</v>
      </c>
      <c r="N7" s="208" t="s">
        <v>77</v>
      </c>
      <c r="O7" s="199"/>
    </row>
    <row r="8" spans="1:15" s="115" customFormat="1" x14ac:dyDescent="0.25">
      <c r="A8" s="207" t="s">
        <v>791</v>
      </c>
      <c r="B8" s="206">
        <v>137</v>
      </c>
      <c r="C8" s="207">
        <v>23.2</v>
      </c>
      <c r="D8" s="207">
        <v>1273.3</v>
      </c>
      <c r="E8" s="207" t="s">
        <v>224</v>
      </c>
      <c r="F8" s="207">
        <v>131.5</v>
      </c>
      <c r="G8" s="199"/>
      <c r="H8" s="199"/>
      <c r="I8" s="208">
        <v>2016</v>
      </c>
      <c r="J8" s="208" t="s">
        <v>77</v>
      </c>
      <c r="K8" s="208" t="s">
        <v>77</v>
      </c>
      <c r="L8" s="208" t="s">
        <v>77</v>
      </c>
      <c r="M8" s="208" t="s">
        <v>77</v>
      </c>
      <c r="N8" s="208" t="s">
        <v>77</v>
      </c>
      <c r="O8" s="199"/>
    </row>
    <row r="9" spans="1:15" s="115" customFormat="1" x14ac:dyDescent="0.25">
      <c r="A9" s="207" t="s">
        <v>792</v>
      </c>
      <c r="B9" s="206">
        <v>162</v>
      </c>
      <c r="C9" s="207">
        <v>18.7</v>
      </c>
      <c r="D9" s="207">
        <v>1016.2</v>
      </c>
      <c r="E9" s="207" t="s">
        <v>225</v>
      </c>
      <c r="F9" s="207">
        <v>140.9</v>
      </c>
      <c r="G9" s="199"/>
      <c r="H9" s="199"/>
      <c r="I9" s="208">
        <v>2017</v>
      </c>
      <c r="J9" s="208" t="s">
        <v>77</v>
      </c>
      <c r="K9" s="208" t="s">
        <v>77</v>
      </c>
      <c r="L9" s="208" t="s">
        <v>77</v>
      </c>
      <c r="M9" s="208" t="s">
        <v>77</v>
      </c>
      <c r="N9" s="208" t="s">
        <v>77</v>
      </c>
      <c r="O9" s="199"/>
    </row>
    <row r="10" spans="1:15" s="115" customFormat="1" x14ac:dyDescent="0.25">
      <c r="A10" s="207" t="s">
        <v>797</v>
      </c>
      <c r="B10" s="206">
        <v>202</v>
      </c>
      <c r="C10" s="207">
        <v>28.6</v>
      </c>
      <c r="D10" s="207">
        <v>887.1</v>
      </c>
      <c r="E10" s="207" t="s">
        <v>855</v>
      </c>
      <c r="F10" s="207">
        <v>80.900000000000006</v>
      </c>
      <c r="G10" s="199"/>
      <c r="H10" s="199"/>
      <c r="I10" s="208">
        <v>2018</v>
      </c>
      <c r="J10" s="208">
        <v>11</v>
      </c>
      <c r="K10" s="208">
        <v>28.64</v>
      </c>
      <c r="L10" s="208">
        <v>93.99</v>
      </c>
      <c r="M10" s="208">
        <v>63.79</v>
      </c>
      <c r="N10" s="208">
        <v>63.5</v>
      </c>
      <c r="O10" s="199"/>
    </row>
    <row r="11" spans="1:15" s="115" customFormat="1" x14ac:dyDescent="0.25">
      <c r="A11" s="205" t="s">
        <v>798</v>
      </c>
      <c r="B11" s="206">
        <v>227</v>
      </c>
      <c r="C11" s="207">
        <v>17.3</v>
      </c>
      <c r="D11" s="207">
        <v>687.6</v>
      </c>
      <c r="E11" s="207" t="s">
        <v>856</v>
      </c>
      <c r="F11" s="207">
        <v>78.3</v>
      </c>
      <c r="G11" s="199"/>
      <c r="H11" s="199"/>
      <c r="I11" s="208">
        <v>2019</v>
      </c>
      <c r="J11" s="208">
        <v>18</v>
      </c>
      <c r="K11" s="208">
        <v>24.58</v>
      </c>
      <c r="L11" s="208">
        <v>153.71</v>
      </c>
      <c r="M11" s="208">
        <v>55.08</v>
      </c>
      <c r="N11" s="208">
        <v>43.7</v>
      </c>
      <c r="O11" s="199"/>
    </row>
    <row r="12" spans="1:15" s="115" customFormat="1" ht="15.75" thickBot="1" x14ac:dyDescent="0.3">
      <c r="A12" s="207" t="s">
        <v>33</v>
      </c>
      <c r="B12" s="206">
        <v>42</v>
      </c>
      <c r="C12" s="207">
        <v>18.899999999999999</v>
      </c>
      <c r="D12" s="207">
        <v>418.8</v>
      </c>
      <c r="E12" s="207" t="s">
        <v>222</v>
      </c>
      <c r="F12" s="207">
        <v>76</v>
      </c>
      <c r="G12" s="199"/>
      <c r="H12" s="199"/>
      <c r="I12" s="215">
        <v>2020</v>
      </c>
      <c r="J12" s="216" t="s">
        <v>781</v>
      </c>
      <c r="K12" s="216" t="s">
        <v>781</v>
      </c>
      <c r="L12" s="216" t="s">
        <v>781</v>
      </c>
      <c r="M12" s="216" t="s">
        <v>781</v>
      </c>
      <c r="N12" s="216" t="s">
        <v>781</v>
      </c>
      <c r="O12" s="199"/>
    </row>
    <row r="13" spans="1:15" s="115" customFormat="1" x14ac:dyDescent="0.25">
      <c r="A13" s="207" t="s">
        <v>34</v>
      </c>
      <c r="B13" s="206">
        <v>69</v>
      </c>
      <c r="C13" s="207">
        <v>17.3</v>
      </c>
      <c r="D13" s="207">
        <v>687.6</v>
      </c>
      <c r="E13" s="207" t="s">
        <v>223</v>
      </c>
      <c r="F13" s="207">
        <v>92.6</v>
      </c>
      <c r="G13" s="199"/>
      <c r="H13" s="199"/>
      <c r="I13" s="199"/>
      <c r="J13" s="199"/>
      <c r="K13" s="199"/>
      <c r="L13" s="199"/>
      <c r="M13" s="199"/>
      <c r="N13" s="199"/>
      <c r="O13" s="199"/>
    </row>
    <row r="14" spans="1:15" s="115" customFormat="1" x14ac:dyDescent="0.25">
      <c r="A14" s="207" t="s">
        <v>799</v>
      </c>
      <c r="B14" s="206">
        <v>116</v>
      </c>
      <c r="C14" s="207">
        <v>28.8</v>
      </c>
      <c r="D14" s="207">
        <v>677</v>
      </c>
      <c r="E14" s="207" t="s">
        <v>857</v>
      </c>
      <c r="F14" s="207">
        <v>64.599999999999994</v>
      </c>
      <c r="G14" s="199"/>
      <c r="H14" s="199"/>
      <c r="I14" s="199"/>
      <c r="J14" s="199"/>
      <c r="K14" s="199"/>
      <c r="L14" s="199"/>
      <c r="M14" s="199"/>
      <c r="N14" s="199"/>
      <c r="O14" s="199"/>
    </row>
    <row r="15" spans="1:15" s="115" customFormat="1" x14ac:dyDescent="0.25">
      <c r="A15" s="205" t="s">
        <v>793</v>
      </c>
      <c r="B15" s="206">
        <v>179</v>
      </c>
      <c r="C15" s="207">
        <v>18.899999999999999</v>
      </c>
      <c r="D15" s="207">
        <v>1273.3</v>
      </c>
      <c r="E15" s="207" t="s">
        <v>19</v>
      </c>
      <c r="F15" s="207">
        <v>112.2</v>
      </c>
      <c r="G15" s="199"/>
      <c r="H15" s="199"/>
      <c r="I15" s="199"/>
      <c r="J15" s="199"/>
      <c r="K15" s="199"/>
      <c r="L15" s="199"/>
      <c r="M15" s="199"/>
      <c r="N15" s="199"/>
      <c r="O15" s="199"/>
    </row>
    <row r="16" spans="1:15" s="115" customFormat="1" x14ac:dyDescent="0.25">
      <c r="A16" s="209" t="s">
        <v>794</v>
      </c>
      <c r="B16" s="210">
        <v>231</v>
      </c>
      <c r="C16" s="211">
        <v>17.3</v>
      </c>
      <c r="D16" s="211">
        <v>1016.2</v>
      </c>
      <c r="E16" s="211" t="s">
        <v>18</v>
      </c>
      <c r="F16" s="211">
        <v>121.8</v>
      </c>
      <c r="G16" s="199"/>
      <c r="H16" s="199"/>
      <c r="I16" s="199"/>
      <c r="J16" s="199"/>
      <c r="K16" s="199"/>
      <c r="L16" s="199"/>
      <c r="M16" s="199"/>
      <c r="N16" s="199"/>
      <c r="O16" s="199"/>
    </row>
    <row r="17" spans="1:15" s="115" customFormat="1" ht="15.75" thickBot="1" x14ac:dyDescent="0.3">
      <c r="A17" s="212" t="s">
        <v>800</v>
      </c>
      <c r="B17" s="213">
        <v>318</v>
      </c>
      <c r="C17" s="214">
        <v>28.6</v>
      </c>
      <c r="D17" s="214">
        <v>887.1</v>
      </c>
      <c r="E17" s="214" t="s">
        <v>858</v>
      </c>
      <c r="F17" s="214">
        <v>73</v>
      </c>
      <c r="G17" s="199"/>
      <c r="H17" s="199"/>
      <c r="I17" s="199"/>
      <c r="J17" s="199"/>
      <c r="K17" s="199"/>
      <c r="L17" s="199"/>
      <c r="M17" s="199"/>
      <c r="N17" s="199"/>
      <c r="O17" s="199"/>
    </row>
    <row r="18" spans="1:15" s="115" customFormat="1" ht="15.75" thickTop="1" x14ac:dyDescent="0.25">
      <c r="A18" s="199"/>
      <c r="B18" s="199"/>
      <c r="C18" s="199"/>
      <c r="D18" s="199"/>
      <c r="E18" s="199"/>
      <c r="F18" s="199"/>
      <c r="G18" s="199"/>
      <c r="H18" s="199"/>
      <c r="I18" s="199"/>
      <c r="J18" s="199"/>
      <c r="K18" s="199"/>
      <c r="L18" s="199"/>
      <c r="M18" s="199"/>
      <c r="N18" s="199"/>
      <c r="O18" s="199"/>
    </row>
    <row r="19" spans="1:15" s="115" customFormat="1" ht="12.75" x14ac:dyDescent="0.2"/>
    <row r="20" spans="1:15" s="115" customFormat="1" ht="12.75" x14ac:dyDescent="0.2"/>
    <row r="21" spans="1:15" s="115" customFormat="1" ht="12.75" x14ac:dyDescent="0.2">
      <c r="A21" s="115" t="s">
        <v>804</v>
      </c>
      <c r="H21" s="188" t="s">
        <v>848</v>
      </c>
      <c r="I21" s="188"/>
      <c r="J21" s="188"/>
      <c r="K21" s="188"/>
      <c r="L21" s="188"/>
      <c r="M21" s="188"/>
    </row>
    <row r="22" spans="1:15" s="115" customFormat="1" ht="25.5" x14ac:dyDescent="0.2">
      <c r="A22" s="195" t="s">
        <v>805</v>
      </c>
      <c r="B22" s="194" t="s">
        <v>806</v>
      </c>
      <c r="C22" s="192" t="s">
        <v>850</v>
      </c>
      <c r="D22" s="192" t="s">
        <v>851</v>
      </c>
      <c r="E22" s="217" t="s">
        <v>852</v>
      </c>
      <c r="H22" s="188"/>
      <c r="I22" s="188"/>
      <c r="J22" s="188"/>
      <c r="K22" s="188"/>
      <c r="L22" s="188"/>
      <c r="M22" s="188"/>
    </row>
    <row r="23" spans="1:15" s="115" customFormat="1" x14ac:dyDescent="0.25">
      <c r="A23" s="246" t="s">
        <v>61</v>
      </c>
      <c r="B23" s="245">
        <v>4</v>
      </c>
      <c r="C23" s="245"/>
      <c r="D23" s="198">
        <v>32.484000000000002</v>
      </c>
      <c r="E23" s="249">
        <v>29.673400000000001</v>
      </c>
      <c r="H23" s="188"/>
      <c r="I23" s="188"/>
      <c r="J23" s="188"/>
      <c r="K23" s="188"/>
      <c r="L23" s="188"/>
      <c r="M23" s="188"/>
    </row>
    <row r="24" spans="1:15" s="115" customFormat="1" x14ac:dyDescent="0.25">
      <c r="A24" s="4" t="s">
        <v>48</v>
      </c>
      <c r="B24" s="41">
        <v>5</v>
      </c>
      <c r="C24" s="41">
        <v>6708.1</v>
      </c>
      <c r="D24" s="193">
        <v>153.71399999999997</v>
      </c>
      <c r="E24" s="242">
        <v>76.36239999999998</v>
      </c>
      <c r="H24" s="188"/>
      <c r="I24" s="188"/>
      <c r="J24" s="188"/>
      <c r="K24" s="188"/>
      <c r="L24" s="188"/>
      <c r="M24" s="188"/>
    </row>
    <row r="25" spans="1:15" s="115" customFormat="1" x14ac:dyDescent="0.25">
      <c r="A25" s="4" t="s">
        <v>49</v>
      </c>
      <c r="B25" s="41">
        <v>3</v>
      </c>
      <c r="C25" s="41">
        <v>86.71</v>
      </c>
      <c r="D25" s="130"/>
      <c r="E25" s="251">
        <v>76.702999999999989</v>
      </c>
      <c r="H25" s="188"/>
      <c r="I25" s="188"/>
      <c r="J25" s="188"/>
      <c r="K25" s="188"/>
      <c r="L25" s="188"/>
      <c r="M25" s="188"/>
    </row>
    <row r="26" spans="1:15" s="115" customFormat="1" x14ac:dyDescent="0.25">
      <c r="A26" s="4" t="s">
        <v>62</v>
      </c>
      <c r="B26" s="41">
        <v>2</v>
      </c>
      <c r="C26" s="41"/>
      <c r="D26" s="130"/>
      <c r="E26" s="145"/>
      <c r="F26" s="196"/>
    </row>
    <row r="27" spans="1:15" s="115" customFormat="1" x14ac:dyDescent="0.25">
      <c r="A27" s="4" t="s">
        <v>50</v>
      </c>
      <c r="B27" s="149">
        <v>6</v>
      </c>
      <c r="C27" s="41">
        <v>33.58</v>
      </c>
      <c r="D27" s="130"/>
      <c r="E27" s="242">
        <v>41.788400000000003</v>
      </c>
      <c r="F27" s="196"/>
    </row>
    <row r="28" spans="1:15" s="115" customFormat="1" x14ac:dyDescent="0.25">
      <c r="A28" s="4" t="s">
        <v>63</v>
      </c>
      <c r="B28" s="41">
        <v>3</v>
      </c>
      <c r="C28" s="41"/>
      <c r="D28" s="130"/>
      <c r="E28" s="145"/>
      <c r="F28" s="196"/>
    </row>
    <row r="29" spans="1:15" s="115" customFormat="1" x14ac:dyDescent="0.25">
      <c r="A29" s="4" t="s">
        <v>47</v>
      </c>
      <c r="B29" s="41">
        <v>5</v>
      </c>
      <c r="C29" s="41">
        <v>63.5</v>
      </c>
      <c r="D29" s="198">
        <v>47.97</v>
      </c>
      <c r="E29" s="145" t="s">
        <v>781</v>
      </c>
      <c r="F29" s="196"/>
    </row>
    <row r="30" spans="1:15" s="115" customFormat="1" x14ac:dyDescent="0.25">
      <c r="A30" s="4" t="s">
        <v>51</v>
      </c>
      <c r="B30" s="41">
        <v>4</v>
      </c>
      <c r="C30" s="41">
        <v>86.13</v>
      </c>
      <c r="D30" s="130"/>
      <c r="E30" s="247"/>
      <c r="F30" s="196"/>
    </row>
    <row r="31" spans="1:15" s="115" customFormat="1" x14ac:dyDescent="0.25">
      <c r="A31" s="4" t="s">
        <v>52</v>
      </c>
      <c r="B31" s="41">
        <v>3</v>
      </c>
      <c r="C31" s="41">
        <v>93.99</v>
      </c>
      <c r="D31" s="130"/>
      <c r="E31" s="145"/>
      <c r="F31" s="196"/>
    </row>
    <row r="32" spans="1:15" s="115" customFormat="1" x14ac:dyDescent="0.25">
      <c r="A32" s="4" t="s">
        <v>53</v>
      </c>
      <c r="B32" s="41">
        <v>4</v>
      </c>
      <c r="C32" s="41"/>
      <c r="D32" s="198">
        <v>37.659999999999989</v>
      </c>
      <c r="E32" s="242">
        <v>88.798999999999992</v>
      </c>
      <c r="F32" s="196"/>
    </row>
    <row r="33" spans="1:6" s="115" customFormat="1" x14ac:dyDescent="0.25">
      <c r="A33" s="4" t="s">
        <v>54</v>
      </c>
      <c r="B33" s="41">
        <v>3</v>
      </c>
      <c r="C33" s="197">
        <v>59.48</v>
      </c>
      <c r="D33" s="130"/>
      <c r="E33" s="247" t="s">
        <v>781</v>
      </c>
      <c r="F33" s="196"/>
    </row>
    <row r="34" spans="1:6" s="115" customFormat="1" x14ac:dyDescent="0.25">
      <c r="A34" s="4" t="s">
        <v>55</v>
      </c>
      <c r="B34" s="41">
        <v>2</v>
      </c>
      <c r="C34" s="197">
        <v>55.2</v>
      </c>
      <c r="D34" s="130"/>
      <c r="E34" s="145"/>
    </row>
    <row r="35" spans="1:6" s="128" customFormat="1" x14ac:dyDescent="0.25">
      <c r="A35" s="4" t="s">
        <v>56</v>
      </c>
      <c r="B35" s="41">
        <v>2</v>
      </c>
      <c r="C35" s="197">
        <v>90.66</v>
      </c>
      <c r="D35" s="130"/>
      <c r="E35" s="145"/>
      <c r="F35" s="115"/>
    </row>
    <row r="36" spans="1:6" s="128" customFormat="1" x14ac:dyDescent="0.25">
      <c r="A36" s="4" t="s">
        <v>57</v>
      </c>
      <c r="B36" s="41">
        <v>3</v>
      </c>
      <c r="C36" s="197">
        <v>28.64</v>
      </c>
      <c r="D36" s="198">
        <v>72.159999999999982</v>
      </c>
      <c r="E36" s="145"/>
      <c r="F36" s="115"/>
    </row>
    <row r="37" spans="1:6" x14ac:dyDescent="0.25">
      <c r="A37" s="4" t="s">
        <v>68</v>
      </c>
      <c r="B37" s="41">
        <v>2</v>
      </c>
      <c r="C37" s="41"/>
      <c r="D37" s="198">
        <v>48.018000000000001</v>
      </c>
      <c r="E37" s="145"/>
      <c r="F37" s="115"/>
    </row>
    <row r="38" spans="1:6" x14ac:dyDescent="0.25">
      <c r="A38" s="4" t="s">
        <v>69</v>
      </c>
      <c r="B38" s="41">
        <v>3</v>
      </c>
      <c r="C38" s="41"/>
      <c r="D38" s="241">
        <v>38.706000000000003</v>
      </c>
      <c r="E38" s="248">
        <v>68.947599999999994</v>
      </c>
    </row>
    <row r="39" spans="1:6" x14ac:dyDescent="0.25">
      <c r="A39" s="4" t="s">
        <v>58</v>
      </c>
      <c r="B39" s="41">
        <v>2</v>
      </c>
      <c r="C39" s="41"/>
      <c r="D39" s="130"/>
      <c r="E39" s="145"/>
    </row>
    <row r="40" spans="1:6" x14ac:dyDescent="0.25">
      <c r="A40" s="4" t="s">
        <v>70</v>
      </c>
      <c r="B40" s="41">
        <v>3</v>
      </c>
      <c r="C40" s="41"/>
      <c r="D40" s="198">
        <v>98.165999999999997</v>
      </c>
      <c r="E40" s="145"/>
    </row>
    <row r="41" spans="1:6" x14ac:dyDescent="0.25">
      <c r="A41" s="4" t="s">
        <v>59</v>
      </c>
      <c r="B41" s="41">
        <v>2</v>
      </c>
      <c r="C41" s="41"/>
      <c r="D41" s="130" t="s">
        <v>849</v>
      </c>
      <c r="E41" s="145"/>
      <c r="F41" s="115"/>
    </row>
    <row r="42" spans="1:6" x14ac:dyDescent="0.25">
      <c r="A42" s="158" t="s">
        <v>730</v>
      </c>
      <c r="B42" s="184">
        <v>2</v>
      </c>
      <c r="C42" s="184"/>
      <c r="D42" s="198">
        <v>37.29</v>
      </c>
      <c r="E42" s="242">
        <v>166.22379999999998</v>
      </c>
      <c r="F42" s="115"/>
    </row>
    <row r="43" spans="1:6" x14ac:dyDescent="0.25">
      <c r="A43" s="4" t="s">
        <v>60</v>
      </c>
      <c r="B43" s="41">
        <v>2</v>
      </c>
      <c r="C43" s="41">
        <v>71.78</v>
      </c>
      <c r="D43" s="130"/>
      <c r="E43" s="247"/>
    </row>
    <row r="44" spans="1:6" s="128" customFormat="1" x14ac:dyDescent="0.25">
      <c r="A44" s="189" t="s">
        <v>720</v>
      </c>
      <c r="B44" s="42">
        <v>2</v>
      </c>
      <c r="C44" s="41"/>
      <c r="D44" s="198">
        <v>37.317999999999991</v>
      </c>
      <c r="E44" s="145" t="s">
        <v>781</v>
      </c>
      <c r="F44" s="115"/>
    </row>
    <row r="45" spans="1:6" s="128" customFormat="1" x14ac:dyDescent="0.25">
      <c r="A45" s="189" t="s">
        <v>722</v>
      </c>
      <c r="B45" s="42">
        <v>2</v>
      </c>
      <c r="C45" s="41"/>
      <c r="D45" s="198">
        <v>24.584</v>
      </c>
      <c r="E45" s="247" t="s">
        <v>781</v>
      </c>
      <c r="F45" s="115"/>
    </row>
    <row r="46" spans="1:6" s="128" customFormat="1" x14ac:dyDescent="0.25">
      <c r="A46" s="243" t="s">
        <v>723</v>
      </c>
      <c r="B46" s="191">
        <v>2</v>
      </c>
      <c r="C46" s="41"/>
      <c r="D46" s="198">
        <v>39.423999999999999</v>
      </c>
      <c r="E46" s="244">
        <v>30.541199999999996</v>
      </c>
      <c r="F46" s="115"/>
    </row>
    <row r="47" spans="1:6" s="128" customFormat="1" x14ac:dyDescent="0.25">
      <c r="A47" s="14"/>
      <c r="B47" s="3"/>
    </row>
    <row r="48" spans="1:6" x14ac:dyDescent="0.25">
      <c r="A48" s="190" t="s">
        <v>80</v>
      </c>
      <c r="B48" s="14"/>
    </row>
    <row r="50" spans="1:16" x14ac:dyDescent="0.25">
      <c r="A50" t="s">
        <v>215</v>
      </c>
    </row>
    <row r="51" spans="1:16" x14ac:dyDescent="0.25">
      <c r="A51" s="54" t="s">
        <v>40</v>
      </c>
      <c r="B51" s="56">
        <v>42826</v>
      </c>
      <c r="C51" s="56">
        <v>42828</v>
      </c>
      <c r="D51" s="56">
        <v>42829</v>
      </c>
      <c r="E51" s="56">
        <v>42831</v>
      </c>
      <c r="F51" s="56">
        <v>42835</v>
      </c>
      <c r="G51" s="56">
        <v>42844</v>
      </c>
      <c r="H51" s="56">
        <v>42849</v>
      </c>
      <c r="I51" s="56">
        <v>42852</v>
      </c>
      <c r="J51" s="58">
        <v>42871</v>
      </c>
      <c r="K51" s="60" t="s">
        <v>200</v>
      </c>
      <c r="L51" s="56">
        <v>42885</v>
      </c>
      <c r="M51" s="56">
        <v>42898</v>
      </c>
      <c r="N51" s="56">
        <v>42921</v>
      </c>
      <c r="O51" s="56">
        <v>42933</v>
      </c>
      <c r="P51" s="39" t="s">
        <v>201</v>
      </c>
    </row>
    <row r="52" spans="1:16" x14ac:dyDescent="0.25">
      <c r="A52" s="55" t="s">
        <v>61</v>
      </c>
      <c r="B52" s="57"/>
      <c r="C52" s="57"/>
      <c r="D52" s="57"/>
      <c r="E52" s="57"/>
      <c r="F52" s="57">
        <v>40.41599999999999</v>
      </c>
      <c r="G52" s="57">
        <v>53.272000000000006</v>
      </c>
      <c r="H52" s="57"/>
      <c r="I52" s="57"/>
      <c r="J52" s="59"/>
      <c r="K52" s="61">
        <f>AVERAGE(B52:J52)</f>
        <v>46.843999999999994</v>
      </c>
      <c r="L52" s="57"/>
      <c r="M52" s="57">
        <v>356.45600000000007</v>
      </c>
      <c r="N52" s="57"/>
      <c r="O52" s="57">
        <v>158.56200000000001</v>
      </c>
      <c r="P52" s="38">
        <f t="shared" ref="P52:P60" si="0">AVERAGE(L52:O52)</f>
        <v>257.50900000000001</v>
      </c>
    </row>
    <row r="53" spans="1:16" x14ac:dyDescent="0.25">
      <c r="A53" s="55" t="s">
        <v>50</v>
      </c>
      <c r="B53" s="57"/>
      <c r="C53" s="57"/>
      <c r="D53" s="57"/>
      <c r="E53" s="57"/>
      <c r="F53" s="57"/>
      <c r="G53" s="57"/>
      <c r="H53" s="57">
        <v>41.07200000000001</v>
      </c>
      <c r="I53" s="57"/>
      <c r="J53" s="59"/>
      <c r="K53" s="61">
        <f t="shared" ref="K53:K60" si="1">AVERAGE(B53:J53)</f>
        <v>41.07200000000001</v>
      </c>
      <c r="L53" s="57"/>
      <c r="M53" s="57"/>
      <c r="N53" s="57">
        <v>86.163999999999987</v>
      </c>
      <c r="O53" s="57">
        <v>67.302000000000007</v>
      </c>
      <c r="P53" s="38">
        <f t="shared" si="0"/>
        <v>76.733000000000004</v>
      </c>
    </row>
    <row r="54" spans="1:16" x14ac:dyDescent="0.25">
      <c r="A54" s="55" t="s">
        <v>51</v>
      </c>
      <c r="B54" s="57"/>
      <c r="C54" s="57"/>
      <c r="D54" s="57"/>
      <c r="E54" s="57"/>
      <c r="F54" s="57"/>
      <c r="G54" s="57">
        <v>36.242999999999995</v>
      </c>
      <c r="H54" s="57"/>
      <c r="I54" s="57">
        <v>53.936</v>
      </c>
      <c r="J54" s="59"/>
      <c r="K54" s="61">
        <f t="shared" si="1"/>
        <v>45.089500000000001</v>
      </c>
      <c r="L54" s="57"/>
      <c r="M54" s="57">
        <v>386.75099999999998</v>
      </c>
      <c r="N54" s="57"/>
      <c r="O54" s="57"/>
      <c r="P54" s="38">
        <f t="shared" si="0"/>
        <v>386.75099999999998</v>
      </c>
    </row>
    <row r="55" spans="1:16" x14ac:dyDescent="0.25">
      <c r="A55" s="55" t="s">
        <v>68</v>
      </c>
      <c r="B55" s="57"/>
      <c r="C55" s="57"/>
      <c r="D55" s="57"/>
      <c r="E55" s="57"/>
      <c r="F55" s="57"/>
      <c r="G55" s="57"/>
      <c r="H55" s="57"/>
      <c r="I55" s="57"/>
      <c r="J55" s="59"/>
      <c r="K55" s="61" t="e">
        <f t="shared" si="1"/>
        <v>#DIV/0!</v>
      </c>
      <c r="L55" s="57"/>
      <c r="M55" s="57">
        <v>91.135999999999981</v>
      </c>
      <c r="N55" s="57">
        <v>225.46</v>
      </c>
      <c r="O55" s="57">
        <v>292.17599999999993</v>
      </c>
      <c r="P55" s="38">
        <f t="shared" si="0"/>
        <v>202.92399999999998</v>
      </c>
    </row>
    <row r="56" spans="1:16" x14ac:dyDescent="0.25">
      <c r="A56" s="55" t="s">
        <v>69</v>
      </c>
      <c r="B56" s="57">
        <v>18.925999999999995</v>
      </c>
      <c r="C56" s="57"/>
      <c r="D56" s="57"/>
      <c r="E56" s="57"/>
      <c r="F56" s="57">
        <v>32.758000000000003</v>
      </c>
      <c r="G56" s="57"/>
      <c r="H56" s="57">
        <v>41.406999999999996</v>
      </c>
      <c r="I56" s="57"/>
      <c r="J56" s="59"/>
      <c r="K56" s="61">
        <f t="shared" si="1"/>
        <v>31.030333333333331</v>
      </c>
      <c r="L56" s="57"/>
      <c r="M56" s="57">
        <v>141.79599999999999</v>
      </c>
      <c r="N56" s="57"/>
      <c r="O56" s="57">
        <v>141.02799999999996</v>
      </c>
      <c r="P56" s="38">
        <f t="shared" si="0"/>
        <v>141.41199999999998</v>
      </c>
    </row>
    <row r="57" spans="1:16" x14ac:dyDescent="0.25">
      <c r="A57" s="55" t="s">
        <v>70</v>
      </c>
      <c r="B57" s="57"/>
      <c r="C57" s="57"/>
      <c r="D57" s="57"/>
      <c r="E57" s="57">
        <v>80.319999999999993</v>
      </c>
      <c r="F57" s="57">
        <v>71.59</v>
      </c>
      <c r="G57" s="57"/>
      <c r="H57" s="57"/>
      <c r="I57" s="57">
        <v>129.99</v>
      </c>
      <c r="J57" s="59"/>
      <c r="K57" s="61">
        <f t="shared" si="1"/>
        <v>93.966666666666654</v>
      </c>
      <c r="L57" s="57">
        <v>102.07</v>
      </c>
      <c r="M57" s="57">
        <v>181.41</v>
      </c>
      <c r="N57" s="57"/>
      <c r="O57" s="57">
        <v>106.36</v>
      </c>
      <c r="P57" s="38">
        <f t="shared" si="0"/>
        <v>129.94666666666669</v>
      </c>
    </row>
    <row r="58" spans="1:16" x14ac:dyDescent="0.25">
      <c r="A58" s="55" t="s">
        <v>60</v>
      </c>
      <c r="B58" s="57"/>
      <c r="C58" s="57">
        <v>63.17799999999999</v>
      </c>
      <c r="D58" s="57">
        <v>46.956000000000003</v>
      </c>
      <c r="E58" s="57"/>
      <c r="F58" s="57"/>
      <c r="G58" s="57"/>
      <c r="H58" s="57"/>
      <c r="I58" s="57"/>
      <c r="J58" s="59"/>
      <c r="K58" s="61">
        <f t="shared" si="1"/>
        <v>55.066999999999993</v>
      </c>
      <c r="L58" s="57"/>
      <c r="M58" s="57"/>
      <c r="N58" s="57">
        <v>289.89400000000001</v>
      </c>
      <c r="O58" s="57"/>
      <c r="P58" s="38">
        <f t="shared" si="0"/>
        <v>289.89400000000001</v>
      </c>
    </row>
    <row r="59" spans="1:16" x14ac:dyDescent="0.25">
      <c r="A59" s="55" t="s">
        <v>72</v>
      </c>
      <c r="B59" s="57"/>
      <c r="C59" s="57"/>
      <c r="D59" s="57"/>
      <c r="E59" s="57"/>
      <c r="F59" s="57"/>
      <c r="G59" s="57">
        <v>46.981999999999992</v>
      </c>
      <c r="H59" s="57">
        <v>24.702000000000002</v>
      </c>
      <c r="I59" s="57"/>
      <c r="J59" s="59">
        <v>24.698</v>
      </c>
      <c r="K59" s="61">
        <f t="shared" si="1"/>
        <v>32.127333333333333</v>
      </c>
      <c r="L59" s="57"/>
      <c r="M59" s="57">
        <v>253.34200000000001</v>
      </c>
      <c r="N59" s="57">
        <v>144.00399999999999</v>
      </c>
      <c r="O59" s="57">
        <v>278.56533333333329</v>
      </c>
      <c r="P59" s="38">
        <f t="shared" si="0"/>
        <v>225.30377777777775</v>
      </c>
    </row>
    <row r="60" spans="1:16" x14ac:dyDescent="0.25">
      <c r="A60" s="55" t="s">
        <v>73</v>
      </c>
      <c r="B60" s="57"/>
      <c r="C60" s="57"/>
      <c r="D60" s="57"/>
      <c r="E60" s="57"/>
      <c r="F60" s="57"/>
      <c r="G60" s="57">
        <v>33.658000000000001</v>
      </c>
      <c r="H60" s="57"/>
      <c r="I60" s="57"/>
      <c r="J60" s="59"/>
      <c r="K60" s="62">
        <f t="shared" si="1"/>
        <v>33.658000000000001</v>
      </c>
      <c r="L60" s="57"/>
      <c r="M60" s="57"/>
      <c r="N60" s="57"/>
      <c r="O60" s="57"/>
      <c r="P60" s="52" t="e">
        <f t="shared" si="0"/>
        <v>#DIV/0!</v>
      </c>
    </row>
    <row r="61" spans="1:16" x14ac:dyDescent="0.25">
      <c r="F61" s="2"/>
    </row>
    <row r="80" s="196" customFormat="1" x14ac:dyDescent="0.25"/>
    <row r="81" s="196" customFormat="1" x14ac:dyDescent="0.25"/>
    <row r="82" s="196" customFormat="1" x14ac:dyDescent="0.25"/>
    <row r="83" s="196" customFormat="1" x14ac:dyDescent="0.25"/>
    <row r="84" s="196" customFormat="1" x14ac:dyDescent="0.25"/>
    <row r="85" s="196" customFormat="1" x14ac:dyDescent="0.25"/>
    <row r="86" s="196" customFormat="1" x14ac:dyDescent="0.25"/>
    <row r="87" s="196" customFormat="1" x14ac:dyDescent="0.25"/>
    <row r="88" s="196" customFormat="1" x14ac:dyDescent="0.25"/>
    <row r="89" s="196" customFormat="1" x14ac:dyDescent="0.25"/>
    <row r="90" s="196" customFormat="1" x14ac:dyDescent="0.25"/>
    <row r="91" s="196" customFormat="1" x14ac:dyDescent="0.25"/>
    <row r="92" s="196" customFormat="1" x14ac:dyDescent="0.25"/>
    <row r="93" s="196" customFormat="1" x14ac:dyDescent="0.25"/>
    <row r="94" s="196" customFormat="1" x14ac:dyDescent="0.25"/>
    <row r="95" s="196" customFormat="1" x14ac:dyDescent="0.25"/>
    <row r="96" s="196" customFormat="1" x14ac:dyDescent="0.25"/>
    <row r="97" s="196" customFormat="1" x14ac:dyDescent="0.25"/>
    <row r="98" s="196" customFormat="1" x14ac:dyDescent="0.25"/>
    <row r="99" s="196" customFormat="1" x14ac:dyDescent="0.25"/>
    <row r="100" s="196" customFormat="1" x14ac:dyDescent="0.25"/>
    <row r="101" s="196" customFormat="1" x14ac:dyDescent="0.25"/>
    <row r="102" s="196" customFormat="1" x14ac:dyDescent="0.25"/>
    <row r="103" s="196" customFormat="1" x14ac:dyDescent="0.25"/>
    <row r="104" s="196" customFormat="1" x14ac:dyDescent="0.25"/>
    <row r="105" s="196" customFormat="1" x14ac:dyDescent="0.25"/>
    <row r="106" s="196" customFormat="1" x14ac:dyDescent="0.25"/>
    <row r="107" s="196" customFormat="1" x14ac:dyDescent="0.25"/>
    <row r="108" s="196" customFormat="1" x14ac:dyDescent="0.25"/>
    <row r="109" s="196" customFormat="1" x14ac:dyDescent="0.25"/>
    <row r="110" s="196" customFormat="1" x14ac:dyDescent="0.25"/>
    <row r="111" s="196" customFormat="1" x14ac:dyDescent="0.25"/>
    <row r="112" s="196" customFormat="1" x14ac:dyDescent="0.25"/>
    <row r="113" spans="1:1" s="196" customFormat="1" x14ac:dyDescent="0.25"/>
    <row r="114" spans="1:1" s="196" customFormat="1" x14ac:dyDescent="0.25"/>
    <row r="115" spans="1:1" s="196" customFormat="1" x14ac:dyDescent="0.25"/>
    <row r="116" spans="1:1" s="196" customFormat="1" x14ac:dyDescent="0.25"/>
    <row r="117" spans="1:1" s="196" customFormat="1" x14ac:dyDescent="0.25"/>
    <row r="118" spans="1:1" s="181" customFormat="1" x14ac:dyDescent="0.25">
      <c r="A118" s="181" t="s">
        <v>844</v>
      </c>
    </row>
  </sheetData>
  <sortState ref="A23:E46">
    <sortCondition ref="A39"/>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topLeftCell="A10" workbookViewId="0">
      <selection activeCell="B16" sqref="B16"/>
    </sheetView>
  </sheetViews>
  <sheetFormatPr defaultRowHeight="15" x14ac:dyDescent="0.25"/>
  <cols>
    <col min="1" max="1" width="28.28515625" customWidth="1"/>
    <col min="2" max="2" width="24" style="55" customWidth="1"/>
    <col min="5" max="5" width="11.7109375" customWidth="1"/>
    <col min="6" max="6" width="20.140625" customWidth="1"/>
    <col min="9" max="9" width="13.140625" customWidth="1"/>
    <col min="10" max="10" width="17.42578125" customWidth="1"/>
  </cols>
  <sheetData>
    <row r="1" spans="1:20" x14ac:dyDescent="0.25">
      <c r="A1" s="199" t="s">
        <v>859</v>
      </c>
      <c r="B1" s="200"/>
      <c r="C1" s="199"/>
      <c r="D1" s="199"/>
      <c r="E1" s="199"/>
      <c r="F1" s="199"/>
      <c r="G1" s="199"/>
      <c r="H1" s="199"/>
      <c r="I1" s="199"/>
      <c r="J1" s="199"/>
      <c r="K1" s="199"/>
      <c r="L1" s="199"/>
      <c r="M1" s="199"/>
      <c r="N1" s="199"/>
      <c r="O1" s="199"/>
      <c r="P1" s="199"/>
      <c r="Q1" s="199"/>
      <c r="R1" s="199"/>
      <c r="S1" s="199"/>
      <c r="T1" s="199"/>
    </row>
    <row r="2" spans="1:20" s="128" customFormat="1" x14ac:dyDescent="0.25">
      <c r="A2" s="199"/>
      <c r="B2" s="200"/>
      <c r="C2" s="199"/>
      <c r="D2" s="199"/>
      <c r="E2" s="199"/>
      <c r="F2" s="199"/>
      <c r="G2" s="199"/>
      <c r="H2" s="199"/>
      <c r="I2" s="199"/>
      <c r="J2" s="199"/>
      <c r="K2" s="199"/>
      <c r="L2" s="199"/>
      <c r="M2" s="199"/>
      <c r="N2" s="199"/>
      <c r="O2" s="199"/>
      <c r="P2" s="199"/>
      <c r="Q2" s="199"/>
      <c r="R2" s="199"/>
      <c r="S2" s="199"/>
      <c r="T2" s="199"/>
    </row>
    <row r="3" spans="1:20" ht="15.75" thickBot="1" x14ac:dyDescent="0.3">
      <c r="A3" s="199" t="s">
        <v>802</v>
      </c>
      <c r="B3" s="199"/>
      <c r="C3" s="199"/>
      <c r="D3" s="199"/>
      <c r="E3" s="199"/>
      <c r="F3" s="199"/>
      <c r="G3" s="199"/>
      <c r="H3" s="199"/>
      <c r="I3" s="199"/>
      <c r="J3" s="199"/>
      <c r="K3" s="199"/>
      <c r="L3" s="199"/>
      <c r="M3" s="199"/>
      <c r="N3" s="199"/>
      <c r="O3" s="199"/>
      <c r="P3" s="199"/>
      <c r="Q3" s="199"/>
      <c r="R3" s="199"/>
      <c r="S3" s="199"/>
      <c r="T3" s="199"/>
    </row>
    <row r="4" spans="1:20" ht="16.5" thickTop="1" thickBot="1" x14ac:dyDescent="0.3">
      <c r="A4" s="201" t="s">
        <v>788</v>
      </c>
      <c r="B4" s="202" t="s">
        <v>789</v>
      </c>
      <c r="C4" s="203" t="s">
        <v>0</v>
      </c>
      <c r="D4" s="203" t="s">
        <v>1</v>
      </c>
      <c r="E4" s="203" t="s">
        <v>17</v>
      </c>
      <c r="F4" s="203" t="s">
        <v>2</v>
      </c>
      <c r="G4" s="199"/>
      <c r="H4" s="199"/>
      <c r="I4" s="200" t="s">
        <v>803</v>
      </c>
      <c r="J4" s="199"/>
      <c r="K4" s="199"/>
      <c r="L4" s="199"/>
      <c r="M4" s="199"/>
      <c r="N4" s="199"/>
      <c r="O4" s="199"/>
      <c r="P4" s="199"/>
      <c r="Q4" s="199"/>
      <c r="R4" s="199"/>
      <c r="S4" s="199"/>
      <c r="T4" s="199"/>
    </row>
    <row r="5" spans="1:20" ht="16.5" thickTop="1" thickBot="1" x14ac:dyDescent="0.3">
      <c r="A5" s="205" t="s">
        <v>795</v>
      </c>
      <c r="B5" s="206">
        <v>396</v>
      </c>
      <c r="C5" s="218">
        <v>1.5</v>
      </c>
      <c r="D5" s="218">
        <v>4</v>
      </c>
      <c r="E5" s="218" t="s">
        <v>921</v>
      </c>
      <c r="F5" s="218">
        <v>2.6</v>
      </c>
      <c r="G5" s="199"/>
      <c r="H5" s="199"/>
      <c r="I5" s="204" t="s">
        <v>189</v>
      </c>
      <c r="J5" s="204" t="s">
        <v>226</v>
      </c>
      <c r="K5" s="204" t="s">
        <v>0</v>
      </c>
      <c r="L5" s="204" t="s">
        <v>1</v>
      </c>
      <c r="M5" s="204" t="s">
        <v>17</v>
      </c>
      <c r="N5" s="204" t="s">
        <v>2</v>
      </c>
      <c r="O5" s="199"/>
      <c r="P5" s="199"/>
      <c r="Q5" s="199"/>
      <c r="R5" s="199"/>
      <c r="S5" s="199"/>
      <c r="T5" s="199"/>
    </row>
    <row r="6" spans="1:20" ht="15.75" thickTop="1" x14ac:dyDescent="0.25">
      <c r="A6" s="205" t="s">
        <v>790</v>
      </c>
      <c r="B6" s="206">
        <v>76</v>
      </c>
      <c r="C6" s="218">
        <v>2.2999999999999998</v>
      </c>
      <c r="D6" s="218">
        <v>4.7</v>
      </c>
      <c r="E6" s="218" t="s">
        <v>922</v>
      </c>
      <c r="F6" s="218">
        <v>3.5</v>
      </c>
      <c r="G6" s="199"/>
      <c r="H6" s="199"/>
      <c r="I6" s="208" t="s">
        <v>787</v>
      </c>
      <c r="J6" s="208">
        <v>6</v>
      </c>
      <c r="K6" s="219">
        <v>1.3</v>
      </c>
      <c r="L6" s="208">
        <v>2</v>
      </c>
      <c r="M6" s="208">
        <v>1.7</v>
      </c>
      <c r="N6" s="208">
        <v>1.65</v>
      </c>
      <c r="O6" s="199"/>
      <c r="P6" s="199"/>
      <c r="Q6" s="199"/>
      <c r="R6" s="199"/>
      <c r="S6" s="199"/>
      <c r="T6" s="199"/>
    </row>
    <row r="7" spans="1:20" x14ac:dyDescent="0.25">
      <c r="A7" s="205" t="s">
        <v>796</v>
      </c>
      <c r="B7" s="206">
        <v>210</v>
      </c>
      <c r="C7" s="218">
        <v>1.5</v>
      </c>
      <c r="D7" s="218">
        <v>4</v>
      </c>
      <c r="E7" s="218" t="s">
        <v>911</v>
      </c>
      <c r="F7" s="218">
        <v>2.4</v>
      </c>
      <c r="G7" s="199"/>
      <c r="H7" s="199"/>
      <c r="I7" s="208">
        <v>2014</v>
      </c>
      <c r="J7" s="208">
        <v>4</v>
      </c>
      <c r="K7" s="208">
        <v>2.1</v>
      </c>
      <c r="L7" s="208">
        <v>2.4</v>
      </c>
      <c r="M7" s="208">
        <v>2.23</v>
      </c>
      <c r="N7" s="208">
        <v>2.2000000000000002</v>
      </c>
      <c r="O7" s="199"/>
      <c r="P7" s="199"/>
      <c r="Q7" s="199"/>
      <c r="R7" s="199"/>
      <c r="S7" s="199"/>
      <c r="T7" s="199"/>
    </row>
    <row r="8" spans="1:20" x14ac:dyDescent="0.25">
      <c r="A8" s="207" t="s">
        <v>791</v>
      </c>
      <c r="B8" s="206">
        <v>66</v>
      </c>
      <c r="C8" s="218">
        <v>1.5</v>
      </c>
      <c r="D8" s="218">
        <v>3.8</v>
      </c>
      <c r="E8" s="218" t="s">
        <v>918</v>
      </c>
      <c r="F8" s="218">
        <v>2.5</v>
      </c>
      <c r="G8" s="199"/>
      <c r="H8" s="199"/>
      <c r="I8" s="208">
        <v>2015</v>
      </c>
      <c r="J8" s="208" t="s">
        <v>807</v>
      </c>
      <c r="K8" s="208" t="s">
        <v>77</v>
      </c>
      <c r="L8" s="208" t="s">
        <v>77</v>
      </c>
      <c r="M8" s="208" t="s">
        <v>77</v>
      </c>
      <c r="N8" s="208" t="s">
        <v>77</v>
      </c>
      <c r="O8" s="199"/>
      <c r="P8" s="199"/>
      <c r="Q8" s="199"/>
      <c r="R8" s="199"/>
      <c r="S8" s="199"/>
      <c r="T8" s="199"/>
    </row>
    <row r="9" spans="1:20" x14ac:dyDescent="0.25">
      <c r="A9" s="207" t="s">
        <v>792</v>
      </c>
      <c r="B9" s="206">
        <v>66</v>
      </c>
      <c r="C9" s="218">
        <v>1.5</v>
      </c>
      <c r="D9" s="218">
        <v>4</v>
      </c>
      <c r="E9" s="218" t="s">
        <v>919</v>
      </c>
      <c r="F9" s="218">
        <v>2.35</v>
      </c>
      <c r="G9" s="199"/>
      <c r="H9" s="199"/>
      <c r="I9" s="208">
        <v>2016</v>
      </c>
      <c r="J9" s="208" t="s">
        <v>807</v>
      </c>
      <c r="K9" s="208" t="s">
        <v>77</v>
      </c>
      <c r="L9" s="208" t="s">
        <v>77</v>
      </c>
      <c r="M9" s="208" t="s">
        <v>77</v>
      </c>
      <c r="N9" s="208" t="s">
        <v>77</v>
      </c>
      <c r="O9" s="199"/>
      <c r="P9" s="199"/>
      <c r="Q9" s="199"/>
      <c r="R9" s="199"/>
      <c r="S9" s="199"/>
      <c r="T9" s="199"/>
    </row>
    <row r="10" spans="1:20" s="128" customFormat="1" x14ac:dyDescent="0.25">
      <c r="A10" s="207" t="s">
        <v>797</v>
      </c>
      <c r="B10" s="206">
        <v>78</v>
      </c>
      <c r="C10" s="218">
        <v>1.5</v>
      </c>
      <c r="D10" s="218">
        <v>4</v>
      </c>
      <c r="E10" s="218" t="s">
        <v>920</v>
      </c>
      <c r="F10" s="218">
        <v>2.4</v>
      </c>
      <c r="G10" s="199"/>
      <c r="H10" s="199"/>
      <c r="I10" s="208">
        <v>2017</v>
      </c>
      <c r="J10" s="208" t="s">
        <v>808</v>
      </c>
      <c r="K10" s="208" t="s">
        <v>77</v>
      </c>
      <c r="L10" s="208" t="s">
        <v>77</v>
      </c>
      <c r="M10" s="208" t="s">
        <v>77</v>
      </c>
      <c r="N10" s="208" t="s">
        <v>77</v>
      </c>
      <c r="O10" s="199"/>
      <c r="P10" s="199"/>
      <c r="Q10" s="199"/>
      <c r="R10" s="199"/>
      <c r="S10" s="199"/>
      <c r="T10" s="199"/>
    </row>
    <row r="11" spans="1:20" x14ac:dyDescent="0.25">
      <c r="A11" s="205" t="s">
        <v>798</v>
      </c>
      <c r="B11" s="206">
        <v>186</v>
      </c>
      <c r="C11" s="218">
        <v>1.8</v>
      </c>
      <c r="D11" s="218">
        <v>4</v>
      </c>
      <c r="E11" s="218" t="s">
        <v>910</v>
      </c>
      <c r="F11" s="218">
        <v>2.7</v>
      </c>
      <c r="G11" s="199"/>
      <c r="H11" s="199"/>
      <c r="I11" s="208">
        <v>2018</v>
      </c>
      <c r="J11" s="208">
        <v>3</v>
      </c>
      <c r="K11" s="208">
        <v>1.6</v>
      </c>
      <c r="L11" s="208">
        <v>2</v>
      </c>
      <c r="M11" s="208">
        <v>1.76</v>
      </c>
      <c r="N11" s="208">
        <v>1.7</v>
      </c>
      <c r="O11" s="199"/>
      <c r="P11" s="199"/>
      <c r="Q11" s="199"/>
      <c r="R11" s="199"/>
      <c r="S11" s="199"/>
      <c r="T11" s="199"/>
    </row>
    <row r="12" spans="1:20" ht="15.75" thickBot="1" x14ac:dyDescent="0.3">
      <c r="A12" s="207" t="s">
        <v>33</v>
      </c>
      <c r="B12" s="206">
        <v>42</v>
      </c>
      <c r="C12" s="218">
        <v>2.1</v>
      </c>
      <c r="D12" s="218">
        <v>4</v>
      </c>
      <c r="E12" s="218" t="s">
        <v>916</v>
      </c>
      <c r="F12" s="218">
        <v>3</v>
      </c>
      <c r="G12" s="199"/>
      <c r="H12" s="199"/>
      <c r="I12" s="220">
        <v>2019</v>
      </c>
      <c r="J12" s="220">
        <v>17</v>
      </c>
      <c r="K12" s="220">
        <v>1.6</v>
      </c>
      <c r="L12" s="220">
        <v>3.2</v>
      </c>
      <c r="M12" s="220">
        <v>2.14</v>
      </c>
      <c r="N12" s="220">
        <v>2</v>
      </c>
      <c r="O12" s="199"/>
      <c r="P12" s="199"/>
      <c r="Q12" s="199"/>
      <c r="R12" s="199"/>
      <c r="S12" s="199"/>
      <c r="T12" s="199"/>
    </row>
    <row r="13" spans="1:20" ht="15.75" thickTop="1" x14ac:dyDescent="0.25">
      <c r="A13" s="207" t="s">
        <v>34</v>
      </c>
      <c r="B13" s="206">
        <v>66</v>
      </c>
      <c r="C13" s="218">
        <v>1.8</v>
      </c>
      <c r="D13" s="218">
        <v>3.8</v>
      </c>
      <c r="E13" s="218" t="s">
        <v>915</v>
      </c>
      <c r="F13" s="218">
        <v>2.6</v>
      </c>
      <c r="G13" s="199"/>
      <c r="H13" s="199"/>
      <c r="I13" s="199"/>
      <c r="J13" s="199"/>
      <c r="K13" s="199"/>
      <c r="L13" s="199"/>
      <c r="M13" s="199"/>
      <c r="N13" s="199"/>
      <c r="O13" s="199"/>
      <c r="P13" s="199"/>
      <c r="Q13" s="199"/>
      <c r="R13" s="199"/>
      <c r="S13" s="199"/>
      <c r="T13" s="199"/>
    </row>
    <row r="14" spans="1:20" s="128" customFormat="1" x14ac:dyDescent="0.25">
      <c r="A14" s="207" t="s">
        <v>799</v>
      </c>
      <c r="B14" s="206">
        <v>78</v>
      </c>
      <c r="C14" s="218">
        <v>1.8</v>
      </c>
      <c r="D14" s="218">
        <v>3.8</v>
      </c>
      <c r="E14" s="218" t="s">
        <v>917</v>
      </c>
      <c r="F14" s="218">
        <v>2.65</v>
      </c>
      <c r="G14" s="199"/>
      <c r="H14" s="199"/>
      <c r="I14" s="199"/>
      <c r="J14" s="199"/>
      <c r="K14" s="199"/>
      <c r="L14" s="199"/>
      <c r="M14" s="199"/>
      <c r="N14" s="199"/>
      <c r="O14" s="199"/>
      <c r="P14" s="199"/>
      <c r="Q14" s="199"/>
      <c r="R14" s="199"/>
      <c r="S14" s="199"/>
      <c r="T14" s="199"/>
    </row>
    <row r="15" spans="1:20" s="128" customFormat="1" x14ac:dyDescent="0.25">
      <c r="A15" s="205" t="s">
        <v>793</v>
      </c>
      <c r="B15" s="206">
        <v>108</v>
      </c>
      <c r="C15" s="218">
        <v>1.5</v>
      </c>
      <c r="D15" s="218">
        <v>4</v>
      </c>
      <c r="E15" s="218" t="s">
        <v>912</v>
      </c>
      <c r="F15" s="218">
        <v>2.8</v>
      </c>
      <c r="G15" s="199"/>
      <c r="H15" s="199"/>
      <c r="I15" s="199"/>
      <c r="J15" s="199"/>
      <c r="K15" s="199"/>
      <c r="L15" s="199"/>
      <c r="M15" s="199"/>
      <c r="N15" s="199"/>
      <c r="O15" s="199"/>
      <c r="P15" s="199"/>
      <c r="Q15" s="199"/>
      <c r="R15" s="199"/>
      <c r="S15" s="199"/>
      <c r="T15" s="199"/>
    </row>
    <row r="16" spans="1:20" s="14" customFormat="1" x14ac:dyDescent="0.25">
      <c r="A16" s="209" t="s">
        <v>794</v>
      </c>
      <c r="B16" s="210">
        <v>132</v>
      </c>
      <c r="C16" s="221">
        <v>1.5</v>
      </c>
      <c r="D16" s="221">
        <v>4</v>
      </c>
      <c r="E16" s="221" t="s">
        <v>913</v>
      </c>
      <c r="F16" s="221">
        <v>2.5</v>
      </c>
      <c r="G16" s="222"/>
      <c r="H16" s="222"/>
      <c r="I16" s="222"/>
      <c r="J16" s="222"/>
      <c r="K16" s="222"/>
      <c r="L16" s="222"/>
      <c r="M16" s="222"/>
      <c r="N16" s="222"/>
      <c r="O16" s="222"/>
      <c r="P16" s="222"/>
      <c r="Q16" s="222"/>
      <c r="R16" s="222"/>
      <c r="S16" s="222"/>
      <c r="T16" s="222"/>
    </row>
    <row r="17" spans="1:20" ht="15.75" thickBot="1" x14ac:dyDescent="0.3">
      <c r="A17" s="212" t="s">
        <v>800</v>
      </c>
      <c r="B17" s="213">
        <v>156</v>
      </c>
      <c r="C17" s="223">
        <v>1.5</v>
      </c>
      <c r="D17" s="223">
        <v>4</v>
      </c>
      <c r="E17" s="223" t="s">
        <v>914</v>
      </c>
      <c r="F17" s="223">
        <v>2.6</v>
      </c>
      <c r="G17" s="199"/>
      <c r="H17" s="199"/>
      <c r="I17" s="199"/>
      <c r="J17" s="199"/>
      <c r="K17" s="199"/>
      <c r="L17" s="199"/>
      <c r="M17" s="199"/>
      <c r="N17" s="199"/>
      <c r="O17" s="199"/>
      <c r="P17" s="199"/>
      <c r="Q17" s="199"/>
      <c r="R17" s="199"/>
      <c r="S17" s="199"/>
      <c r="T17" s="199"/>
    </row>
    <row r="18" spans="1:20" ht="15.75" thickTop="1" x14ac:dyDescent="0.25">
      <c r="A18" s="199"/>
      <c r="B18" s="199"/>
      <c r="C18" s="199"/>
      <c r="D18" s="199"/>
      <c r="E18" s="199"/>
      <c r="F18" s="199"/>
      <c r="G18" s="199"/>
      <c r="H18" s="199"/>
      <c r="I18" s="199"/>
      <c r="J18" s="199"/>
      <c r="K18" s="199"/>
      <c r="L18" s="199"/>
      <c r="M18" s="199"/>
      <c r="N18" s="199"/>
      <c r="O18" s="199"/>
      <c r="P18" s="199"/>
      <c r="Q18" s="199"/>
      <c r="R18" s="199"/>
      <c r="S18" s="199"/>
      <c r="T18" s="199"/>
    </row>
    <row r="19" spans="1:20" x14ac:dyDescent="0.25">
      <c r="A19" s="199"/>
      <c r="B19" s="199"/>
      <c r="C19" s="199"/>
      <c r="D19" s="199"/>
      <c r="E19" s="199"/>
      <c r="F19" s="199"/>
      <c r="G19" s="199"/>
      <c r="H19" s="199"/>
      <c r="I19" s="199"/>
      <c r="J19" s="199"/>
      <c r="K19" s="199"/>
      <c r="L19" s="199"/>
      <c r="M19" s="199"/>
      <c r="N19" s="199"/>
      <c r="O19" s="199"/>
      <c r="P19" s="199"/>
      <c r="Q19" s="199"/>
      <c r="R19" s="199"/>
      <c r="S19" s="199"/>
      <c r="T19" s="199"/>
    </row>
    <row r="20" spans="1:20" x14ac:dyDescent="0.25">
      <c r="A20" s="199"/>
      <c r="B20" s="200"/>
      <c r="C20" s="199"/>
      <c r="D20" s="199"/>
      <c r="E20" s="199"/>
      <c r="F20" s="199"/>
      <c r="G20" s="199"/>
      <c r="H20" s="199"/>
      <c r="I20" s="199"/>
      <c r="J20" s="199"/>
      <c r="K20" s="199"/>
      <c r="L20" s="199"/>
      <c r="M20" s="199"/>
      <c r="N20" s="199"/>
      <c r="O20" s="199"/>
      <c r="P20" s="199"/>
      <c r="Q20" s="199"/>
      <c r="R20" s="199"/>
      <c r="S20" s="199"/>
      <c r="T20" s="199"/>
    </row>
    <row r="21" spans="1:20" x14ac:dyDescent="0.25">
      <c r="A21" s="199"/>
      <c r="B21" s="200"/>
      <c r="C21" s="199"/>
      <c r="D21" s="199"/>
      <c r="E21" s="199"/>
      <c r="F21" s="199"/>
      <c r="G21" s="199"/>
      <c r="H21" s="199"/>
      <c r="I21" s="199"/>
      <c r="J21" s="199"/>
      <c r="K21" s="199"/>
      <c r="L21" s="199"/>
      <c r="M21" s="199"/>
      <c r="N21" s="199"/>
      <c r="O21" s="199"/>
      <c r="P21" s="199"/>
      <c r="Q21" s="199"/>
      <c r="R21" s="199"/>
      <c r="S21" s="199"/>
      <c r="T21" s="199"/>
    </row>
    <row r="22" spans="1:20" x14ac:dyDescent="0.25">
      <c r="A22" s="199"/>
      <c r="B22" s="200"/>
      <c r="C22" s="199"/>
      <c r="D22" s="199"/>
      <c r="E22" s="199"/>
      <c r="F22" s="199"/>
      <c r="G22" s="199"/>
      <c r="H22" s="199"/>
      <c r="I22" s="199"/>
      <c r="J22" s="199"/>
      <c r="K22" s="199"/>
      <c r="L22" s="199"/>
      <c r="M22" s="199"/>
      <c r="N22" s="199"/>
      <c r="O22" s="199"/>
      <c r="P22" s="199"/>
      <c r="Q22" s="199"/>
      <c r="R22" s="199"/>
      <c r="S22" s="199"/>
      <c r="T22" s="199"/>
    </row>
    <row r="23" spans="1:20" x14ac:dyDescent="0.25">
      <c r="A23" s="199"/>
      <c r="B23" s="200"/>
      <c r="C23" s="199"/>
      <c r="D23" s="199"/>
      <c r="E23" s="199"/>
      <c r="F23" s="199"/>
      <c r="G23" s="199"/>
      <c r="H23" s="199"/>
      <c r="I23" s="199"/>
      <c r="J23" s="199"/>
      <c r="K23" s="199"/>
      <c r="L23" s="199"/>
      <c r="M23" s="199"/>
      <c r="N23" s="199"/>
      <c r="O23" s="199"/>
      <c r="P23" s="199"/>
      <c r="Q23" s="199"/>
      <c r="R23" s="199"/>
      <c r="S23" s="199"/>
      <c r="T23" s="199"/>
    </row>
    <row r="24" spans="1:20" x14ac:dyDescent="0.25">
      <c r="A24" s="199"/>
      <c r="B24" s="200"/>
      <c r="C24" s="199"/>
      <c r="D24" s="199"/>
      <c r="E24" s="199"/>
      <c r="F24" s="199"/>
      <c r="G24" s="199"/>
      <c r="H24" s="199"/>
      <c r="I24" s="199"/>
      <c r="J24" s="199"/>
      <c r="K24" s="199"/>
      <c r="L24" s="199"/>
      <c r="M24" s="199"/>
      <c r="N24" s="199"/>
      <c r="O24" s="199"/>
      <c r="P24" s="199"/>
      <c r="Q24" s="199"/>
      <c r="R24" s="199"/>
      <c r="S24" s="199"/>
      <c r="T24" s="199"/>
    </row>
    <row r="25" spans="1:20" x14ac:dyDescent="0.25">
      <c r="A25" s="199"/>
      <c r="B25" s="200"/>
      <c r="C25" s="199"/>
      <c r="D25" s="199"/>
      <c r="E25" s="199"/>
      <c r="F25" s="199"/>
      <c r="G25" s="199"/>
      <c r="H25" s="199"/>
      <c r="I25" s="199"/>
      <c r="J25" s="199"/>
      <c r="K25" s="199"/>
      <c r="L25" s="199"/>
      <c r="M25" s="199"/>
      <c r="N25" s="199"/>
      <c r="O25" s="199"/>
      <c r="P25" s="199"/>
      <c r="Q25" s="199"/>
      <c r="R25" s="199"/>
      <c r="S25" s="199"/>
      <c r="T25" s="199"/>
    </row>
    <row r="26" spans="1:20" x14ac:dyDescent="0.25">
      <c r="A26" s="199"/>
      <c r="B26" s="200"/>
      <c r="C26" s="199"/>
      <c r="D26" s="199"/>
      <c r="E26" s="199"/>
      <c r="F26" s="199"/>
      <c r="G26" s="199"/>
      <c r="H26" s="199"/>
      <c r="I26" s="199"/>
      <c r="J26" s="199"/>
      <c r="K26" s="199"/>
      <c r="L26" s="199"/>
      <c r="M26" s="199"/>
      <c r="N26" s="199"/>
      <c r="O26" s="199"/>
      <c r="P26" s="199"/>
      <c r="Q26" s="199"/>
      <c r="R26" s="199"/>
      <c r="S26" s="199"/>
      <c r="T26" s="199"/>
    </row>
    <row r="27" spans="1:20" x14ac:dyDescent="0.25">
      <c r="A27" s="199"/>
      <c r="B27" s="200"/>
      <c r="C27" s="199"/>
      <c r="D27" s="199"/>
      <c r="E27" s="199"/>
      <c r="F27" s="199"/>
      <c r="G27" s="199"/>
      <c r="H27" s="199"/>
      <c r="I27" s="199"/>
      <c r="J27" s="199"/>
      <c r="K27" s="199"/>
      <c r="L27" s="199"/>
      <c r="M27" s="199"/>
      <c r="N27" s="199"/>
      <c r="O27" s="199"/>
      <c r="P27" s="199"/>
      <c r="Q27" s="199"/>
      <c r="R27" s="199"/>
      <c r="S27" s="199"/>
      <c r="T27" s="199"/>
    </row>
    <row r="28" spans="1:20" x14ac:dyDescent="0.25">
      <c r="A28" s="199"/>
      <c r="B28" s="200"/>
      <c r="C28" s="199"/>
      <c r="D28" s="199"/>
      <c r="E28" s="199"/>
      <c r="F28" s="199"/>
      <c r="G28" s="199"/>
      <c r="H28" s="199"/>
      <c r="I28" s="199"/>
      <c r="J28" s="199"/>
      <c r="K28" s="199"/>
      <c r="L28" s="199"/>
      <c r="M28" s="199"/>
      <c r="N28" s="199"/>
      <c r="O28" s="199"/>
      <c r="P28" s="199"/>
      <c r="Q28" s="199"/>
      <c r="R28" s="199"/>
      <c r="S28" s="199"/>
      <c r="T28" s="199"/>
    </row>
    <row r="29" spans="1:20" x14ac:dyDescent="0.25">
      <c r="A29" s="199"/>
      <c r="B29" s="200"/>
      <c r="C29" s="199"/>
      <c r="D29" s="199"/>
      <c r="E29" s="199"/>
      <c r="F29" s="199"/>
      <c r="G29" s="199"/>
      <c r="H29" s="199"/>
      <c r="I29" s="199"/>
      <c r="J29" s="199"/>
      <c r="K29" s="199"/>
      <c r="L29" s="199"/>
      <c r="M29" s="199"/>
      <c r="N29" s="199"/>
      <c r="O29" s="199"/>
      <c r="P29" s="199"/>
      <c r="Q29" s="199"/>
      <c r="R29" s="199"/>
      <c r="S29" s="199"/>
      <c r="T29" s="199"/>
    </row>
    <row r="30" spans="1:20" x14ac:dyDescent="0.25">
      <c r="A30" s="199"/>
      <c r="B30" s="200"/>
      <c r="C30" s="199"/>
      <c r="D30" s="199"/>
      <c r="E30" s="199"/>
      <c r="F30" s="199"/>
      <c r="G30" s="199"/>
      <c r="H30" s="199"/>
      <c r="I30" s="199"/>
      <c r="J30" s="199"/>
      <c r="K30" s="199"/>
      <c r="L30" s="199"/>
      <c r="M30" s="199"/>
      <c r="N30" s="199"/>
      <c r="O30" s="199"/>
      <c r="P30" s="199"/>
      <c r="Q30" s="199"/>
      <c r="R30" s="199"/>
      <c r="S30" s="199"/>
      <c r="T30" s="199"/>
    </row>
    <row r="31" spans="1:20" x14ac:dyDescent="0.25">
      <c r="A31" s="199"/>
      <c r="B31" s="200"/>
      <c r="C31" s="199"/>
      <c r="D31" s="199"/>
      <c r="E31" s="199"/>
      <c r="F31" s="199"/>
      <c r="G31" s="199"/>
      <c r="H31" s="199"/>
      <c r="I31" s="199"/>
      <c r="J31" s="199"/>
      <c r="K31" s="199"/>
      <c r="L31" s="199"/>
      <c r="M31" s="199"/>
      <c r="N31" s="199"/>
      <c r="O31" s="199"/>
      <c r="P31" s="199"/>
      <c r="Q31" s="199"/>
      <c r="R31" s="199"/>
      <c r="S31" s="199"/>
      <c r="T31" s="199"/>
    </row>
    <row r="32" spans="1:20" x14ac:dyDescent="0.25">
      <c r="A32" s="199"/>
      <c r="B32" s="200"/>
      <c r="C32" s="199"/>
      <c r="D32" s="199"/>
      <c r="E32" s="199"/>
      <c r="F32" s="199"/>
      <c r="G32" s="199"/>
      <c r="H32" s="199"/>
      <c r="I32" s="199"/>
      <c r="J32" s="199"/>
      <c r="K32" s="199"/>
      <c r="L32" s="199"/>
      <c r="M32" s="199"/>
      <c r="N32" s="199"/>
      <c r="O32" s="199"/>
      <c r="P32" s="199"/>
      <c r="Q32" s="199"/>
      <c r="R32" s="199"/>
      <c r="S32" s="199"/>
      <c r="T32" s="199"/>
    </row>
    <row r="33" spans="1:20" x14ac:dyDescent="0.25">
      <c r="A33" s="199"/>
      <c r="B33" s="200"/>
      <c r="C33" s="199"/>
      <c r="D33" s="199"/>
      <c r="E33" s="199"/>
      <c r="F33" s="199"/>
      <c r="G33" s="199"/>
      <c r="H33" s="199"/>
      <c r="I33" s="199"/>
      <c r="J33" s="199"/>
      <c r="K33" s="199"/>
      <c r="L33" s="199"/>
      <c r="M33" s="199"/>
      <c r="N33" s="199"/>
      <c r="O33" s="199"/>
      <c r="P33" s="199"/>
      <c r="Q33" s="199"/>
      <c r="R33" s="199"/>
      <c r="S33" s="199"/>
      <c r="T33" s="199"/>
    </row>
    <row r="34" spans="1:20" x14ac:dyDescent="0.25">
      <c r="A34" s="199"/>
      <c r="B34" s="200"/>
      <c r="C34" s="199"/>
      <c r="D34" s="199"/>
      <c r="E34" s="199"/>
      <c r="F34" s="199"/>
      <c r="G34" s="199"/>
      <c r="H34" s="199"/>
      <c r="I34" s="199"/>
      <c r="J34" s="199"/>
      <c r="K34" s="199"/>
      <c r="L34" s="199"/>
      <c r="M34" s="199"/>
      <c r="N34" s="199"/>
      <c r="O34" s="199"/>
      <c r="P34" s="199"/>
      <c r="Q34" s="199"/>
      <c r="R34" s="199"/>
      <c r="S34" s="199"/>
      <c r="T34" s="199"/>
    </row>
    <row r="35" spans="1:20" x14ac:dyDescent="0.25">
      <c r="A35" s="199"/>
      <c r="B35" s="200"/>
      <c r="C35" s="199"/>
      <c r="D35" s="199"/>
      <c r="E35" s="199"/>
      <c r="F35" s="199"/>
      <c r="G35" s="199"/>
      <c r="H35" s="199"/>
      <c r="I35" s="199"/>
      <c r="J35" s="199"/>
      <c r="K35" s="199"/>
      <c r="L35" s="199"/>
      <c r="M35" s="199"/>
      <c r="N35" s="199"/>
      <c r="O35" s="199"/>
      <c r="P35" s="199"/>
      <c r="Q35" s="199"/>
      <c r="R35" s="199"/>
      <c r="S35" s="199"/>
      <c r="T35" s="199"/>
    </row>
    <row r="36" spans="1:20" x14ac:dyDescent="0.25">
      <c r="A36" s="199"/>
      <c r="B36" s="200"/>
      <c r="C36" s="199"/>
      <c r="D36" s="199"/>
      <c r="E36" s="199"/>
      <c r="F36" s="199"/>
      <c r="G36" s="199"/>
      <c r="H36" s="199"/>
      <c r="I36" s="199"/>
      <c r="J36" s="199"/>
      <c r="K36" s="199"/>
      <c r="L36" s="199"/>
      <c r="M36" s="199"/>
      <c r="N36" s="199"/>
      <c r="O36" s="199"/>
      <c r="P36" s="199"/>
      <c r="Q36" s="199"/>
      <c r="R36" s="199"/>
      <c r="S36" s="199"/>
      <c r="T36" s="199"/>
    </row>
    <row r="37" spans="1:20" x14ac:dyDescent="0.25">
      <c r="A37" s="199"/>
      <c r="B37" s="200"/>
      <c r="C37" s="199"/>
      <c r="D37" s="199"/>
      <c r="E37" s="199"/>
      <c r="F37" s="199"/>
      <c r="G37" s="199"/>
      <c r="H37" s="199"/>
      <c r="I37" s="199"/>
      <c r="J37" s="199"/>
      <c r="K37" s="199"/>
      <c r="L37" s="199"/>
      <c r="M37" s="199"/>
      <c r="N37" s="199"/>
      <c r="O37" s="199"/>
      <c r="P37" s="199"/>
      <c r="Q37" s="199"/>
      <c r="R37" s="199"/>
      <c r="S37" s="199"/>
      <c r="T37" s="199"/>
    </row>
    <row r="38" spans="1:20" x14ac:dyDescent="0.25">
      <c r="A38" s="199"/>
      <c r="B38" s="200"/>
      <c r="C38" s="199"/>
      <c r="D38" s="199"/>
      <c r="E38" s="199"/>
      <c r="F38" s="199"/>
      <c r="G38" s="199"/>
      <c r="H38" s="199"/>
      <c r="I38" s="199"/>
      <c r="J38" s="199"/>
      <c r="K38" s="199"/>
      <c r="L38" s="199"/>
      <c r="M38" s="199"/>
      <c r="N38" s="199"/>
      <c r="O38" s="199"/>
      <c r="P38" s="199"/>
      <c r="Q38" s="199"/>
      <c r="R38" s="199"/>
      <c r="S38" s="199"/>
      <c r="T38" s="199"/>
    </row>
    <row r="39" spans="1:20" x14ac:dyDescent="0.25">
      <c r="A39" s="199"/>
      <c r="B39" s="200"/>
      <c r="C39" s="199"/>
      <c r="D39" s="199"/>
      <c r="E39" s="199"/>
      <c r="F39" s="199"/>
      <c r="G39" s="199"/>
      <c r="H39" s="199"/>
      <c r="I39" s="199"/>
      <c r="J39" s="199"/>
      <c r="K39" s="199"/>
      <c r="L39" s="199"/>
      <c r="M39" s="199"/>
      <c r="N39" s="199"/>
      <c r="O39" s="199"/>
      <c r="P39" s="199"/>
      <c r="Q39" s="199"/>
      <c r="R39" s="199"/>
      <c r="S39" s="199"/>
      <c r="T39" s="199"/>
    </row>
    <row r="40" spans="1:20" x14ac:dyDescent="0.25">
      <c r="A40" s="199"/>
      <c r="B40" s="200"/>
      <c r="C40" s="199"/>
      <c r="D40" s="199"/>
      <c r="E40" s="199"/>
      <c r="F40" s="199"/>
      <c r="G40" s="199"/>
      <c r="H40" s="199"/>
      <c r="I40" s="199"/>
      <c r="J40" s="199"/>
      <c r="K40" s="199"/>
      <c r="L40" s="199"/>
      <c r="M40" s="199"/>
      <c r="N40" s="199"/>
      <c r="O40" s="199"/>
      <c r="P40" s="199"/>
      <c r="Q40" s="199"/>
      <c r="R40" s="199"/>
      <c r="S40" s="199"/>
      <c r="T40" s="199"/>
    </row>
    <row r="41" spans="1:20" x14ac:dyDescent="0.25">
      <c r="A41" s="199"/>
      <c r="B41" s="200"/>
      <c r="C41" s="199"/>
      <c r="D41" s="199"/>
      <c r="E41" s="199"/>
      <c r="F41" s="199"/>
      <c r="G41" s="199"/>
      <c r="H41" s="199"/>
      <c r="I41" s="199"/>
      <c r="J41" s="199"/>
      <c r="K41" s="199"/>
      <c r="L41" s="199"/>
      <c r="M41" s="199"/>
      <c r="N41" s="199"/>
      <c r="O41" s="199"/>
      <c r="P41" s="199"/>
      <c r="Q41" s="199"/>
      <c r="R41" s="199"/>
      <c r="S41" s="199"/>
      <c r="T41" s="199"/>
    </row>
    <row r="42" spans="1:20" x14ac:dyDescent="0.25">
      <c r="A42" s="199"/>
      <c r="B42" s="200"/>
      <c r="C42" s="199"/>
      <c r="D42" s="199"/>
      <c r="E42" s="199"/>
      <c r="F42" s="199"/>
      <c r="G42" s="199"/>
      <c r="H42" s="199"/>
      <c r="I42" s="199"/>
      <c r="J42" s="199"/>
      <c r="K42" s="199"/>
      <c r="L42" s="199"/>
      <c r="M42" s="199"/>
      <c r="N42" s="199"/>
      <c r="O42" s="199"/>
      <c r="P42" s="199"/>
      <c r="Q42" s="199"/>
      <c r="R42" s="199"/>
      <c r="S42" s="199"/>
      <c r="T42" s="199"/>
    </row>
    <row r="43" spans="1:20" x14ac:dyDescent="0.25">
      <c r="A43" s="199"/>
      <c r="B43" s="200"/>
      <c r="C43" s="199"/>
      <c r="D43" s="199"/>
      <c r="E43" s="199"/>
      <c r="F43" s="199"/>
      <c r="G43" s="199"/>
      <c r="H43" s="199"/>
      <c r="I43" s="199"/>
      <c r="J43" s="199"/>
      <c r="K43" s="199"/>
      <c r="L43" s="199"/>
      <c r="M43" s="199"/>
      <c r="N43" s="199"/>
      <c r="O43" s="199"/>
      <c r="P43" s="199"/>
      <c r="Q43" s="199"/>
      <c r="R43" s="199"/>
      <c r="S43" s="199"/>
      <c r="T43" s="199"/>
    </row>
    <row r="44" spans="1:20" x14ac:dyDescent="0.25">
      <c r="A44" s="199"/>
      <c r="B44" s="200"/>
      <c r="C44" s="199"/>
      <c r="D44" s="199"/>
      <c r="E44" s="199"/>
      <c r="F44" s="199"/>
      <c r="G44" s="199"/>
      <c r="H44" s="199"/>
      <c r="I44" s="199"/>
      <c r="J44" s="199"/>
      <c r="K44" s="199"/>
      <c r="L44" s="199"/>
      <c r="M44" s="199"/>
      <c r="N44" s="199"/>
      <c r="O44" s="199"/>
      <c r="P44" s="199"/>
      <c r="Q44" s="199"/>
      <c r="R44" s="199"/>
      <c r="S44" s="199"/>
      <c r="T44" s="199"/>
    </row>
    <row r="45" spans="1:20" x14ac:dyDescent="0.25">
      <c r="A45" s="199"/>
      <c r="B45" s="200"/>
      <c r="C45" s="199"/>
      <c r="D45" s="199"/>
      <c r="E45" s="199"/>
      <c r="F45" s="199"/>
      <c r="G45" s="199"/>
      <c r="H45" s="199"/>
      <c r="I45" s="199"/>
      <c r="J45" s="199"/>
      <c r="K45" s="199"/>
      <c r="L45" s="199"/>
      <c r="M45" s="199"/>
      <c r="N45" s="199"/>
      <c r="O45" s="199"/>
      <c r="P45" s="199"/>
      <c r="Q45" s="199"/>
      <c r="R45" s="199"/>
      <c r="S45" s="199"/>
      <c r="T45" s="199"/>
    </row>
    <row r="46" spans="1:20" x14ac:dyDescent="0.25">
      <c r="A46" s="199"/>
      <c r="B46" s="200"/>
      <c r="C46" s="199"/>
      <c r="D46" s="199"/>
      <c r="E46" s="199"/>
      <c r="F46" s="199"/>
      <c r="G46" s="199"/>
      <c r="H46" s="199"/>
      <c r="I46" s="199"/>
      <c r="J46" s="199"/>
      <c r="K46" s="199"/>
      <c r="L46" s="199"/>
      <c r="M46" s="199"/>
      <c r="N46" s="199"/>
      <c r="O46" s="199"/>
      <c r="P46" s="199"/>
      <c r="Q46" s="199"/>
      <c r="R46" s="199"/>
      <c r="S46" s="199"/>
      <c r="T46" s="199"/>
    </row>
    <row r="47" spans="1:20" x14ac:dyDescent="0.25">
      <c r="A47" s="199"/>
      <c r="B47" s="200"/>
      <c r="C47" s="199"/>
      <c r="D47" s="199"/>
      <c r="E47" s="199"/>
      <c r="F47" s="199"/>
      <c r="G47" s="199"/>
      <c r="H47" s="199"/>
      <c r="I47" s="199"/>
      <c r="J47" s="199"/>
      <c r="K47" s="199"/>
      <c r="L47" s="199"/>
      <c r="M47" s="199"/>
      <c r="N47" s="199"/>
      <c r="O47" s="199"/>
      <c r="P47" s="199"/>
      <c r="Q47" s="199"/>
      <c r="R47" s="199"/>
      <c r="S47" s="199"/>
      <c r="T47" s="199"/>
    </row>
    <row r="48" spans="1:20" x14ac:dyDescent="0.25">
      <c r="A48" s="199"/>
      <c r="B48" s="200"/>
      <c r="C48" s="199"/>
      <c r="D48" s="199"/>
      <c r="E48" s="199"/>
      <c r="F48" s="199"/>
      <c r="G48" s="199"/>
      <c r="H48" s="199"/>
      <c r="I48" s="199"/>
      <c r="J48" s="199"/>
      <c r="K48" s="199"/>
      <c r="L48" s="199"/>
      <c r="M48" s="199"/>
      <c r="N48" s="199"/>
      <c r="O48" s="199"/>
      <c r="P48" s="199"/>
      <c r="Q48" s="199"/>
      <c r="R48" s="199"/>
      <c r="S48" s="199"/>
      <c r="T48" s="199"/>
    </row>
    <row r="49" spans="1:20" x14ac:dyDescent="0.25">
      <c r="A49" s="199"/>
      <c r="B49" s="200"/>
      <c r="C49" s="199"/>
      <c r="D49" s="199"/>
      <c r="E49" s="199"/>
      <c r="F49" s="199"/>
      <c r="G49" s="199"/>
      <c r="H49" s="199"/>
      <c r="I49" s="199"/>
      <c r="J49" s="199"/>
      <c r="K49" s="199"/>
      <c r="L49" s="199"/>
      <c r="M49" s="199"/>
      <c r="N49" s="199"/>
      <c r="O49" s="199"/>
      <c r="P49" s="199"/>
      <c r="Q49" s="199"/>
      <c r="R49" s="199"/>
      <c r="S49" s="199"/>
      <c r="T49" s="199"/>
    </row>
    <row r="50" spans="1:20" x14ac:dyDescent="0.25">
      <c r="A50" s="199"/>
      <c r="B50" s="200"/>
      <c r="C50" s="199"/>
      <c r="D50" s="199"/>
      <c r="E50" s="199"/>
      <c r="F50" s="199"/>
      <c r="G50" s="199"/>
      <c r="H50" s="199"/>
      <c r="I50" s="199"/>
      <c r="J50" s="199"/>
      <c r="K50" s="199"/>
      <c r="L50" s="199"/>
      <c r="M50" s="199"/>
      <c r="N50" s="199"/>
      <c r="O50" s="199"/>
      <c r="P50" s="199"/>
      <c r="Q50" s="199"/>
      <c r="R50" s="199"/>
      <c r="S50" s="199"/>
      <c r="T50" s="199"/>
    </row>
    <row r="51" spans="1:20" x14ac:dyDescent="0.25">
      <c r="A51" s="199"/>
      <c r="B51" s="200"/>
      <c r="C51" s="199"/>
      <c r="D51" s="199"/>
      <c r="E51" s="199"/>
      <c r="F51" s="199"/>
      <c r="G51" s="199"/>
      <c r="H51" s="199"/>
      <c r="I51" s="199"/>
      <c r="J51" s="199"/>
      <c r="K51" s="199"/>
      <c r="L51" s="199"/>
      <c r="M51" s="199"/>
      <c r="N51" s="199"/>
      <c r="O51" s="199"/>
      <c r="P51" s="199"/>
      <c r="Q51" s="199"/>
      <c r="R51" s="199"/>
      <c r="S51" s="199"/>
      <c r="T51" s="199"/>
    </row>
    <row r="52" spans="1:20" x14ac:dyDescent="0.25">
      <c r="A52" s="199"/>
      <c r="B52" s="200"/>
      <c r="C52" s="199"/>
      <c r="D52" s="199"/>
      <c r="E52" s="199"/>
      <c r="F52" s="199"/>
      <c r="G52" s="199"/>
      <c r="H52" s="199"/>
      <c r="I52" s="199"/>
      <c r="J52" s="199"/>
      <c r="K52" s="199"/>
      <c r="L52" s="199"/>
      <c r="M52" s="199"/>
      <c r="N52" s="199"/>
      <c r="O52" s="199"/>
      <c r="P52" s="199"/>
      <c r="Q52" s="199"/>
      <c r="R52" s="199"/>
      <c r="S52" s="199"/>
      <c r="T52" s="199"/>
    </row>
    <row r="53" spans="1:20" x14ac:dyDescent="0.25">
      <c r="A53" s="199"/>
      <c r="B53" s="200"/>
      <c r="C53" s="199"/>
      <c r="D53" s="199"/>
      <c r="E53" s="199"/>
      <c r="F53" s="199"/>
      <c r="G53" s="199"/>
      <c r="H53" s="199"/>
      <c r="I53" s="199"/>
      <c r="J53" s="199"/>
      <c r="K53" s="199"/>
      <c r="L53" s="199"/>
      <c r="M53" s="199"/>
      <c r="N53" s="199"/>
      <c r="O53" s="199"/>
      <c r="P53" s="199"/>
      <c r="Q53" s="199"/>
      <c r="R53" s="199"/>
      <c r="S53" s="199"/>
      <c r="T53" s="199"/>
    </row>
    <row r="54" spans="1:20" x14ac:dyDescent="0.25">
      <c r="A54" s="199"/>
      <c r="B54" s="200"/>
      <c r="C54" s="199"/>
      <c r="D54" s="199"/>
      <c r="E54" s="199"/>
      <c r="F54" s="199"/>
      <c r="G54" s="199"/>
      <c r="H54" s="199"/>
      <c r="I54" s="199"/>
      <c r="J54" s="199"/>
      <c r="K54" s="199"/>
      <c r="L54" s="199"/>
      <c r="M54" s="199"/>
      <c r="N54" s="199"/>
      <c r="O54" s="199"/>
      <c r="P54" s="199"/>
      <c r="Q54" s="199"/>
      <c r="R54" s="199"/>
      <c r="S54" s="199"/>
      <c r="T54" s="199"/>
    </row>
    <row r="55" spans="1:20" x14ac:dyDescent="0.25">
      <c r="A55" s="199"/>
      <c r="B55" s="200"/>
      <c r="C55" s="199"/>
      <c r="D55" s="199"/>
      <c r="E55" s="199"/>
      <c r="F55" s="199"/>
      <c r="G55" s="199"/>
      <c r="H55" s="199"/>
      <c r="I55" s="199"/>
      <c r="J55" s="199"/>
      <c r="K55" s="199"/>
      <c r="L55" s="199"/>
      <c r="M55" s="199"/>
      <c r="N55" s="199"/>
      <c r="O55" s="199"/>
      <c r="P55" s="199"/>
      <c r="Q55" s="199"/>
      <c r="R55" s="199"/>
      <c r="S55" s="199"/>
      <c r="T55" s="199"/>
    </row>
    <row r="56" spans="1:20" x14ac:dyDescent="0.25">
      <c r="A56" s="199"/>
      <c r="B56" s="200"/>
      <c r="C56" s="199"/>
      <c r="D56" s="199"/>
      <c r="E56" s="199"/>
      <c r="F56" s="199"/>
      <c r="G56" s="199"/>
      <c r="H56" s="199"/>
      <c r="I56" s="199"/>
      <c r="J56" s="199"/>
      <c r="K56" s="199"/>
      <c r="L56" s="199"/>
      <c r="M56" s="199"/>
      <c r="N56" s="199"/>
      <c r="O56" s="199"/>
      <c r="P56" s="199"/>
      <c r="Q56" s="199"/>
      <c r="R56" s="199"/>
      <c r="S56" s="199"/>
      <c r="T56" s="199"/>
    </row>
    <row r="57" spans="1:20" x14ac:dyDescent="0.25">
      <c r="A57" s="199"/>
      <c r="B57" s="200"/>
      <c r="C57" s="199"/>
      <c r="D57" s="199"/>
      <c r="E57" s="199"/>
      <c r="F57" s="199"/>
      <c r="G57" s="199"/>
      <c r="H57" s="199"/>
      <c r="I57" s="199"/>
      <c r="J57" s="199"/>
      <c r="K57" s="199"/>
      <c r="L57" s="199"/>
      <c r="M57" s="199"/>
      <c r="N57" s="199"/>
      <c r="O57" s="199"/>
      <c r="P57" s="199"/>
      <c r="Q57" s="199"/>
      <c r="R57" s="199"/>
      <c r="S57" s="199"/>
      <c r="T57" s="199"/>
    </row>
    <row r="58" spans="1:20" x14ac:dyDescent="0.25">
      <c r="A58" s="199"/>
      <c r="B58" s="200"/>
      <c r="C58" s="199"/>
      <c r="D58" s="199"/>
      <c r="E58" s="199"/>
      <c r="F58" s="199"/>
      <c r="G58" s="199"/>
      <c r="H58" s="199"/>
      <c r="I58" s="199"/>
      <c r="J58" s="199"/>
      <c r="K58" s="199"/>
      <c r="L58" s="199"/>
      <c r="M58" s="199"/>
      <c r="N58" s="199"/>
      <c r="O58" s="199"/>
      <c r="P58" s="199"/>
      <c r="Q58" s="199"/>
      <c r="R58" s="199"/>
      <c r="S58" s="199"/>
      <c r="T58" s="199"/>
    </row>
    <row r="59" spans="1:20" x14ac:dyDescent="0.25">
      <c r="A59" s="199"/>
      <c r="B59" s="200"/>
      <c r="C59" s="199"/>
      <c r="D59" s="199"/>
      <c r="E59" s="199"/>
      <c r="F59" s="199"/>
      <c r="G59" s="199"/>
      <c r="H59" s="199"/>
      <c r="I59" s="199"/>
      <c r="J59" s="199"/>
      <c r="K59" s="199"/>
      <c r="L59" s="199"/>
      <c r="M59" s="199"/>
      <c r="N59" s="199"/>
      <c r="O59" s="199"/>
      <c r="P59" s="199"/>
      <c r="Q59" s="199"/>
      <c r="R59" s="199"/>
      <c r="S59" s="199"/>
      <c r="T59" s="199"/>
    </row>
    <row r="60" spans="1:20" x14ac:dyDescent="0.25">
      <c r="A60" s="199"/>
      <c r="B60" s="200"/>
      <c r="C60" s="199"/>
      <c r="D60" s="199"/>
      <c r="E60" s="199"/>
      <c r="F60" s="199"/>
      <c r="G60" s="199"/>
      <c r="H60" s="199"/>
      <c r="I60" s="199"/>
      <c r="J60" s="199"/>
      <c r="K60" s="199"/>
      <c r="L60" s="199"/>
      <c r="M60" s="199"/>
      <c r="N60" s="199"/>
      <c r="O60" s="199"/>
      <c r="P60" s="199"/>
      <c r="Q60" s="199"/>
      <c r="R60" s="199"/>
      <c r="S60" s="199"/>
      <c r="T60" s="199"/>
    </row>
    <row r="61" spans="1:20" x14ac:dyDescent="0.25">
      <c r="A61" s="199"/>
      <c r="B61" s="200"/>
      <c r="C61" s="199"/>
      <c r="D61" s="199"/>
      <c r="E61" s="199"/>
      <c r="F61" s="199"/>
      <c r="G61" s="199"/>
      <c r="H61" s="199"/>
      <c r="I61" s="199"/>
      <c r="J61" s="199"/>
      <c r="K61" s="199"/>
      <c r="L61" s="199"/>
      <c r="M61" s="199"/>
      <c r="N61" s="199"/>
      <c r="O61" s="199"/>
      <c r="P61" s="199"/>
      <c r="Q61" s="199"/>
      <c r="R61" s="199"/>
      <c r="S61" s="199"/>
      <c r="T61" s="199"/>
    </row>
    <row r="62" spans="1:20" x14ac:dyDescent="0.25">
      <c r="A62" s="199"/>
      <c r="B62" s="200"/>
      <c r="C62" s="199"/>
      <c r="D62" s="199"/>
      <c r="E62" s="199"/>
      <c r="F62" s="199"/>
      <c r="G62" s="199"/>
      <c r="H62" s="199"/>
      <c r="I62" s="199"/>
      <c r="J62" s="199"/>
      <c r="K62" s="199"/>
      <c r="L62" s="199"/>
      <c r="M62" s="199"/>
      <c r="N62" s="199"/>
      <c r="O62" s="199"/>
      <c r="P62" s="199"/>
      <c r="Q62" s="199"/>
      <c r="R62" s="199"/>
      <c r="S62" s="199"/>
      <c r="T62" s="199"/>
    </row>
    <row r="63" spans="1:20" x14ac:dyDescent="0.25">
      <c r="A63" s="199"/>
      <c r="B63" s="200"/>
      <c r="C63" s="199"/>
      <c r="D63" s="199"/>
      <c r="E63" s="199"/>
      <c r="F63" s="199"/>
      <c r="G63" s="199"/>
      <c r="H63" s="199"/>
      <c r="I63" s="199"/>
      <c r="J63" s="199"/>
      <c r="K63" s="199"/>
      <c r="L63" s="199"/>
      <c r="M63" s="199"/>
      <c r="N63" s="199"/>
      <c r="O63" s="199"/>
      <c r="P63" s="199"/>
      <c r="Q63" s="199"/>
      <c r="R63" s="199"/>
      <c r="S63" s="199"/>
      <c r="T63" s="199"/>
    </row>
    <row r="64" spans="1:20" x14ac:dyDescent="0.25">
      <c r="A64" s="199"/>
      <c r="B64" s="200"/>
      <c r="C64" s="199"/>
      <c r="D64" s="199"/>
      <c r="E64" s="199"/>
      <c r="F64" s="199"/>
      <c r="G64" s="199"/>
      <c r="H64" s="199"/>
      <c r="I64" s="199"/>
      <c r="J64" s="199"/>
      <c r="K64" s="199"/>
      <c r="L64" s="199"/>
      <c r="M64" s="199"/>
      <c r="N64" s="199"/>
      <c r="O64" s="199"/>
      <c r="P64" s="199"/>
      <c r="Q64" s="199"/>
      <c r="R64" s="199"/>
      <c r="S64" s="199"/>
      <c r="T64" s="199"/>
    </row>
    <row r="65" spans="1:20" x14ac:dyDescent="0.25">
      <c r="A65" s="199"/>
      <c r="B65" s="200"/>
      <c r="C65" s="199"/>
      <c r="D65" s="199"/>
      <c r="E65" s="199"/>
      <c r="F65" s="199"/>
      <c r="G65" s="199"/>
      <c r="H65" s="199"/>
      <c r="I65" s="199"/>
      <c r="J65" s="199"/>
      <c r="K65" s="199"/>
      <c r="L65" s="199"/>
      <c r="M65" s="199"/>
      <c r="N65" s="199"/>
      <c r="O65" s="199"/>
      <c r="P65" s="199"/>
      <c r="Q65" s="199"/>
      <c r="R65" s="199"/>
      <c r="S65" s="199"/>
      <c r="T65" s="199"/>
    </row>
    <row r="66" spans="1:20" x14ac:dyDescent="0.25">
      <c r="A66" s="199"/>
      <c r="B66" s="200"/>
      <c r="C66" s="199"/>
      <c r="D66" s="199"/>
      <c r="E66" s="199"/>
      <c r="F66" s="199"/>
      <c r="G66" s="199"/>
      <c r="H66" s="199"/>
      <c r="I66" s="199"/>
      <c r="J66" s="199"/>
      <c r="K66" s="199"/>
      <c r="L66" s="199"/>
      <c r="M66" s="199"/>
      <c r="N66" s="199"/>
      <c r="O66" s="199"/>
      <c r="P66" s="199"/>
      <c r="Q66" s="199"/>
      <c r="R66" s="199"/>
      <c r="S66" s="199"/>
      <c r="T66" s="199"/>
    </row>
    <row r="67" spans="1:20" x14ac:dyDescent="0.25">
      <c r="A67" s="199"/>
      <c r="B67" s="200"/>
      <c r="C67" s="199"/>
      <c r="D67" s="199"/>
      <c r="E67" s="199"/>
      <c r="F67" s="199"/>
      <c r="G67" s="199"/>
      <c r="H67" s="199"/>
      <c r="I67" s="199"/>
      <c r="J67" s="199"/>
      <c r="K67" s="199"/>
      <c r="L67" s="199"/>
      <c r="M67" s="199"/>
      <c r="N67" s="199"/>
      <c r="O67" s="199"/>
      <c r="P67" s="199"/>
      <c r="Q67" s="199"/>
      <c r="R67" s="199"/>
      <c r="S67" s="199"/>
      <c r="T67" s="199"/>
    </row>
    <row r="68" spans="1:20" x14ac:dyDescent="0.25">
      <c r="A68" s="199"/>
      <c r="B68" s="200"/>
      <c r="C68" s="199"/>
      <c r="D68" s="199"/>
      <c r="E68" s="199"/>
      <c r="F68" s="199"/>
      <c r="G68" s="199"/>
      <c r="H68" s="199"/>
      <c r="I68" s="199"/>
      <c r="J68" s="199"/>
      <c r="K68" s="199"/>
      <c r="L68" s="199"/>
      <c r="M68" s="199"/>
      <c r="N68" s="199"/>
      <c r="O68" s="199"/>
      <c r="P68" s="199"/>
      <c r="Q68" s="199"/>
      <c r="R68" s="199"/>
      <c r="S68" s="199"/>
      <c r="T68" s="199"/>
    </row>
    <row r="69" spans="1:20" x14ac:dyDescent="0.25">
      <c r="A69" s="199" t="s">
        <v>903</v>
      </c>
      <c r="B69" s="200"/>
      <c r="C69" s="199"/>
      <c r="D69" s="199"/>
      <c r="E69" s="199"/>
      <c r="F69" s="199"/>
      <c r="G69" s="199"/>
      <c r="H69" s="199"/>
      <c r="I69" s="199"/>
      <c r="J69" s="199"/>
      <c r="K69" s="199"/>
      <c r="L69" s="199"/>
      <c r="M69" s="199"/>
      <c r="N69" s="199"/>
      <c r="O69" s="199"/>
      <c r="P69" s="199"/>
      <c r="Q69" s="199"/>
      <c r="R69" s="199"/>
      <c r="S69" s="199"/>
      <c r="T69" s="199"/>
    </row>
    <row r="70" spans="1:20" x14ac:dyDescent="0.25">
      <c r="A70" s="199"/>
      <c r="B70" s="200"/>
      <c r="C70" s="199"/>
      <c r="D70" s="199"/>
      <c r="E70" s="199"/>
      <c r="F70" s="199"/>
      <c r="G70" s="199"/>
      <c r="H70" s="199"/>
      <c r="I70" s="199"/>
      <c r="J70" s="199"/>
      <c r="K70" s="199"/>
      <c r="L70" s="199"/>
      <c r="M70" s="199"/>
      <c r="N70" s="199"/>
      <c r="O70" s="199"/>
      <c r="P70" s="199"/>
      <c r="Q70" s="199"/>
      <c r="R70" s="199"/>
      <c r="S70" s="199"/>
      <c r="T70" s="199"/>
    </row>
    <row r="71" spans="1:20" x14ac:dyDescent="0.25">
      <c r="A71" s="199"/>
      <c r="B71" s="200"/>
      <c r="C71" s="199"/>
      <c r="D71" s="199"/>
      <c r="E71" s="199"/>
      <c r="F71" s="199"/>
      <c r="G71" s="199"/>
      <c r="H71" s="199"/>
      <c r="I71" s="199"/>
      <c r="J71" s="199"/>
      <c r="K71" s="199"/>
      <c r="L71" s="199"/>
      <c r="M71" s="199"/>
      <c r="N71" s="199"/>
      <c r="O71" s="199"/>
      <c r="P71" s="199"/>
      <c r="Q71" s="199"/>
      <c r="R71" s="199"/>
      <c r="S71" s="199"/>
      <c r="T71" s="199"/>
    </row>
    <row r="72" spans="1:20" x14ac:dyDescent="0.25">
      <c r="A72" s="199"/>
      <c r="B72" s="200"/>
      <c r="C72" s="199"/>
      <c r="D72" s="199"/>
      <c r="E72" s="199"/>
      <c r="F72" s="199"/>
      <c r="G72" s="199"/>
      <c r="H72" s="199"/>
      <c r="I72" s="199"/>
      <c r="J72" s="199"/>
      <c r="K72" s="199"/>
      <c r="L72" s="199"/>
      <c r="M72" s="199"/>
      <c r="N72" s="199"/>
      <c r="O72" s="199"/>
      <c r="P72" s="199"/>
      <c r="Q72" s="199"/>
      <c r="R72" s="199"/>
      <c r="S72" s="199"/>
      <c r="T72" s="19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A12" sqref="A12"/>
    </sheetView>
  </sheetViews>
  <sheetFormatPr defaultRowHeight="15" x14ac:dyDescent="0.25"/>
  <cols>
    <col min="7" max="7" width="13.85546875" customWidth="1"/>
    <col min="8" max="8" width="6.140625" customWidth="1"/>
    <col min="13" max="13" width="13.140625" bestFit="1" customWidth="1"/>
  </cols>
  <sheetData>
    <row r="1" spans="1:16" x14ac:dyDescent="0.25">
      <c r="A1" s="366" t="s">
        <v>973</v>
      </c>
      <c r="B1" s="366"/>
      <c r="C1" s="366"/>
      <c r="D1" s="366"/>
      <c r="E1" s="366"/>
      <c r="F1" s="366"/>
      <c r="G1" s="366"/>
      <c r="H1" s="366"/>
      <c r="I1" s="366"/>
      <c r="J1" s="366"/>
      <c r="K1" s="366"/>
      <c r="L1" s="366"/>
    </row>
    <row r="2" spans="1:16" x14ac:dyDescent="0.25">
      <c r="A2" s="366"/>
      <c r="B2" s="366"/>
      <c r="C2" s="366"/>
      <c r="D2" s="366"/>
      <c r="E2" s="366"/>
      <c r="F2" s="366"/>
      <c r="G2" s="366"/>
      <c r="H2" s="366"/>
      <c r="I2" s="366"/>
      <c r="J2" s="366"/>
      <c r="K2" s="366"/>
      <c r="L2" s="366"/>
    </row>
    <row r="3" spans="1:16" x14ac:dyDescent="0.25">
      <c r="A3" s="367" t="s">
        <v>925</v>
      </c>
      <c r="B3" s="366"/>
      <c r="C3" s="366"/>
      <c r="D3" s="366" t="s">
        <v>933</v>
      </c>
      <c r="E3" s="366"/>
      <c r="F3" s="366"/>
      <c r="G3" s="368" t="s">
        <v>934</v>
      </c>
      <c r="H3" s="369" t="s">
        <v>226</v>
      </c>
      <c r="I3" s="369" t="s">
        <v>0</v>
      </c>
      <c r="J3" s="369" t="s">
        <v>1</v>
      </c>
      <c r="K3" s="369" t="s">
        <v>935</v>
      </c>
      <c r="L3" s="366"/>
      <c r="M3" s="322" t="s">
        <v>40</v>
      </c>
      <c r="N3" t="s">
        <v>958</v>
      </c>
    </row>
    <row r="4" spans="1:16" x14ac:dyDescent="0.25">
      <c r="A4" s="366" t="s">
        <v>923</v>
      </c>
      <c r="B4" s="366"/>
      <c r="C4" s="366"/>
      <c r="D4" s="366"/>
      <c r="E4" s="366"/>
      <c r="F4" s="366"/>
      <c r="G4" s="370" t="s">
        <v>480</v>
      </c>
      <c r="H4" s="371">
        <v>50</v>
      </c>
      <c r="I4" s="371">
        <v>1.91</v>
      </c>
      <c r="J4" s="371">
        <v>7.1</v>
      </c>
      <c r="K4" s="371">
        <v>3.23</v>
      </c>
      <c r="L4" s="366"/>
      <c r="M4" s="321">
        <v>2014</v>
      </c>
      <c r="N4" s="330">
        <v>3.3028025399614473</v>
      </c>
    </row>
    <row r="5" spans="1:16" x14ac:dyDescent="0.25">
      <c r="A5" s="366" t="s">
        <v>924</v>
      </c>
      <c r="B5" s="366"/>
      <c r="C5" s="366"/>
      <c r="D5" s="366"/>
      <c r="E5" s="366"/>
      <c r="F5" s="366"/>
      <c r="G5" s="370" t="s">
        <v>936</v>
      </c>
      <c r="H5" s="371">
        <v>236</v>
      </c>
      <c r="I5" s="371">
        <v>0.16</v>
      </c>
      <c r="J5" s="371">
        <v>47.9</v>
      </c>
      <c r="K5" s="371">
        <v>4.3600000000000003</v>
      </c>
      <c r="L5" s="366"/>
      <c r="M5" s="321">
        <v>2015</v>
      </c>
      <c r="N5" s="330">
        <v>3.1462499999999998</v>
      </c>
    </row>
    <row r="6" spans="1:16" x14ac:dyDescent="0.25">
      <c r="A6" s="366"/>
      <c r="B6" s="366"/>
      <c r="C6" s="366"/>
      <c r="D6" s="366"/>
      <c r="E6" s="366"/>
      <c r="F6" s="366"/>
      <c r="G6" s="370" t="s">
        <v>235</v>
      </c>
      <c r="H6" s="371">
        <v>224</v>
      </c>
      <c r="I6" s="371">
        <v>0.96</v>
      </c>
      <c r="J6" s="371">
        <v>37.1</v>
      </c>
      <c r="K6" s="371">
        <v>3.93</v>
      </c>
      <c r="L6" s="366"/>
      <c r="M6" s="321">
        <v>2016</v>
      </c>
      <c r="N6" s="330">
        <v>2.7323076923076921</v>
      </c>
    </row>
    <row r="7" spans="1:16" x14ac:dyDescent="0.25">
      <c r="A7" s="367" t="s">
        <v>926</v>
      </c>
      <c r="B7" s="366"/>
      <c r="C7" s="366"/>
      <c r="D7" s="366" t="s">
        <v>930</v>
      </c>
      <c r="E7" s="366"/>
      <c r="F7" s="366"/>
      <c r="G7" s="366"/>
      <c r="H7" s="366"/>
      <c r="I7" s="366"/>
      <c r="J7" s="366"/>
      <c r="K7" s="366"/>
      <c r="L7" s="366"/>
      <c r="M7" s="321">
        <v>2017</v>
      </c>
      <c r="N7" s="330">
        <v>2.9412499999999997</v>
      </c>
    </row>
    <row r="8" spans="1:16" x14ac:dyDescent="0.25">
      <c r="A8" s="366" t="s">
        <v>928</v>
      </c>
      <c r="B8" s="366"/>
      <c r="C8" s="366"/>
      <c r="D8" s="366"/>
      <c r="E8" s="366"/>
      <c r="F8" s="366"/>
      <c r="G8" s="366"/>
      <c r="H8" s="366"/>
      <c r="I8" s="366"/>
      <c r="J8" s="366"/>
      <c r="K8" s="366"/>
      <c r="L8" s="366"/>
      <c r="M8" s="321">
        <v>2018</v>
      </c>
      <c r="N8" s="330">
        <v>4.1993000198174206</v>
      </c>
    </row>
    <row r="9" spans="1:16" x14ac:dyDescent="0.25">
      <c r="A9" s="366" t="s">
        <v>929</v>
      </c>
      <c r="B9" s="366"/>
      <c r="C9" s="366"/>
      <c r="D9" s="366"/>
      <c r="E9" s="366"/>
      <c r="F9" s="366"/>
      <c r="G9" s="366"/>
      <c r="H9" s="366"/>
      <c r="I9" s="366"/>
      <c r="J9" s="366"/>
      <c r="K9" s="366"/>
      <c r="L9" s="366"/>
      <c r="M9" s="321">
        <v>2019</v>
      </c>
      <c r="N9" s="330">
        <v>11.391666666666666</v>
      </c>
      <c r="P9" t="s">
        <v>959</v>
      </c>
    </row>
    <row r="10" spans="1:16" x14ac:dyDescent="0.25">
      <c r="A10" s="366"/>
      <c r="B10" s="366"/>
      <c r="C10" s="366"/>
      <c r="D10" s="366"/>
      <c r="E10" s="366"/>
      <c r="F10" s="366"/>
      <c r="G10" s="366"/>
      <c r="H10" s="366"/>
      <c r="I10" s="366"/>
      <c r="J10" s="366"/>
      <c r="K10" s="366"/>
      <c r="L10" s="366"/>
      <c r="M10" s="321">
        <v>2020</v>
      </c>
      <c r="N10" s="330">
        <v>8.1084999999999994</v>
      </c>
    </row>
    <row r="11" spans="1:16" x14ac:dyDescent="0.25">
      <c r="A11" s="367" t="s">
        <v>927</v>
      </c>
      <c r="B11" s="366"/>
      <c r="C11" s="366"/>
      <c r="D11" s="366" t="s">
        <v>931</v>
      </c>
      <c r="E11" s="366"/>
      <c r="F11" s="366"/>
      <c r="G11" s="366"/>
      <c r="H11" s="366"/>
      <c r="I11" s="366"/>
      <c r="J11" s="366"/>
      <c r="K11" s="366"/>
      <c r="L11" s="366"/>
      <c r="M11" s="321">
        <v>2021</v>
      </c>
      <c r="N11" s="330">
        <v>8.0285714285714285</v>
      </c>
    </row>
    <row r="12" spans="1:16" x14ac:dyDescent="0.25">
      <c r="A12" s="366" t="s">
        <v>932</v>
      </c>
      <c r="B12" s="366"/>
      <c r="C12" s="366"/>
      <c r="D12" s="366"/>
      <c r="E12" s="366"/>
      <c r="F12" s="366"/>
      <c r="G12" s="366"/>
      <c r="H12" s="366"/>
      <c r="I12" s="366"/>
      <c r="J12" s="366"/>
      <c r="K12" s="366"/>
      <c r="L12" s="366"/>
      <c r="M12" s="321" t="s">
        <v>957</v>
      </c>
      <c r="N12" s="330">
        <v>7.54</v>
      </c>
    </row>
    <row r="13" spans="1:16" x14ac:dyDescent="0.25">
      <c r="A13" s="366"/>
      <c r="B13" s="366"/>
      <c r="C13" s="366"/>
      <c r="D13" s="366"/>
      <c r="E13" s="366"/>
      <c r="F13" s="366"/>
      <c r="G13" s="366"/>
      <c r="H13" s="366"/>
      <c r="I13" s="366"/>
      <c r="J13" s="366"/>
      <c r="K13" s="366"/>
      <c r="L13" s="366"/>
      <c r="M13" s="321" t="s">
        <v>39</v>
      </c>
      <c r="N13" s="326">
        <v>6.6205487895153601</v>
      </c>
    </row>
    <row r="14" spans="1:16" x14ac:dyDescent="0.25">
      <c r="A14" s="366"/>
      <c r="B14" s="366"/>
      <c r="C14" s="366"/>
      <c r="D14" s="366"/>
      <c r="E14" s="366"/>
      <c r="F14" s="366"/>
      <c r="G14" s="366"/>
      <c r="H14" s="366"/>
      <c r="I14" s="366"/>
      <c r="J14" s="366"/>
      <c r="K14" s="366"/>
      <c r="L14" s="366"/>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7" zoomScaleNormal="100" workbookViewId="0">
      <selection activeCell="T3" sqref="T3"/>
    </sheetView>
  </sheetViews>
  <sheetFormatPr defaultRowHeight="15" x14ac:dyDescent="0.25"/>
  <cols>
    <col min="1" max="1" width="16" bestFit="1" customWidth="1"/>
    <col min="2" max="2" width="14.7109375" customWidth="1"/>
    <col min="4" max="4" width="13.7109375" bestFit="1" customWidth="1"/>
    <col min="6" max="6" width="11.140625" customWidth="1"/>
    <col min="7" max="7" width="11.42578125" customWidth="1"/>
    <col min="8" max="8" width="21.42578125" customWidth="1"/>
    <col min="9" max="9" width="46.7109375" bestFit="1" customWidth="1"/>
    <col min="10" max="10" width="26.85546875" bestFit="1" customWidth="1"/>
    <col min="11" max="11" width="14.85546875" bestFit="1" customWidth="1"/>
    <col min="12" max="12" width="9.140625" style="224"/>
    <col min="14" max="14" width="13.85546875" bestFit="1" customWidth="1"/>
    <col min="17" max="17" width="13.7109375" customWidth="1"/>
  </cols>
  <sheetData>
    <row r="1" spans="1:31" x14ac:dyDescent="0.25">
      <c r="A1" s="1" t="s">
        <v>782</v>
      </c>
      <c r="N1" s="199" t="s">
        <v>860</v>
      </c>
      <c r="O1" s="199"/>
      <c r="P1" s="199"/>
      <c r="Q1" s="199"/>
      <c r="R1" s="199"/>
      <c r="S1" s="199"/>
      <c r="T1" s="199"/>
      <c r="U1" s="199"/>
      <c r="V1" s="199"/>
      <c r="W1" s="199"/>
      <c r="X1" s="199"/>
      <c r="Y1" s="199"/>
      <c r="Z1" s="199"/>
      <c r="AA1" s="199"/>
      <c r="AB1" s="199"/>
      <c r="AC1" s="199"/>
      <c r="AD1" s="199"/>
      <c r="AE1" s="199"/>
    </row>
    <row r="2" spans="1:31" ht="15.75" thickBot="1" x14ac:dyDescent="0.3">
      <c r="A2" s="1" t="s">
        <v>113</v>
      </c>
      <c r="B2" s="1" t="s">
        <v>0</v>
      </c>
      <c r="C2" s="1" t="s">
        <v>1</v>
      </c>
      <c r="D2" s="1" t="s">
        <v>17</v>
      </c>
      <c r="E2" s="1" t="s">
        <v>2</v>
      </c>
      <c r="S2" s="14"/>
      <c r="T2" s="14"/>
    </row>
    <row r="3" spans="1:31" ht="15.75" thickBot="1" x14ac:dyDescent="0.3">
      <c r="A3" t="s">
        <v>7</v>
      </c>
      <c r="B3" s="2">
        <v>1.7</v>
      </c>
      <c r="C3" s="2">
        <v>7.5</v>
      </c>
      <c r="D3" s="2" t="s">
        <v>25</v>
      </c>
      <c r="E3" s="2">
        <v>2.8</v>
      </c>
      <c r="N3" s="235" t="s">
        <v>113</v>
      </c>
      <c r="O3" s="236" t="s">
        <v>0</v>
      </c>
      <c r="P3" s="236" t="s">
        <v>1</v>
      </c>
      <c r="Q3" s="236" t="s">
        <v>17</v>
      </c>
      <c r="R3" s="237" t="s">
        <v>2</v>
      </c>
      <c r="S3" s="14"/>
      <c r="T3" s="240" t="s">
        <v>904</v>
      </c>
    </row>
    <row r="4" spans="1:31" x14ac:dyDescent="0.25">
      <c r="A4" t="s">
        <v>8</v>
      </c>
      <c r="B4" s="2">
        <v>1.6</v>
      </c>
      <c r="C4" s="2">
        <v>12</v>
      </c>
      <c r="D4" s="2" t="s">
        <v>26</v>
      </c>
      <c r="E4" s="2">
        <v>3.05</v>
      </c>
      <c r="N4" s="13" t="s">
        <v>7</v>
      </c>
      <c r="O4" s="3">
        <v>1.3</v>
      </c>
      <c r="P4" s="3">
        <v>7.5</v>
      </c>
      <c r="Q4" s="3" t="s">
        <v>894</v>
      </c>
      <c r="R4" s="233">
        <v>2.6</v>
      </c>
      <c r="S4" s="14"/>
      <c r="T4" s="14"/>
    </row>
    <row r="5" spans="1:31" x14ac:dyDescent="0.25">
      <c r="A5" t="s">
        <v>9</v>
      </c>
      <c r="B5" s="2">
        <v>0.32</v>
      </c>
      <c r="C5" s="2">
        <v>2.6</v>
      </c>
      <c r="D5" s="2" t="s">
        <v>24</v>
      </c>
      <c r="E5" s="2">
        <v>0.76</v>
      </c>
      <c r="N5" s="13" t="s">
        <v>8</v>
      </c>
      <c r="O5" s="3">
        <v>1.6</v>
      </c>
      <c r="P5" s="3">
        <v>17</v>
      </c>
      <c r="Q5" s="3" t="s">
        <v>895</v>
      </c>
      <c r="R5" s="233">
        <v>2.95</v>
      </c>
      <c r="S5" s="14"/>
      <c r="T5" s="14"/>
    </row>
    <row r="6" spans="1:31" x14ac:dyDescent="0.25">
      <c r="A6" t="s">
        <v>10</v>
      </c>
      <c r="B6" s="2">
        <v>0.34</v>
      </c>
      <c r="C6" s="2">
        <v>1</v>
      </c>
      <c r="D6" s="2" t="s">
        <v>27</v>
      </c>
      <c r="E6" s="2">
        <v>0.46</v>
      </c>
      <c r="N6" s="13" t="s">
        <v>9</v>
      </c>
      <c r="O6" s="3">
        <v>0.26</v>
      </c>
      <c r="P6" s="3">
        <v>2.6</v>
      </c>
      <c r="Q6" s="3" t="s">
        <v>896</v>
      </c>
      <c r="R6" s="233">
        <v>0.54</v>
      </c>
      <c r="S6" s="14"/>
      <c r="T6" s="14"/>
    </row>
    <row r="7" spans="1:31" x14ac:dyDescent="0.25">
      <c r="A7" t="s">
        <v>11</v>
      </c>
      <c r="B7" s="2">
        <v>0.17</v>
      </c>
      <c r="C7" s="2">
        <v>1.4</v>
      </c>
      <c r="D7" s="2" t="s">
        <v>28</v>
      </c>
      <c r="E7" s="2">
        <v>0.66</v>
      </c>
      <c r="N7" s="13" t="s">
        <v>10</v>
      </c>
      <c r="O7" s="3">
        <v>0.25</v>
      </c>
      <c r="P7" s="3">
        <v>0.66</v>
      </c>
      <c r="Q7" s="3" t="s">
        <v>897</v>
      </c>
      <c r="R7" s="233">
        <v>0.45</v>
      </c>
      <c r="S7" s="14"/>
      <c r="T7" s="14"/>
    </row>
    <row r="8" spans="1:31" x14ac:dyDescent="0.25">
      <c r="A8" t="s">
        <v>12</v>
      </c>
      <c r="B8" s="3">
        <v>4.4999999999999998E-2</v>
      </c>
      <c r="C8" s="3">
        <v>0.34</v>
      </c>
      <c r="D8" s="2" t="s">
        <v>29</v>
      </c>
      <c r="E8" s="2">
        <v>6.0999999999999999E-2</v>
      </c>
      <c r="N8" s="13" t="s">
        <v>11</v>
      </c>
      <c r="O8" s="3">
        <v>0.17</v>
      </c>
      <c r="P8" s="3">
        <v>1.4</v>
      </c>
      <c r="Q8" s="3" t="s">
        <v>898</v>
      </c>
      <c r="R8" s="233">
        <v>0.63</v>
      </c>
      <c r="S8" s="14"/>
      <c r="T8" s="14"/>
    </row>
    <row r="9" spans="1:31" x14ac:dyDescent="0.25">
      <c r="A9" t="s">
        <v>13</v>
      </c>
      <c r="B9" s="2">
        <v>1.1000000000000001</v>
      </c>
      <c r="C9" s="2">
        <v>51</v>
      </c>
      <c r="D9" s="2" t="s">
        <v>31</v>
      </c>
      <c r="E9" s="2">
        <v>3.8</v>
      </c>
      <c r="N9" s="13" t="s">
        <v>12</v>
      </c>
      <c r="O9" s="3">
        <v>4.4999999999999998E-2</v>
      </c>
      <c r="P9" s="3">
        <v>0.55000000000000004</v>
      </c>
      <c r="Q9" s="3" t="s">
        <v>899</v>
      </c>
      <c r="R9" s="233">
        <v>6.2E-2</v>
      </c>
      <c r="S9" s="14"/>
      <c r="T9" s="14"/>
    </row>
    <row r="10" spans="1:31" ht="15.75" thickBot="1" x14ac:dyDescent="0.3">
      <c r="N10" s="15" t="s">
        <v>13</v>
      </c>
      <c r="O10" s="227">
        <v>0.95</v>
      </c>
      <c r="P10" s="227">
        <v>51</v>
      </c>
      <c r="Q10" s="227" t="s">
        <v>900</v>
      </c>
      <c r="R10" s="234">
        <v>4.0999999999999996</v>
      </c>
      <c r="S10" s="14"/>
      <c r="T10" s="14"/>
    </row>
    <row r="11" spans="1:31" ht="15.75" thickBot="1" x14ac:dyDescent="0.3">
      <c r="S11" s="14"/>
      <c r="T11" s="14"/>
    </row>
    <row r="12" spans="1:31" x14ac:dyDescent="0.25">
      <c r="A12" s="12" t="s">
        <v>103</v>
      </c>
      <c r="I12" s="23" t="s">
        <v>131</v>
      </c>
      <c r="J12" s="24"/>
      <c r="K12" s="25"/>
    </row>
    <row r="13" spans="1:31" s="10" customFormat="1" ht="61.9" customHeight="1" x14ac:dyDescent="0.25">
      <c r="A13" s="11" t="s">
        <v>113</v>
      </c>
      <c r="B13" s="11" t="s">
        <v>0</v>
      </c>
      <c r="C13" s="11" t="s">
        <v>1</v>
      </c>
      <c r="D13" s="11" t="s">
        <v>17</v>
      </c>
      <c r="E13" s="11" t="s">
        <v>2</v>
      </c>
      <c r="F13" s="11" t="s">
        <v>117</v>
      </c>
      <c r="G13" s="11" t="s">
        <v>118</v>
      </c>
      <c r="I13" s="17" t="s">
        <v>100</v>
      </c>
      <c r="J13" s="18" t="s">
        <v>101</v>
      </c>
      <c r="K13" s="19" t="s">
        <v>102</v>
      </c>
      <c r="L13" s="225"/>
    </row>
    <row r="14" spans="1:31" x14ac:dyDescent="0.25">
      <c r="A14" t="s">
        <v>106</v>
      </c>
      <c r="B14" s="2">
        <f>B3*0.001</f>
        <v>1.6999999999999999E-3</v>
      </c>
      <c r="C14" s="2">
        <f>C3*0.001</f>
        <v>7.4999999999999997E-3</v>
      </c>
      <c r="D14" s="2" t="s">
        <v>104</v>
      </c>
      <c r="E14" s="2">
        <f>E3*0.001</f>
        <v>2.8E-3</v>
      </c>
      <c r="F14" t="s">
        <v>114</v>
      </c>
      <c r="G14" t="s">
        <v>77</v>
      </c>
      <c r="I14" s="13" t="s">
        <v>82</v>
      </c>
      <c r="J14" s="14" t="s">
        <v>83</v>
      </c>
      <c r="K14" s="7" t="s">
        <v>84</v>
      </c>
    </row>
    <row r="15" spans="1:31" x14ac:dyDescent="0.25">
      <c r="A15" t="s">
        <v>107</v>
      </c>
      <c r="B15" s="2">
        <f t="shared" ref="B15:E19" si="0">B4</f>
        <v>1.6</v>
      </c>
      <c r="C15" s="2">
        <f t="shared" si="0"/>
        <v>12</v>
      </c>
      <c r="D15" s="2" t="str">
        <f t="shared" si="0"/>
        <v>3.64 (2.10)</v>
      </c>
      <c r="E15" s="2">
        <f t="shared" si="0"/>
        <v>3.05</v>
      </c>
      <c r="F15" t="s">
        <v>115</v>
      </c>
      <c r="G15" t="s">
        <v>77</v>
      </c>
      <c r="I15" s="13" t="s">
        <v>85</v>
      </c>
      <c r="J15" s="14" t="s">
        <v>86</v>
      </c>
      <c r="K15" s="7" t="s">
        <v>84</v>
      </c>
    </row>
    <row r="16" spans="1:31" x14ac:dyDescent="0.25">
      <c r="A16" t="s">
        <v>112</v>
      </c>
      <c r="B16" s="2">
        <f t="shared" si="0"/>
        <v>0.32</v>
      </c>
      <c r="C16" s="2">
        <f t="shared" si="0"/>
        <v>2.6</v>
      </c>
      <c r="D16" s="2" t="str">
        <f t="shared" si="0"/>
        <v>1.05 (0.76)</v>
      </c>
      <c r="E16" s="2">
        <f t="shared" si="0"/>
        <v>0.76</v>
      </c>
      <c r="F16" t="s">
        <v>116</v>
      </c>
      <c r="G16" t="s">
        <v>77</v>
      </c>
      <c r="I16" s="13" t="s">
        <v>87</v>
      </c>
      <c r="J16" s="14" t="s">
        <v>88</v>
      </c>
      <c r="K16" s="7" t="s">
        <v>84</v>
      </c>
    </row>
    <row r="17" spans="1:31" x14ac:dyDescent="0.25">
      <c r="A17" t="s">
        <v>108</v>
      </c>
      <c r="B17" s="2">
        <f t="shared" si="0"/>
        <v>0.34</v>
      </c>
      <c r="C17" s="2">
        <f t="shared" si="0"/>
        <v>1</v>
      </c>
      <c r="D17" s="2" t="str">
        <f t="shared" si="0"/>
        <v>0.47 (0.10)</v>
      </c>
      <c r="E17" s="2">
        <f t="shared" si="0"/>
        <v>0.46</v>
      </c>
      <c r="F17" t="s">
        <v>114</v>
      </c>
      <c r="G17" t="s">
        <v>119</v>
      </c>
      <c r="I17" s="13" t="s">
        <v>89</v>
      </c>
      <c r="J17" s="14" t="s">
        <v>90</v>
      </c>
      <c r="K17" s="7" t="s">
        <v>91</v>
      </c>
    </row>
    <row r="18" spans="1:31" x14ac:dyDescent="0.25">
      <c r="A18" t="s">
        <v>109</v>
      </c>
      <c r="B18" s="2">
        <f t="shared" si="0"/>
        <v>0.17</v>
      </c>
      <c r="C18" s="2">
        <f t="shared" si="0"/>
        <v>1.4</v>
      </c>
      <c r="D18" s="2" t="str">
        <f t="shared" si="0"/>
        <v>0.74 (0.23)</v>
      </c>
      <c r="E18" s="2">
        <f t="shared" si="0"/>
        <v>0.66</v>
      </c>
      <c r="F18" t="s">
        <v>115</v>
      </c>
      <c r="G18" t="s">
        <v>119</v>
      </c>
      <c r="I18" s="13" t="s">
        <v>92</v>
      </c>
      <c r="J18" s="14" t="s">
        <v>93</v>
      </c>
      <c r="K18" s="7" t="s">
        <v>94</v>
      </c>
    </row>
    <row r="19" spans="1:31" x14ac:dyDescent="0.25">
      <c r="A19" t="s">
        <v>110</v>
      </c>
      <c r="B19" s="2">
        <f t="shared" si="0"/>
        <v>4.4999999999999998E-2</v>
      </c>
      <c r="C19" s="2">
        <f t="shared" si="0"/>
        <v>0.34</v>
      </c>
      <c r="D19" s="2" t="str">
        <f t="shared" si="0"/>
        <v>0.072 (0.05)</v>
      </c>
      <c r="E19" s="2">
        <f t="shared" si="0"/>
        <v>6.0999999999999999E-2</v>
      </c>
      <c r="F19" t="s">
        <v>114</v>
      </c>
      <c r="G19" t="s">
        <v>120</v>
      </c>
      <c r="I19" s="13" t="s">
        <v>95</v>
      </c>
      <c r="J19" s="14" t="s">
        <v>96</v>
      </c>
      <c r="K19" s="7" t="s">
        <v>97</v>
      </c>
    </row>
    <row r="20" spans="1:31" ht="15.75" thickBot="1" x14ac:dyDescent="0.3">
      <c r="A20" t="s">
        <v>111</v>
      </c>
      <c r="B20" s="2">
        <f>B9*0.001</f>
        <v>1.1000000000000001E-3</v>
      </c>
      <c r="C20" s="2">
        <f>C9*0.001</f>
        <v>5.1000000000000004E-2</v>
      </c>
      <c r="D20" s="2" t="s">
        <v>105</v>
      </c>
      <c r="E20" s="2">
        <f>E9*0.001</f>
        <v>3.8E-3</v>
      </c>
      <c r="F20" t="s">
        <v>115</v>
      </c>
      <c r="G20" t="s">
        <v>77</v>
      </c>
      <c r="I20" s="15" t="s">
        <v>98</v>
      </c>
      <c r="J20" s="16" t="s">
        <v>99</v>
      </c>
      <c r="K20" s="8" t="s">
        <v>84</v>
      </c>
    </row>
    <row r="21" spans="1:31" x14ac:dyDescent="0.25">
      <c r="T21" s="14"/>
      <c r="U21" s="14"/>
    </row>
    <row r="22" spans="1:31" x14ac:dyDescent="0.25">
      <c r="A22" s="6" t="s">
        <v>80</v>
      </c>
      <c r="T22" s="14"/>
      <c r="U22" s="14"/>
    </row>
    <row r="23" spans="1:31" x14ac:dyDescent="0.25">
      <c r="A23" t="s">
        <v>204</v>
      </c>
      <c r="T23" s="14"/>
      <c r="U23" s="14"/>
    </row>
    <row r="24" spans="1:31" x14ac:dyDescent="0.25">
      <c r="A24" t="s">
        <v>212</v>
      </c>
      <c r="T24" s="14"/>
      <c r="U24" s="14"/>
    </row>
    <row r="25" spans="1:31" x14ac:dyDescent="0.25">
      <c r="N25" s="199" t="s">
        <v>860</v>
      </c>
      <c r="O25" s="199"/>
      <c r="P25" s="199"/>
      <c r="Q25" s="199"/>
      <c r="R25" s="199"/>
      <c r="S25" s="199"/>
      <c r="T25" s="199"/>
      <c r="U25" s="199"/>
      <c r="V25" s="199"/>
      <c r="W25" s="199"/>
      <c r="X25" s="199"/>
      <c r="Y25" s="199"/>
      <c r="Z25" s="199"/>
      <c r="AA25" s="199"/>
      <c r="AB25" s="199"/>
      <c r="AC25" s="199"/>
      <c r="AD25" s="199"/>
      <c r="AE25" s="199"/>
    </row>
    <row r="26" spans="1:31" x14ac:dyDescent="0.25">
      <c r="A26" s="27"/>
      <c r="F26" s="27"/>
    </row>
    <row r="27" spans="1:31" x14ac:dyDescent="0.25">
      <c r="A27" s="27" t="s">
        <v>136</v>
      </c>
      <c r="F27" s="28"/>
      <c r="G27" s="27" t="s">
        <v>205</v>
      </c>
      <c r="N27" s="228" t="s">
        <v>861</v>
      </c>
      <c r="Y27" s="228" t="s">
        <v>880</v>
      </c>
    </row>
    <row r="28" spans="1:31" x14ac:dyDescent="0.25">
      <c r="A28" s="28" t="s">
        <v>133</v>
      </c>
      <c r="F28" s="26"/>
      <c r="G28" s="28" t="s">
        <v>133</v>
      </c>
      <c r="N28" s="26"/>
      <c r="Y28" s="26"/>
    </row>
    <row r="29" spans="1:31" x14ac:dyDescent="0.25">
      <c r="A29" s="26"/>
      <c r="F29" s="28"/>
      <c r="G29" s="26"/>
      <c r="N29" s="229" t="s">
        <v>862</v>
      </c>
      <c r="Y29" s="229" t="s">
        <v>862</v>
      </c>
    </row>
    <row r="30" spans="1:31" x14ac:dyDescent="0.25">
      <c r="A30" s="28" t="s">
        <v>137</v>
      </c>
      <c r="F30" s="28"/>
      <c r="G30" s="28" t="s">
        <v>134</v>
      </c>
      <c r="N30" s="229" t="s">
        <v>863</v>
      </c>
      <c r="Y30" s="229" t="s">
        <v>881</v>
      </c>
    </row>
    <row r="31" spans="1:31" x14ac:dyDescent="0.25">
      <c r="A31" s="28" t="s">
        <v>208</v>
      </c>
      <c r="F31" s="28"/>
      <c r="G31" s="28" t="s">
        <v>206</v>
      </c>
      <c r="N31" s="229" t="s">
        <v>864</v>
      </c>
      <c r="Y31" s="229" t="s">
        <v>864</v>
      </c>
    </row>
    <row r="32" spans="1:31" x14ac:dyDescent="0.25">
      <c r="A32" s="28" t="s">
        <v>210</v>
      </c>
      <c r="F32" s="29"/>
      <c r="G32" s="28" t="s">
        <v>211</v>
      </c>
      <c r="N32" s="26"/>
      <c r="Y32" s="26"/>
    </row>
    <row r="33" spans="1:25" x14ac:dyDescent="0.25">
      <c r="A33" s="29" t="s">
        <v>209</v>
      </c>
      <c r="G33" s="29" t="s">
        <v>207</v>
      </c>
      <c r="N33" s="229" t="s">
        <v>865</v>
      </c>
      <c r="Y33" s="229" t="s">
        <v>865</v>
      </c>
    </row>
    <row r="34" spans="1:25" x14ac:dyDescent="0.25">
      <c r="N34" s="229" t="s">
        <v>866</v>
      </c>
      <c r="Y34" s="229" t="s">
        <v>882</v>
      </c>
    </row>
    <row r="35" spans="1:25" x14ac:dyDescent="0.25">
      <c r="N35" s="229" t="s">
        <v>867</v>
      </c>
      <c r="Y35" s="229" t="s">
        <v>883</v>
      </c>
    </row>
    <row r="36" spans="1:25" x14ac:dyDescent="0.25">
      <c r="N36" s="26"/>
      <c r="Y36" s="26"/>
    </row>
    <row r="37" spans="1:25" x14ac:dyDescent="0.25">
      <c r="N37" s="229" t="s">
        <v>868</v>
      </c>
      <c r="Y37" s="229" t="s">
        <v>868</v>
      </c>
    </row>
    <row r="38" spans="1:25" x14ac:dyDescent="0.25">
      <c r="N38" s="229" t="s">
        <v>869</v>
      </c>
      <c r="Y38" s="229" t="s">
        <v>869</v>
      </c>
    </row>
    <row r="39" spans="1:25" x14ac:dyDescent="0.25">
      <c r="N39" s="229" t="s">
        <v>870</v>
      </c>
      <c r="Y39" s="229" t="s">
        <v>884</v>
      </c>
    </row>
    <row r="40" spans="1:25" x14ac:dyDescent="0.25">
      <c r="N40" s="229" t="s">
        <v>871</v>
      </c>
      <c r="Y40" s="229" t="s">
        <v>885</v>
      </c>
    </row>
    <row r="41" spans="1:25" x14ac:dyDescent="0.25">
      <c r="N41" s="229" t="s">
        <v>872</v>
      </c>
      <c r="Y41" s="229" t="s">
        <v>872</v>
      </c>
    </row>
    <row r="42" spans="1:25" x14ac:dyDescent="0.25">
      <c r="N42" s="229" t="s">
        <v>873</v>
      </c>
      <c r="Y42" s="229" t="s">
        <v>873</v>
      </c>
    </row>
    <row r="43" spans="1:25" x14ac:dyDescent="0.25">
      <c r="N43" s="26"/>
      <c r="Y43" s="26"/>
    </row>
    <row r="44" spans="1:25" x14ac:dyDescent="0.25">
      <c r="N44" s="229" t="s">
        <v>874</v>
      </c>
      <c r="Y44" s="229" t="s">
        <v>886</v>
      </c>
    </row>
    <row r="45" spans="1:25" x14ac:dyDescent="0.25">
      <c r="N45" s="229" t="s">
        <v>875</v>
      </c>
      <c r="Y45" s="229" t="s">
        <v>887</v>
      </c>
    </row>
    <row r="46" spans="1:25" x14ac:dyDescent="0.25">
      <c r="N46" s="229" t="s">
        <v>876</v>
      </c>
      <c r="Y46" s="229" t="s">
        <v>888</v>
      </c>
    </row>
    <row r="47" spans="1:25" x14ac:dyDescent="0.25">
      <c r="N47" s="230"/>
      <c r="Y47" s="230"/>
    </row>
    <row r="48" spans="1:25" x14ac:dyDescent="0.25">
      <c r="N48" s="231" t="s">
        <v>136</v>
      </c>
      <c r="Y48" s="231" t="s">
        <v>205</v>
      </c>
    </row>
    <row r="49" spans="12:25" x14ac:dyDescent="0.25">
      <c r="N49" s="232" t="s">
        <v>133</v>
      </c>
      <c r="Y49" s="232" t="s">
        <v>133</v>
      </c>
    </row>
    <row r="50" spans="12:25" x14ac:dyDescent="0.25">
      <c r="N50" s="230"/>
      <c r="Y50" s="230"/>
    </row>
    <row r="51" spans="12:25" x14ac:dyDescent="0.25">
      <c r="N51" s="232" t="s">
        <v>877</v>
      </c>
      <c r="Y51" s="232" t="s">
        <v>889</v>
      </c>
    </row>
    <row r="52" spans="12:25" s="196" customFormat="1" x14ac:dyDescent="0.25">
      <c r="L52" s="224"/>
      <c r="N52" s="232" t="s">
        <v>878</v>
      </c>
      <c r="Y52" s="232" t="s">
        <v>890</v>
      </c>
    </row>
    <row r="53" spans="12:25" s="196" customFormat="1" x14ac:dyDescent="0.25">
      <c r="L53" s="224"/>
      <c r="N53" s="232" t="s">
        <v>893</v>
      </c>
      <c r="Y53" s="232" t="s">
        <v>892</v>
      </c>
    </row>
    <row r="54" spans="12:25" s="196" customFormat="1" x14ac:dyDescent="0.25">
      <c r="L54" s="224"/>
      <c r="N54" s="232" t="s">
        <v>879</v>
      </c>
      <c r="Y54" s="232" t="s">
        <v>891</v>
      </c>
    </row>
    <row r="55" spans="12:25" s="196" customFormat="1" x14ac:dyDescent="0.25">
      <c r="L55" s="224"/>
    </row>
    <row r="56" spans="12:25" s="196" customFormat="1" x14ac:dyDescent="0.25">
      <c r="L56" s="224"/>
    </row>
    <row r="57" spans="12:25" s="196" customFormat="1" x14ac:dyDescent="0.25">
      <c r="L57" s="224"/>
    </row>
    <row r="58" spans="12:25" s="196" customFormat="1" x14ac:dyDescent="0.25">
      <c r="L58" s="224"/>
    </row>
    <row r="59" spans="12:25" s="196" customFormat="1" x14ac:dyDescent="0.25">
      <c r="L59" s="224"/>
    </row>
    <row r="60" spans="12:25" s="196" customFormat="1" x14ac:dyDescent="0.25">
      <c r="L60" s="224"/>
    </row>
    <row r="61" spans="12:25" s="196" customFormat="1" x14ac:dyDescent="0.25">
      <c r="L61" s="224"/>
    </row>
    <row r="62" spans="12:25" s="196" customFormat="1" x14ac:dyDescent="0.25">
      <c r="L62" s="224"/>
    </row>
    <row r="63" spans="12:25" s="196" customFormat="1" x14ac:dyDescent="0.25">
      <c r="L63" s="224"/>
    </row>
    <row r="64" spans="12:25" s="196" customFormat="1" x14ac:dyDescent="0.25">
      <c r="L64" s="224"/>
    </row>
    <row r="65" spans="1:31" s="196" customFormat="1" x14ac:dyDescent="0.25">
      <c r="L65" s="224"/>
    </row>
    <row r="66" spans="1:31" s="196" customFormat="1" x14ac:dyDescent="0.25">
      <c r="L66" s="224"/>
    </row>
    <row r="67" spans="1:31" s="196" customFormat="1" x14ac:dyDescent="0.25">
      <c r="L67" s="224"/>
    </row>
    <row r="68" spans="1:31" s="196" customFormat="1" x14ac:dyDescent="0.25">
      <c r="L68" s="224"/>
    </row>
    <row r="69" spans="1:31" s="196" customFormat="1" x14ac:dyDescent="0.25">
      <c r="L69" s="224"/>
    </row>
    <row r="70" spans="1:31" s="196" customFormat="1" x14ac:dyDescent="0.25">
      <c r="L70" s="224"/>
    </row>
    <row r="71" spans="1:31" s="196" customFormat="1" x14ac:dyDescent="0.25">
      <c r="L71" s="224"/>
    </row>
    <row r="72" spans="1:31" s="196" customFormat="1" x14ac:dyDescent="0.25">
      <c r="L72" s="224"/>
      <c r="N72" s="199" t="s">
        <v>860</v>
      </c>
      <c r="O72" s="199"/>
      <c r="P72" s="199"/>
      <c r="Q72" s="199"/>
      <c r="R72" s="199"/>
      <c r="S72" s="199"/>
      <c r="T72" s="199"/>
      <c r="U72" s="199"/>
      <c r="V72" s="199"/>
      <c r="W72" s="199"/>
      <c r="X72" s="199"/>
      <c r="Y72" s="199"/>
      <c r="Z72" s="199"/>
      <c r="AA72" s="199"/>
      <c r="AB72" s="199"/>
      <c r="AC72" s="199"/>
      <c r="AD72" s="199"/>
      <c r="AE72" s="199"/>
    </row>
    <row r="73" spans="1:31" x14ac:dyDescent="0.25">
      <c r="A73" t="s">
        <v>213</v>
      </c>
    </row>
    <row r="74" spans="1:31" x14ac:dyDescent="0.25">
      <c r="A74" t="s">
        <v>214</v>
      </c>
    </row>
    <row r="102" spans="1:12" ht="15.75" thickBot="1" x14ac:dyDescent="0.3"/>
    <row r="103" spans="1:12" s="88" customFormat="1" ht="19.5" thickBot="1" x14ac:dyDescent="0.35">
      <c r="A103" s="91" t="s">
        <v>235</v>
      </c>
      <c r="L103" s="226"/>
    </row>
    <row r="105" spans="1:12" ht="45" x14ac:dyDescent="0.25">
      <c r="A105" s="102"/>
      <c r="B105" s="106" t="s">
        <v>492</v>
      </c>
      <c r="C105" s="106" t="s">
        <v>493</v>
      </c>
      <c r="D105" s="106" t="s">
        <v>501</v>
      </c>
      <c r="E105" s="106" t="s">
        <v>494</v>
      </c>
      <c r="F105" s="106" t="s">
        <v>495</v>
      </c>
      <c r="G105" s="106" t="s">
        <v>496</v>
      </c>
      <c r="H105" s="106" t="s">
        <v>491</v>
      </c>
      <c r="I105" s="105" t="s">
        <v>507</v>
      </c>
      <c r="J105" s="102"/>
    </row>
    <row r="106" spans="1:12" x14ac:dyDescent="0.25">
      <c r="A106" s="103" t="s">
        <v>106</v>
      </c>
      <c r="B106" s="104"/>
      <c r="C106" s="107"/>
      <c r="D106" s="107"/>
      <c r="E106" s="107"/>
      <c r="F106" s="107"/>
      <c r="G106" s="107"/>
      <c r="H106" s="107"/>
      <c r="I106" s="107"/>
      <c r="J106" s="102"/>
    </row>
    <row r="107" spans="1:12" x14ac:dyDescent="0.25">
      <c r="A107" s="102" t="s">
        <v>17</v>
      </c>
      <c r="B107" s="26" t="s">
        <v>508</v>
      </c>
      <c r="C107" s="26" t="s">
        <v>509</v>
      </c>
      <c r="D107" s="26" t="s">
        <v>510</v>
      </c>
      <c r="E107" s="26" t="s">
        <v>511</v>
      </c>
      <c r="F107" s="26" t="s">
        <v>512</v>
      </c>
      <c r="G107" s="26" t="s">
        <v>513</v>
      </c>
      <c r="H107" s="26" t="s">
        <v>514</v>
      </c>
      <c r="I107" s="26" t="s">
        <v>515</v>
      </c>
      <c r="J107" s="102"/>
    </row>
    <row r="108" spans="1:12" x14ac:dyDescent="0.25">
      <c r="A108" s="102" t="s">
        <v>505</v>
      </c>
      <c r="B108" s="26" t="s">
        <v>516</v>
      </c>
      <c r="C108" s="26" t="s">
        <v>517</v>
      </c>
      <c r="D108" s="26" t="s">
        <v>518</v>
      </c>
      <c r="E108" s="26" t="s">
        <v>519</v>
      </c>
      <c r="F108" s="26" t="s">
        <v>520</v>
      </c>
      <c r="G108" s="26" t="s">
        <v>521</v>
      </c>
      <c r="H108" s="26" t="s">
        <v>522</v>
      </c>
      <c r="I108" s="26" t="s">
        <v>523</v>
      </c>
      <c r="J108" s="102"/>
    </row>
    <row r="109" spans="1:12" x14ac:dyDescent="0.25">
      <c r="A109" s="102" t="s">
        <v>506</v>
      </c>
      <c r="B109" s="26" t="s">
        <v>524</v>
      </c>
      <c r="C109" s="26" t="s">
        <v>525</v>
      </c>
      <c r="D109" s="26" t="s">
        <v>526</v>
      </c>
      <c r="E109" s="26" t="s">
        <v>527</v>
      </c>
      <c r="F109" s="26" t="s">
        <v>528</v>
      </c>
      <c r="G109" s="26" t="s">
        <v>529</v>
      </c>
      <c r="H109" s="26" t="s">
        <v>530</v>
      </c>
      <c r="I109" s="26" t="s">
        <v>531</v>
      </c>
      <c r="J109" s="102"/>
    </row>
    <row r="110" spans="1:12" x14ac:dyDescent="0.25">
      <c r="A110" s="103" t="s">
        <v>107</v>
      </c>
      <c r="B110" s="104"/>
      <c r="C110" s="107"/>
      <c r="D110" s="107"/>
      <c r="E110" s="107"/>
      <c r="F110" s="107"/>
      <c r="G110" s="107"/>
      <c r="H110" s="107"/>
      <c r="I110" s="107"/>
      <c r="J110" s="102"/>
    </row>
    <row r="111" spans="1:12" x14ac:dyDescent="0.25">
      <c r="A111" s="102" t="s">
        <v>17</v>
      </c>
      <c r="B111" s="26" t="s">
        <v>532</v>
      </c>
      <c r="C111" s="26" t="s">
        <v>533</v>
      </c>
      <c r="D111" s="26" t="s">
        <v>534</v>
      </c>
      <c r="E111" s="26" t="s">
        <v>535</v>
      </c>
      <c r="F111" s="26" t="s">
        <v>536</v>
      </c>
      <c r="G111" s="26" t="s">
        <v>537</v>
      </c>
      <c r="H111" s="26" t="s">
        <v>538</v>
      </c>
      <c r="I111" s="26" t="s">
        <v>539</v>
      </c>
      <c r="J111" s="102"/>
    </row>
    <row r="112" spans="1:12" x14ac:dyDescent="0.25">
      <c r="A112" s="102" t="s">
        <v>505</v>
      </c>
      <c r="B112" s="26" t="s">
        <v>540</v>
      </c>
      <c r="C112" s="26" t="s">
        <v>541</v>
      </c>
      <c r="D112" s="26" t="s">
        <v>542</v>
      </c>
      <c r="E112" s="26" t="s">
        <v>543</v>
      </c>
      <c r="F112" s="26" t="s">
        <v>544</v>
      </c>
      <c r="G112" s="26" t="s">
        <v>545</v>
      </c>
      <c r="H112" s="26" t="s">
        <v>546</v>
      </c>
      <c r="I112" s="26" t="s">
        <v>547</v>
      </c>
      <c r="J112" s="102"/>
    </row>
    <row r="113" spans="1:10" x14ac:dyDescent="0.25">
      <c r="A113" s="102" t="s">
        <v>506</v>
      </c>
      <c r="B113" s="26" t="s">
        <v>548</v>
      </c>
      <c r="C113" s="26" t="s">
        <v>549</v>
      </c>
      <c r="D113" s="26" t="s">
        <v>550</v>
      </c>
      <c r="E113" s="26" t="s">
        <v>551</v>
      </c>
      <c r="F113" s="26" t="s">
        <v>552</v>
      </c>
      <c r="G113" s="26" t="s">
        <v>553</v>
      </c>
      <c r="H113" s="26" t="s">
        <v>554</v>
      </c>
      <c r="I113" s="26" t="s">
        <v>555</v>
      </c>
      <c r="J113" s="102"/>
    </row>
    <row r="114" spans="1:10" x14ac:dyDescent="0.25">
      <c r="A114" s="103" t="s">
        <v>499</v>
      </c>
      <c r="B114" s="104"/>
      <c r="C114" s="107"/>
      <c r="D114" s="107"/>
      <c r="E114" s="107"/>
      <c r="F114" s="107"/>
      <c r="G114" s="107"/>
      <c r="H114" s="107"/>
      <c r="I114" s="107"/>
      <c r="J114" s="102"/>
    </row>
    <row r="115" spans="1:10" x14ac:dyDescent="0.25">
      <c r="A115" s="102" t="s">
        <v>17</v>
      </c>
      <c r="B115" s="26" t="s">
        <v>556</v>
      </c>
      <c r="C115" s="26" t="s">
        <v>557</v>
      </c>
      <c r="D115" s="26" t="s">
        <v>558</v>
      </c>
      <c r="E115" s="26" t="s">
        <v>559</v>
      </c>
      <c r="F115" s="26" t="s">
        <v>560</v>
      </c>
      <c r="G115" s="26" t="s">
        <v>561</v>
      </c>
      <c r="H115" s="26" t="s">
        <v>562</v>
      </c>
      <c r="I115" s="26" t="s">
        <v>563</v>
      </c>
      <c r="J115" s="102"/>
    </row>
    <row r="116" spans="1:10" x14ac:dyDescent="0.25">
      <c r="A116" s="102" t="s">
        <v>505</v>
      </c>
      <c r="B116" s="26" t="s">
        <v>564</v>
      </c>
      <c r="C116" s="26" t="s">
        <v>565</v>
      </c>
      <c r="D116" s="26" t="s">
        <v>566</v>
      </c>
      <c r="E116" s="26" t="s">
        <v>567</v>
      </c>
      <c r="F116" s="26" t="s">
        <v>568</v>
      </c>
      <c r="G116" s="26" t="s">
        <v>569</v>
      </c>
      <c r="H116" s="26" t="s">
        <v>570</v>
      </c>
      <c r="I116" s="26" t="s">
        <v>571</v>
      </c>
      <c r="J116" s="102"/>
    </row>
    <row r="117" spans="1:10" x14ac:dyDescent="0.25">
      <c r="A117" s="102" t="s">
        <v>506</v>
      </c>
      <c r="B117" s="26" t="s">
        <v>572</v>
      </c>
      <c r="C117" s="26" t="s">
        <v>573</v>
      </c>
      <c r="D117" s="26" t="s">
        <v>574</v>
      </c>
      <c r="E117" s="26" t="s">
        <v>575</v>
      </c>
      <c r="F117" s="26" t="s">
        <v>576</v>
      </c>
      <c r="G117" s="26" t="s">
        <v>577</v>
      </c>
      <c r="H117" s="26" t="s">
        <v>578</v>
      </c>
      <c r="I117" s="26" t="s">
        <v>579</v>
      </c>
      <c r="J117" s="102"/>
    </row>
    <row r="118" spans="1:10" x14ac:dyDescent="0.25">
      <c r="A118" s="103" t="s">
        <v>110</v>
      </c>
      <c r="B118" s="104"/>
      <c r="C118" s="107"/>
      <c r="D118" s="107"/>
      <c r="E118" s="107"/>
      <c r="F118" s="107"/>
      <c r="G118" s="107"/>
      <c r="H118" s="107"/>
      <c r="I118" s="107"/>
      <c r="J118" s="102"/>
    </row>
    <row r="119" spans="1:10" x14ac:dyDescent="0.25">
      <c r="A119" s="102" t="s">
        <v>17</v>
      </c>
      <c r="B119" s="26" t="s">
        <v>580</v>
      </c>
      <c r="C119" s="26" t="s">
        <v>581</v>
      </c>
      <c r="D119" s="26" t="s">
        <v>582</v>
      </c>
      <c r="E119" s="26" t="s">
        <v>583</v>
      </c>
      <c r="F119" s="26" t="s">
        <v>584</v>
      </c>
      <c r="G119" s="26" t="s">
        <v>585</v>
      </c>
      <c r="H119" s="26" t="s">
        <v>586</v>
      </c>
      <c r="I119" s="26" t="s">
        <v>587</v>
      </c>
      <c r="J119" s="102"/>
    </row>
    <row r="120" spans="1:10" x14ac:dyDescent="0.25">
      <c r="A120" s="102" t="s">
        <v>505</v>
      </c>
      <c r="B120" s="26" t="s">
        <v>588</v>
      </c>
      <c r="C120" s="26" t="s">
        <v>589</v>
      </c>
      <c r="D120" s="26" t="s">
        <v>590</v>
      </c>
      <c r="E120" s="26" t="s">
        <v>591</v>
      </c>
      <c r="F120" s="26" t="s">
        <v>592</v>
      </c>
      <c r="G120" s="26" t="s">
        <v>593</v>
      </c>
      <c r="H120" s="26" t="s">
        <v>594</v>
      </c>
      <c r="I120" s="26" t="s">
        <v>595</v>
      </c>
      <c r="J120" s="102"/>
    </row>
    <row r="121" spans="1:10" x14ac:dyDescent="0.25">
      <c r="A121" s="102" t="s">
        <v>506</v>
      </c>
      <c r="B121" s="26" t="s">
        <v>596</v>
      </c>
      <c r="C121" s="26" t="s">
        <v>597</v>
      </c>
      <c r="D121" s="26" t="s">
        <v>598</v>
      </c>
      <c r="E121" s="26" t="s">
        <v>599</v>
      </c>
      <c r="F121" s="26" t="s">
        <v>600</v>
      </c>
      <c r="G121" s="26" t="s">
        <v>601</v>
      </c>
      <c r="H121" s="26" t="s">
        <v>602</v>
      </c>
      <c r="I121" s="26" t="s">
        <v>603</v>
      </c>
      <c r="J121" s="102"/>
    </row>
    <row r="122" spans="1:10" x14ac:dyDescent="0.25">
      <c r="A122" s="103" t="s">
        <v>109</v>
      </c>
      <c r="B122" s="104"/>
      <c r="C122" s="107"/>
      <c r="D122" s="107"/>
      <c r="E122" s="107"/>
      <c r="F122" s="107"/>
      <c r="G122" s="107"/>
      <c r="H122" s="107"/>
      <c r="I122" s="107"/>
      <c r="J122" s="102"/>
    </row>
    <row r="123" spans="1:10" x14ac:dyDescent="0.25">
      <c r="A123" s="102" t="s">
        <v>17</v>
      </c>
      <c r="B123" s="26" t="s">
        <v>604</v>
      </c>
      <c r="C123" s="26" t="s">
        <v>605</v>
      </c>
      <c r="D123" s="26" t="s">
        <v>606</v>
      </c>
      <c r="E123" s="26" t="s">
        <v>607</v>
      </c>
      <c r="F123" s="26" t="s">
        <v>608</v>
      </c>
      <c r="G123" s="26" t="s">
        <v>609</v>
      </c>
      <c r="H123" s="26" t="s">
        <v>610</v>
      </c>
      <c r="I123" s="26" t="s">
        <v>611</v>
      </c>
      <c r="J123" s="102"/>
    </row>
    <row r="124" spans="1:10" x14ac:dyDescent="0.25">
      <c r="A124" s="102" t="s">
        <v>505</v>
      </c>
      <c r="B124" s="26" t="s">
        <v>612</v>
      </c>
      <c r="C124" s="26" t="s">
        <v>613</v>
      </c>
      <c r="D124" s="26" t="s">
        <v>614</v>
      </c>
      <c r="E124" s="26" t="s">
        <v>615</v>
      </c>
      <c r="F124" s="26" t="s">
        <v>616</v>
      </c>
      <c r="G124" s="26" t="s">
        <v>617</v>
      </c>
      <c r="H124" s="26" t="s">
        <v>618</v>
      </c>
      <c r="I124" s="26" t="s">
        <v>619</v>
      </c>
      <c r="J124" s="102"/>
    </row>
    <row r="125" spans="1:10" x14ac:dyDescent="0.25">
      <c r="A125" s="102" t="s">
        <v>506</v>
      </c>
      <c r="B125" s="26" t="s">
        <v>620</v>
      </c>
      <c r="C125" s="26" t="s">
        <v>621</v>
      </c>
      <c r="D125" s="26" t="s">
        <v>622</v>
      </c>
      <c r="E125" s="26" t="s">
        <v>623</v>
      </c>
      <c r="F125" s="26" t="s">
        <v>624</v>
      </c>
      <c r="G125" s="26" t="s">
        <v>625</v>
      </c>
      <c r="H125" s="26" t="s">
        <v>626</v>
      </c>
      <c r="I125" s="26" t="s">
        <v>627</v>
      </c>
      <c r="J125" s="102"/>
    </row>
    <row r="126" spans="1:10" x14ac:dyDescent="0.25">
      <c r="A126" s="103" t="s">
        <v>108</v>
      </c>
      <c r="B126" s="104"/>
      <c r="C126" s="107"/>
      <c r="D126" s="107"/>
      <c r="E126" s="107"/>
      <c r="F126" s="107"/>
      <c r="G126" s="107"/>
      <c r="H126" s="107"/>
      <c r="I126" s="107"/>
      <c r="J126" s="102"/>
    </row>
    <row r="127" spans="1:10" x14ac:dyDescent="0.25">
      <c r="A127" s="102" t="s">
        <v>17</v>
      </c>
      <c r="B127" s="26" t="s">
        <v>628</v>
      </c>
      <c r="C127" s="26" t="s">
        <v>629</v>
      </c>
      <c r="D127" s="26" t="s">
        <v>630</v>
      </c>
      <c r="E127" s="26" t="s">
        <v>631</v>
      </c>
      <c r="F127" s="26" t="s">
        <v>632</v>
      </c>
      <c r="G127" s="26" t="s">
        <v>633</v>
      </c>
      <c r="H127" s="26" t="s">
        <v>634</v>
      </c>
      <c r="I127" s="26" t="s">
        <v>635</v>
      </c>
      <c r="J127" s="102"/>
    </row>
    <row r="128" spans="1:10" x14ac:dyDescent="0.25">
      <c r="A128" s="102" t="s">
        <v>505</v>
      </c>
      <c r="B128" s="26" t="s">
        <v>636</v>
      </c>
      <c r="C128" s="26" t="s">
        <v>637</v>
      </c>
      <c r="D128" s="26" t="s">
        <v>638</v>
      </c>
      <c r="E128" s="26" t="s">
        <v>639</v>
      </c>
      <c r="F128" s="26" t="s">
        <v>640</v>
      </c>
      <c r="G128" s="26" t="s">
        <v>641</v>
      </c>
      <c r="H128" s="26" t="s">
        <v>642</v>
      </c>
      <c r="I128" s="26" t="s">
        <v>643</v>
      </c>
      <c r="J128" s="102"/>
    </row>
    <row r="129" spans="1:10" x14ac:dyDescent="0.25">
      <c r="A129" s="102" t="s">
        <v>506</v>
      </c>
      <c r="B129" s="26" t="s">
        <v>644</v>
      </c>
      <c r="C129" s="26" t="s">
        <v>645</v>
      </c>
      <c r="D129" s="26" t="s">
        <v>646</v>
      </c>
      <c r="E129" s="26" t="s">
        <v>647</v>
      </c>
      <c r="F129" s="26" t="s">
        <v>648</v>
      </c>
      <c r="G129" s="26" t="s">
        <v>649</v>
      </c>
      <c r="H129" s="26" t="s">
        <v>650</v>
      </c>
      <c r="I129" s="26" t="s">
        <v>651</v>
      </c>
      <c r="J129" s="102"/>
    </row>
    <row r="130" spans="1:10" x14ac:dyDescent="0.25">
      <c r="A130" s="103" t="s">
        <v>500</v>
      </c>
      <c r="B130" s="104"/>
      <c r="C130" s="107"/>
      <c r="D130" s="107"/>
      <c r="E130" s="107"/>
      <c r="F130" s="107"/>
      <c r="G130" s="107"/>
      <c r="H130" s="107"/>
      <c r="I130" s="107"/>
      <c r="J130" s="102"/>
    </row>
    <row r="131" spans="1:10" x14ac:dyDescent="0.25">
      <c r="A131" s="102" t="s">
        <v>17</v>
      </c>
      <c r="B131" s="26" t="s">
        <v>652</v>
      </c>
      <c r="C131" s="26" t="s">
        <v>653</v>
      </c>
      <c r="D131" s="26" t="s">
        <v>654</v>
      </c>
      <c r="E131" s="26" t="s">
        <v>655</v>
      </c>
      <c r="F131" s="26" t="s">
        <v>656</v>
      </c>
      <c r="G131" s="26" t="s">
        <v>657</v>
      </c>
      <c r="H131" s="26" t="s">
        <v>658</v>
      </c>
      <c r="I131" s="26" t="s">
        <v>659</v>
      </c>
      <c r="J131" s="102"/>
    </row>
    <row r="132" spans="1:10" x14ac:dyDescent="0.25">
      <c r="A132" s="102" t="s">
        <v>505</v>
      </c>
      <c r="B132" s="26" t="s">
        <v>660</v>
      </c>
      <c r="C132" s="26" t="s">
        <v>661</v>
      </c>
      <c r="D132" s="26" t="s">
        <v>662</v>
      </c>
      <c r="E132" s="26" t="s">
        <v>663</v>
      </c>
      <c r="F132" s="26" t="s">
        <v>661</v>
      </c>
      <c r="G132" s="26" t="s">
        <v>664</v>
      </c>
      <c r="H132" s="26" t="s">
        <v>665</v>
      </c>
      <c r="I132" s="26" t="s">
        <v>666</v>
      </c>
      <c r="J132" s="102"/>
    </row>
    <row r="133" spans="1:10" x14ac:dyDescent="0.25">
      <c r="A133" s="102" t="s">
        <v>506</v>
      </c>
      <c r="B133" s="26" t="s">
        <v>667</v>
      </c>
      <c r="C133" s="26" t="s">
        <v>668</v>
      </c>
      <c r="D133" s="26" t="s">
        <v>669</v>
      </c>
      <c r="E133" s="26" t="s">
        <v>670</v>
      </c>
      <c r="F133" s="26" t="s">
        <v>671</v>
      </c>
      <c r="G133" s="26" t="s">
        <v>672</v>
      </c>
      <c r="H133" s="26" t="s">
        <v>673</v>
      </c>
      <c r="I133" s="26" t="s">
        <v>674</v>
      </c>
      <c r="J133" s="102"/>
    </row>
    <row r="134" spans="1:10" x14ac:dyDescent="0.25">
      <c r="A134" s="102"/>
      <c r="B134" s="102"/>
      <c r="C134" s="102"/>
      <c r="D134" s="102"/>
      <c r="E134" s="102"/>
      <c r="F134" s="102"/>
      <c r="G134" s="102"/>
      <c r="H134" s="102"/>
      <c r="I134" s="102"/>
      <c r="J134" s="102"/>
    </row>
    <row r="135" spans="1:10" x14ac:dyDescent="0.25">
      <c r="A135" t="s">
        <v>497</v>
      </c>
    </row>
    <row r="136" spans="1:10" x14ac:dyDescent="0.25">
      <c r="A136" t="s">
        <v>498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P34" sqref="P34"/>
    </sheetView>
  </sheetViews>
  <sheetFormatPr defaultRowHeight="15" x14ac:dyDescent="0.25"/>
  <cols>
    <col min="1" max="1" width="14" bestFit="1" customWidth="1"/>
    <col min="2" max="3" width="7.85546875" customWidth="1"/>
    <col min="4" max="4" width="11.5703125" customWidth="1"/>
    <col min="6" max="6" width="9.140625" style="7"/>
    <col min="11" max="11" width="10.85546875" customWidth="1"/>
  </cols>
  <sheetData>
    <row r="1" spans="1:12" x14ac:dyDescent="0.25">
      <c r="H1" s="199" t="s">
        <v>860</v>
      </c>
      <c r="I1" s="199"/>
      <c r="J1" s="199"/>
      <c r="K1" s="199"/>
    </row>
    <row r="2" spans="1:12" s="196" customFormat="1" x14ac:dyDescent="0.25">
      <c r="F2" s="7"/>
      <c r="H2" s="238"/>
      <c r="I2" s="238"/>
      <c r="J2" s="238"/>
      <c r="K2" s="238"/>
    </row>
    <row r="3" spans="1:12" x14ac:dyDescent="0.25">
      <c r="A3" s="1" t="s">
        <v>132</v>
      </c>
      <c r="B3" s="1" t="s">
        <v>0</v>
      </c>
      <c r="C3" s="1" t="s">
        <v>1</v>
      </c>
      <c r="D3" s="1" t="s">
        <v>17</v>
      </c>
      <c r="E3" s="1" t="s">
        <v>2</v>
      </c>
      <c r="H3" s="1" t="s">
        <v>132</v>
      </c>
      <c r="I3" s="1" t="s">
        <v>0</v>
      </c>
      <c r="J3" s="1" t="s">
        <v>1</v>
      </c>
      <c r="K3" s="1" t="s">
        <v>17</v>
      </c>
      <c r="L3" s="1" t="s">
        <v>2</v>
      </c>
    </row>
    <row r="4" spans="1:12" x14ac:dyDescent="0.25">
      <c r="A4" t="s">
        <v>14</v>
      </c>
      <c r="B4" s="2">
        <v>0.15</v>
      </c>
      <c r="C4" s="2">
        <v>1.36</v>
      </c>
      <c r="D4" s="2" t="s">
        <v>32</v>
      </c>
      <c r="E4" s="2">
        <v>0.24</v>
      </c>
      <c r="H4" s="196" t="s">
        <v>14</v>
      </c>
      <c r="I4" s="162">
        <v>0.15</v>
      </c>
      <c r="J4" s="162">
        <v>1.36</v>
      </c>
      <c r="K4" s="162" t="s">
        <v>901</v>
      </c>
      <c r="L4" s="162">
        <v>0.25</v>
      </c>
    </row>
    <row r="26" spans="8:8" x14ac:dyDescent="0.25">
      <c r="H26" s="239" t="s">
        <v>902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7"/>
  <sheetViews>
    <sheetView workbookViewId="0">
      <selection activeCell="R6" sqref="R6"/>
    </sheetView>
  </sheetViews>
  <sheetFormatPr defaultRowHeight="15" x14ac:dyDescent="0.25"/>
  <cols>
    <col min="1" max="1" width="17.140625" bestFit="1" customWidth="1"/>
    <col min="2" max="2" width="15.28515625" bestFit="1" customWidth="1"/>
    <col min="3" max="6" width="4.85546875" bestFit="1" customWidth="1"/>
    <col min="7" max="7" width="15.42578125" bestFit="1" customWidth="1"/>
    <col min="8" max="8" width="15.28515625" bestFit="1" customWidth="1"/>
    <col min="9" max="12" width="4.85546875" bestFit="1" customWidth="1"/>
    <col min="13" max="13" width="20.7109375" bestFit="1" customWidth="1"/>
    <col min="14" max="14" width="17.28515625" bestFit="1" customWidth="1"/>
    <col min="15" max="15" width="16.5703125" bestFit="1" customWidth="1"/>
    <col min="16" max="16" width="7.85546875" bestFit="1" customWidth="1"/>
    <col min="17" max="17" width="7.42578125" bestFit="1" customWidth="1"/>
    <col min="18" max="18" width="10.7109375" bestFit="1" customWidth="1"/>
    <col min="19" max="19" width="11.140625" bestFit="1" customWidth="1"/>
  </cols>
  <sheetData>
    <row r="1" spans="1:27" ht="15.75" thickBot="1" x14ac:dyDescent="0.3">
      <c r="A1" s="1" t="s">
        <v>3</v>
      </c>
      <c r="G1" s="20" t="s">
        <v>45</v>
      </c>
      <c r="H1" s="21"/>
      <c r="I1" s="21"/>
      <c r="J1" s="21"/>
      <c r="K1" s="21"/>
      <c r="L1" s="21"/>
      <c r="M1" s="21"/>
      <c r="N1" s="21"/>
      <c r="O1" s="21"/>
      <c r="P1" s="21"/>
      <c r="Q1" s="21"/>
      <c r="R1" s="21"/>
      <c r="S1" s="22"/>
    </row>
    <row r="2" spans="1:27" ht="210" x14ac:dyDescent="0.25">
      <c r="A2" s="4"/>
      <c r="B2" s="5" t="s">
        <v>15</v>
      </c>
      <c r="C2" s="5" t="s">
        <v>16</v>
      </c>
      <c r="G2" s="32"/>
      <c r="H2" s="33" t="s">
        <v>35</v>
      </c>
      <c r="I2" s="33"/>
      <c r="J2" s="33"/>
      <c r="K2" s="33"/>
      <c r="L2" s="33"/>
      <c r="M2" s="52" t="s">
        <v>36</v>
      </c>
      <c r="N2" s="33" t="s">
        <v>37</v>
      </c>
      <c r="O2" s="33"/>
      <c r="P2" s="33"/>
      <c r="Q2" s="33"/>
      <c r="R2" s="52" t="s">
        <v>38</v>
      </c>
      <c r="S2" s="34" t="s">
        <v>39</v>
      </c>
      <c r="U2" s="63" t="s">
        <v>216</v>
      </c>
      <c r="V2" s="63">
        <f>(SUM(M5,R4, R6))/(S8-S7)</f>
        <v>0.65384615384615385</v>
      </c>
      <c r="X2" s="20" t="s">
        <v>45</v>
      </c>
      <c r="Y2" s="49" t="s">
        <v>35</v>
      </c>
      <c r="Z2" s="49" t="s">
        <v>37</v>
      </c>
      <c r="AA2" s="49" t="s">
        <v>220</v>
      </c>
    </row>
    <row r="3" spans="1:27" x14ac:dyDescent="0.25">
      <c r="A3" s="4" t="s">
        <v>4</v>
      </c>
      <c r="B3" s="4" t="s">
        <v>20</v>
      </c>
      <c r="C3" s="4" t="s">
        <v>21</v>
      </c>
      <c r="G3" s="64" t="s">
        <v>40</v>
      </c>
      <c r="H3" s="65">
        <v>2014</v>
      </c>
      <c r="I3" s="65">
        <v>2015</v>
      </c>
      <c r="J3" s="65">
        <v>2016</v>
      </c>
      <c r="K3" s="65">
        <v>2017</v>
      </c>
      <c r="L3" s="65">
        <v>2018</v>
      </c>
      <c r="M3" s="67"/>
      <c r="N3" s="65">
        <v>2014</v>
      </c>
      <c r="O3" s="65">
        <v>2015</v>
      </c>
      <c r="P3" s="65">
        <v>2016</v>
      </c>
      <c r="Q3" s="65">
        <v>2018</v>
      </c>
      <c r="R3" s="67"/>
      <c r="S3" s="66"/>
      <c r="X3" s="49" t="s">
        <v>218</v>
      </c>
      <c r="Y3" s="85">
        <v>30</v>
      </c>
      <c r="Z3" s="49">
        <v>9</v>
      </c>
      <c r="AA3" s="49">
        <f>SUM(Y3:Z3)</f>
        <v>39</v>
      </c>
    </row>
    <row r="4" spans="1:27" x14ac:dyDescent="0.25">
      <c r="A4" s="4" t="s">
        <v>5</v>
      </c>
      <c r="B4" s="4" t="s">
        <v>30</v>
      </c>
      <c r="C4" s="4" t="s">
        <v>81</v>
      </c>
      <c r="G4" s="30" t="s">
        <v>41</v>
      </c>
      <c r="H4" s="14"/>
      <c r="I4" s="14">
        <v>3</v>
      </c>
      <c r="J4" s="14">
        <v>2</v>
      </c>
      <c r="K4" s="14">
        <v>1</v>
      </c>
      <c r="L4" s="14">
        <v>1</v>
      </c>
      <c r="M4" s="38">
        <v>7</v>
      </c>
      <c r="N4" s="14"/>
      <c r="O4" s="14">
        <v>1</v>
      </c>
      <c r="P4" s="14"/>
      <c r="Q4" s="14"/>
      <c r="R4" s="68">
        <v>1</v>
      </c>
      <c r="S4" s="7">
        <v>8</v>
      </c>
      <c r="X4" s="49" t="s">
        <v>219</v>
      </c>
      <c r="Y4" s="49">
        <v>9</v>
      </c>
      <c r="Z4" s="85">
        <v>4</v>
      </c>
      <c r="AA4" s="49">
        <f>SUM(Y4:Z4)</f>
        <v>13</v>
      </c>
    </row>
    <row r="5" spans="1:27" x14ac:dyDescent="0.25">
      <c r="A5" s="4" t="s">
        <v>6</v>
      </c>
      <c r="B5" s="4" t="s">
        <v>23</v>
      </c>
      <c r="C5" s="4" t="s">
        <v>22</v>
      </c>
      <c r="G5" s="30" t="s">
        <v>42</v>
      </c>
      <c r="H5" s="14">
        <v>7</v>
      </c>
      <c r="I5" s="14">
        <v>3</v>
      </c>
      <c r="J5" s="14">
        <v>7</v>
      </c>
      <c r="K5" s="14">
        <v>5</v>
      </c>
      <c r="L5" s="14">
        <v>8</v>
      </c>
      <c r="M5" s="68">
        <v>30</v>
      </c>
      <c r="N5" s="14">
        <v>3</v>
      </c>
      <c r="O5" s="14">
        <v>2</v>
      </c>
      <c r="P5" s="14">
        <v>3</v>
      </c>
      <c r="Q5" s="14">
        <v>1</v>
      </c>
      <c r="R5" s="38">
        <v>9</v>
      </c>
      <c r="S5" s="7">
        <v>39</v>
      </c>
      <c r="X5" s="49" t="s">
        <v>220</v>
      </c>
      <c r="Y5" s="49">
        <f>SUM(Y3:Y4)</f>
        <v>39</v>
      </c>
      <c r="Z5" s="49">
        <f>SUM(Z3:Z4)</f>
        <v>13</v>
      </c>
      <c r="AA5" s="49">
        <f>SUM(AA3:AA4)</f>
        <v>52</v>
      </c>
    </row>
    <row r="6" spans="1:27" x14ac:dyDescent="0.25">
      <c r="G6" s="30" t="s">
        <v>43</v>
      </c>
      <c r="H6" s="14"/>
      <c r="I6" s="14">
        <v>1</v>
      </c>
      <c r="J6" s="14"/>
      <c r="K6" s="14"/>
      <c r="L6" s="14">
        <v>1</v>
      </c>
      <c r="M6" s="38">
        <v>2</v>
      </c>
      <c r="N6" s="14"/>
      <c r="O6" s="14">
        <v>1</v>
      </c>
      <c r="P6" s="14">
        <v>1</v>
      </c>
      <c r="Q6" s="14">
        <v>1</v>
      </c>
      <c r="R6" s="68">
        <v>3</v>
      </c>
      <c r="S6" s="7">
        <v>5</v>
      </c>
    </row>
    <row r="7" spans="1:27" x14ac:dyDescent="0.25">
      <c r="G7" s="30" t="s">
        <v>44</v>
      </c>
      <c r="H7" s="14"/>
      <c r="I7" s="14"/>
      <c r="J7" s="14">
        <v>1</v>
      </c>
      <c r="K7" s="14">
        <v>1</v>
      </c>
      <c r="L7" s="14">
        <v>1</v>
      </c>
      <c r="M7" s="38">
        <v>3</v>
      </c>
      <c r="N7" s="14"/>
      <c r="O7" s="14"/>
      <c r="P7" s="14"/>
      <c r="Q7" s="14"/>
      <c r="R7" s="38"/>
      <c r="S7" s="7">
        <v>3</v>
      </c>
    </row>
    <row r="8" spans="1:27" ht="15.75" thickBot="1" x14ac:dyDescent="0.3">
      <c r="G8" s="35" t="s">
        <v>39</v>
      </c>
      <c r="H8" s="36">
        <v>7</v>
      </c>
      <c r="I8" s="36">
        <v>7</v>
      </c>
      <c r="J8" s="36">
        <v>10</v>
      </c>
      <c r="K8" s="36">
        <v>7</v>
      </c>
      <c r="L8" s="36">
        <v>11</v>
      </c>
      <c r="M8" s="40">
        <v>42</v>
      </c>
      <c r="N8" s="36">
        <v>3</v>
      </c>
      <c r="O8" s="36">
        <v>4</v>
      </c>
      <c r="P8" s="36">
        <v>4</v>
      </c>
      <c r="Q8" s="36">
        <v>2</v>
      </c>
      <c r="R8" s="40">
        <v>13</v>
      </c>
      <c r="S8" s="37">
        <v>55</v>
      </c>
    </row>
    <row r="9" spans="1:27" x14ac:dyDescent="0.25">
      <c r="A9" s="6" t="s">
        <v>80</v>
      </c>
      <c r="M9" s="31"/>
    </row>
    <row r="10" spans="1:27" ht="15.75" thickBot="1" x14ac:dyDescent="0.3">
      <c r="A10" t="s">
        <v>135</v>
      </c>
    </row>
    <row r="11" spans="1:27" ht="15.75" thickBot="1" x14ac:dyDescent="0.3">
      <c r="A11" t="s">
        <v>217</v>
      </c>
      <c r="G11" s="20" t="s">
        <v>4</v>
      </c>
      <c r="H11" s="21"/>
      <c r="I11" s="21"/>
      <c r="J11" s="21"/>
      <c r="K11" s="21"/>
      <c r="L11" s="21"/>
      <c r="M11" s="21"/>
      <c r="N11" s="21"/>
      <c r="O11" s="21"/>
      <c r="P11" s="21"/>
      <c r="Q11" s="22"/>
    </row>
    <row r="12" spans="1:27" ht="30" x14ac:dyDescent="0.25">
      <c r="A12" t="s">
        <v>675</v>
      </c>
      <c r="G12" s="70"/>
      <c r="H12" s="71" t="s">
        <v>35</v>
      </c>
      <c r="I12" s="71"/>
      <c r="J12" s="71"/>
      <c r="K12" s="71"/>
      <c r="L12" s="72"/>
      <c r="M12" s="69" t="s">
        <v>36</v>
      </c>
      <c r="N12" s="71" t="s">
        <v>37</v>
      </c>
      <c r="O12" s="72"/>
      <c r="P12" s="69" t="s">
        <v>38</v>
      </c>
      <c r="Q12" s="73" t="s">
        <v>39</v>
      </c>
      <c r="S12" s="63" t="s">
        <v>216</v>
      </c>
      <c r="T12" s="63">
        <f>(SUM(M15, P14, P16))/(Q18-Q17)</f>
        <v>0.75</v>
      </c>
      <c r="V12" s="20" t="s">
        <v>4</v>
      </c>
      <c r="W12" s="49" t="s">
        <v>35</v>
      </c>
      <c r="X12" s="49" t="s">
        <v>37</v>
      </c>
      <c r="Y12" s="49" t="s">
        <v>220</v>
      </c>
    </row>
    <row r="13" spans="1:27" x14ac:dyDescent="0.25">
      <c r="G13" s="74" t="s">
        <v>40</v>
      </c>
      <c r="H13" s="75">
        <v>2014</v>
      </c>
      <c r="I13" s="75">
        <v>2015</v>
      </c>
      <c r="J13" s="75">
        <v>2016</v>
      </c>
      <c r="K13" s="75">
        <v>2017</v>
      </c>
      <c r="L13" s="76">
        <v>2018</v>
      </c>
      <c r="M13" s="76"/>
      <c r="N13" s="75">
        <v>2016</v>
      </c>
      <c r="O13" s="76">
        <v>2017</v>
      </c>
      <c r="P13" s="76"/>
      <c r="Q13" s="77"/>
      <c r="V13" s="49" t="s">
        <v>218</v>
      </c>
      <c r="W13" s="85">
        <v>38</v>
      </c>
      <c r="X13" s="49">
        <v>2</v>
      </c>
      <c r="Y13" s="49">
        <f>SUM(W13:X13)</f>
        <v>40</v>
      </c>
    </row>
    <row r="14" spans="1:27" ht="30" x14ac:dyDescent="0.25">
      <c r="G14" s="70" t="s">
        <v>41</v>
      </c>
      <c r="H14" s="71"/>
      <c r="I14" s="71">
        <v>4</v>
      </c>
      <c r="J14" s="71">
        <v>1</v>
      </c>
      <c r="K14" s="71">
        <v>1</v>
      </c>
      <c r="L14" s="72">
        <v>1</v>
      </c>
      <c r="M14" s="72">
        <f>SUM(H14:L14)</f>
        <v>7</v>
      </c>
      <c r="N14" s="71">
        <v>1</v>
      </c>
      <c r="O14" s="72"/>
      <c r="P14" s="78">
        <f>SUM(N14:O14)</f>
        <v>1</v>
      </c>
      <c r="Q14" s="73">
        <v>8</v>
      </c>
      <c r="V14" s="49" t="s">
        <v>219</v>
      </c>
      <c r="W14" s="49">
        <v>11</v>
      </c>
      <c r="X14" s="85">
        <v>1</v>
      </c>
      <c r="Y14" s="49">
        <f>SUM(W14:X14)</f>
        <v>12</v>
      </c>
    </row>
    <row r="15" spans="1:27" x14ac:dyDescent="0.25">
      <c r="G15" s="70" t="s">
        <v>42</v>
      </c>
      <c r="H15" s="71">
        <v>10</v>
      </c>
      <c r="I15" s="71">
        <v>5</v>
      </c>
      <c r="J15" s="71">
        <v>10</v>
      </c>
      <c r="K15" s="71">
        <v>4</v>
      </c>
      <c r="L15" s="72">
        <v>9</v>
      </c>
      <c r="M15" s="78">
        <f>SUM(H15:L15)</f>
        <v>38</v>
      </c>
      <c r="N15" s="71">
        <v>1</v>
      </c>
      <c r="O15" s="72">
        <v>1</v>
      </c>
      <c r="P15" s="72">
        <f>SUM(N15:O15)</f>
        <v>2</v>
      </c>
      <c r="Q15" s="73">
        <v>40</v>
      </c>
      <c r="V15" s="49" t="s">
        <v>220</v>
      </c>
      <c r="W15" s="49">
        <f>SUM(W13:W14)</f>
        <v>49</v>
      </c>
      <c r="X15" s="49">
        <f>SUM(X13:X14)</f>
        <v>3</v>
      </c>
      <c r="Y15" s="49">
        <f>SUM(Y13:Y14)</f>
        <v>52</v>
      </c>
    </row>
    <row r="16" spans="1:27" x14ac:dyDescent="0.25">
      <c r="G16" s="70" t="s">
        <v>43</v>
      </c>
      <c r="H16" s="71"/>
      <c r="I16" s="71">
        <v>2</v>
      </c>
      <c r="J16" s="71"/>
      <c r="K16" s="71"/>
      <c r="L16" s="72">
        <v>2</v>
      </c>
      <c r="M16" s="72">
        <f>SUM(H16:L16)</f>
        <v>4</v>
      </c>
      <c r="N16" s="71"/>
      <c r="O16" s="72"/>
      <c r="P16" s="78">
        <f>SUM(N16:O16)</f>
        <v>0</v>
      </c>
      <c r="Q16" s="73">
        <v>4</v>
      </c>
    </row>
    <row r="17" spans="1:26" x14ac:dyDescent="0.25">
      <c r="G17" s="70" t="s">
        <v>44</v>
      </c>
      <c r="H17" s="71"/>
      <c r="I17" s="71"/>
      <c r="J17" s="71">
        <v>1</v>
      </c>
      <c r="K17" s="71">
        <v>1</v>
      </c>
      <c r="L17" s="72">
        <v>2</v>
      </c>
      <c r="M17" s="72">
        <f>SUM(H17:L17)</f>
        <v>4</v>
      </c>
      <c r="N17" s="71"/>
      <c r="O17" s="72"/>
      <c r="P17" s="72">
        <f>SUM(N17:O17)</f>
        <v>0</v>
      </c>
      <c r="Q17" s="73">
        <v>4</v>
      </c>
    </row>
    <row r="18" spans="1:26" ht="15.75" thickBot="1" x14ac:dyDescent="0.3">
      <c r="G18" s="79" t="s">
        <v>39</v>
      </c>
      <c r="H18" s="80">
        <v>10</v>
      </c>
      <c r="I18" s="80">
        <v>11</v>
      </c>
      <c r="J18" s="80">
        <v>12</v>
      </c>
      <c r="K18" s="80">
        <v>6</v>
      </c>
      <c r="L18" s="81">
        <v>14</v>
      </c>
      <c r="M18" s="82">
        <f>SUM(H18:L18)</f>
        <v>53</v>
      </c>
      <c r="N18" s="80">
        <v>2</v>
      </c>
      <c r="O18" s="81">
        <v>1</v>
      </c>
      <c r="P18" s="81">
        <f>SUM(N18:O18)</f>
        <v>3</v>
      </c>
      <c r="Q18" s="83">
        <v>56</v>
      </c>
    </row>
    <row r="19" spans="1:26" x14ac:dyDescent="0.25">
      <c r="N19" s="84"/>
      <c r="O19" s="84"/>
    </row>
    <row r="21" spans="1:26" ht="15.75" thickBot="1" x14ac:dyDescent="0.3">
      <c r="G21" s="115"/>
      <c r="H21" s="115"/>
      <c r="I21" s="115"/>
      <c r="J21" s="115"/>
      <c r="K21" s="115"/>
      <c r="P21" s="115"/>
      <c r="Q21" s="115"/>
      <c r="R21" s="115"/>
      <c r="S21" s="115"/>
      <c r="T21" s="115"/>
    </row>
    <row r="22" spans="1:26" ht="15.75" thickBot="1" x14ac:dyDescent="0.3">
      <c r="G22" s="115"/>
      <c r="H22" s="115"/>
      <c r="I22" s="115"/>
      <c r="J22" s="115"/>
      <c r="K22" s="115"/>
      <c r="M22" s="115"/>
      <c r="N22" s="115"/>
      <c r="O22" s="115"/>
      <c r="P22" s="115"/>
      <c r="Q22" s="115"/>
      <c r="R22" s="115"/>
      <c r="S22" s="115"/>
      <c r="T22" s="115"/>
      <c r="V22" s="20" t="s">
        <v>5</v>
      </c>
      <c r="W22" s="49" t="s">
        <v>35</v>
      </c>
      <c r="X22" s="49" t="s">
        <v>37</v>
      </c>
      <c r="Y22" s="49" t="s">
        <v>220</v>
      </c>
      <c r="Z22" s="115"/>
    </row>
    <row r="23" spans="1:26" x14ac:dyDescent="0.25">
      <c r="G23" s="108"/>
      <c r="H23" s="119" t="s">
        <v>231</v>
      </c>
      <c r="I23" s="109"/>
      <c r="J23" s="109"/>
      <c r="K23" s="109"/>
      <c r="L23" s="109"/>
      <c r="M23" s="110"/>
      <c r="T23" s="115"/>
      <c r="V23" s="49" t="s">
        <v>218</v>
      </c>
      <c r="W23" s="85">
        <v>13</v>
      </c>
      <c r="X23" s="49">
        <v>28</v>
      </c>
      <c r="Y23" s="49">
        <f>SUM(W23:X23)</f>
        <v>41</v>
      </c>
      <c r="Z23" s="115"/>
    </row>
    <row r="24" spans="1:26" x14ac:dyDescent="0.25">
      <c r="G24" s="111" t="s">
        <v>40</v>
      </c>
      <c r="H24" s="14">
        <v>2014</v>
      </c>
      <c r="I24" s="14">
        <v>2015</v>
      </c>
      <c r="J24" s="14">
        <v>2016</v>
      </c>
      <c r="K24" s="14">
        <v>2017</v>
      </c>
      <c r="L24" s="14">
        <v>2018</v>
      </c>
      <c r="M24" s="112" t="s">
        <v>39</v>
      </c>
      <c r="T24" s="115"/>
      <c r="V24" s="49" t="s">
        <v>219</v>
      </c>
      <c r="W24" s="49">
        <v>5</v>
      </c>
      <c r="X24" s="85">
        <v>7</v>
      </c>
      <c r="Y24" s="49">
        <f>SUM(W24:X24)</f>
        <v>12</v>
      </c>
      <c r="Z24" s="115"/>
    </row>
    <row r="25" spans="1:26" x14ac:dyDescent="0.25">
      <c r="G25" s="113" t="s">
        <v>41</v>
      </c>
      <c r="H25" s="14"/>
      <c r="I25" s="14"/>
      <c r="J25" s="14"/>
      <c r="K25" s="14"/>
      <c r="L25" s="14"/>
      <c r="M25" s="7"/>
      <c r="T25" s="115"/>
      <c r="V25" s="49" t="s">
        <v>220</v>
      </c>
      <c r="W25" s="49">
        <f>SUM(W23:W24)</f>
        <v>18</v>
      </c>
      <c r="X25" s="49">
        <f>SUM(X23:X24)</f>
        <v>35</v>
      </c>
      <c r="Y25" s="49">
        <f>SUM(Y23:Y24)</f>
        <v>53</v>
      </c>
      <c r="Z25" s="115"/>
    </row>
    <row r="26" spans="1:26" x14ac:dyDescent="0.25">
      <c r="G26" s="113" t="s">
        <v>42</v>
      </c>
      <c r="H26" s="14"/>
      <c r="I26" s="14"/>
      <c r="J26" s="14"/>
      <c r="K26" s="14"/>
      <c r="L26" s="14"/>
      <c r="M26" s="7"/>
      <c r="T26" s="115"/>
      <c r="Z26" s="115"/>
    </row>
    <row r="27" spans="1:26" x14ac:dyDescent="0.25">
      <c r="G27" s="113" t="s">
        <v>43</v>
      </c>
      <c r="H27" s="14"/>
      <c r="I27" s="14"/>
      <c r="J27" s="14"/>
      <c r="K27" s="14"/>
      <c r="L27" s="14"/>
      <c r="M27" s="7"/>
      <c r="T27" s="115"/>
      <c r="W27" s="63" t="s">
        <v>216</v>
      </c>
      <c r="X27" s="63">
        <f>(SUM(W23, X24))/Y25</f>
        <v>0.37735849056603776</v>
      </c>
      <c r="Z27" s="115"/>
    </row>
    <row r="28" spans="1:26" x14ac:dyDescent="0.25">
      <c r="G28" s="113" t="s">
        <v>833</v>
      </c>
      <c r="H28" s="14"/>
      <c r="I28" s="14"/>
      <c r="J28" s="14"/>
      <c r="K28" s="14"/>
      <c r="L28" s="14"/>
      <c r="M28" s="7"/>
      <c r="T28" s="115"/>
    </row>
    <row r="29" spans="1:26" x14ac:dyDescent="0.25">
      <c r="G29" s="113" t="s">
        <v>715</v>
      </c>
      <c r="H29" s="14"/>
      <c r="I29" s="14"/>
      <c r="J29" s="14"/>
      <c r="K29" s="14"/>
      <c r="L29" s="14"/>
      <c r="M29" s="7"/>
      <c r="S29" s="115"/>
      <c r="T29" s="115"/>
    </row>
    <row r="30" spans="1:26" ht="15.75" thickBot="1" x14ac:dyDescent="0.3">
      <c r="G30" s="114" t="s">
        <v>39</v>
      </c>
      <c r="H30" s="16"/>
      <c r="I30" s="16"/>
      <c r="J30" s="16"/>
      <c r="K30" s="16"/>
      <c r="L30" s="16"/>
      <c r="M30" s="8"/>
    </row>
    <row r="31" spans="1:26" x14ac:dyDescent="0.25">
      <c r="G31" s="115"/>
      <c r="H31" s="115"/>
      <c r="I31" s="115"/>
      <c r="J31" s="115"/>
      <c r="K31" s="115"/>
      <c r="U31" s="115"/>
      <c r="V31" s="115"/>
    </row>
    <row r="32" spans="1:26" x14ac:dyDescent="0.25">
      <c r="A32" s="54" t="s">
        <v>232</v>
      </c>
      <c r="B32" s="54" t="s">
        <v>231</v>
      </c>
      <c r="H32" s="115"/>
      <c r="I32" s="115"/>
      <c r="J32" s="115"/>
      <c r="K32" s="115"/>
    </row>
    <row r="33" spans="1:18" x14ac:dyDescent="0.25">
      <c r="A33" s="54" t="s">
        <v>40</v>
      </c>
      <c r="B33" s="196">
        <v>2014</v>
      </c>
      <c r="C33" s="196">
        <v>2015</v>
      </c>
      <c r="D33" s="196">
        <v>2016</v>
      </c>
      <c r="E33" s="196">
        <v>2017</v>
      </c>
      <c r="F33" s="196">
        <v>2018</v>
      </c>
      <c r="G33" s="196" t="s">
        <v>39</v>
      </c>
      <c r="H33" s="115"/>
      <c r="I33" s="115"/>
      <c r="J33" s="115"/>
      <c r="K33" s="115"/>
    </row>
    <row r="34" spans="1:18" x14ac:dyDescent="0.25">
      <c r="A34" s="55" t="s">
        <v>230</v>
      </c>
      <c r="B34" s="57"/>
      <c r="C34" s="57"/>
      <c r="D34" s="57">
        <v>1</v>
      </c>
      <c r="E34" s="57"/>
      <c r="F34" s="57"/>
      <c r="G34" s="57">
        <v>1</v>
      </c>
      <c r="H34" s="115"/>
      <c r="I34" s="115"/>
      <c r="J34" s="115"/>
      <c r="K34" s="115"/>
    </row>
    <row r="35" spans="1:18" x14ac:dyDescent="0.25">
      <c r="A35" s="55" t="s">
        <v>228</v>
      </c>
      <c r="B35" s="57">
        <v>1</v>
      </c>
      <c r="C35" s="57">
        <v>1</v>
      </c>
      <c r="D35" s="57"/>
      <c r="E35" s="57"/>
      <c r="F35" s="57">
        <v>2</v>
      </c>
      <c r="G35" s="57">
        <v>4</v>
      </c>
      <c r="H35" s="115"/>
      <c r="I35" s="115"/>
      <c r="J35" s="115"/>
      <c r="K35" s="115"/>
    </row>
    <row r="36" spans="1:18" x14ac:dyDescent="0.25">
      <c r="A36" s="55" t="s">
        <v>229</v>
      </c>
      <c r="B36" s="57">
        <v>1</v>
      </c>
      <c r="C36" s="57">
        <v>2</v>
      </c>
      <c r="D36" s="57">
        <v>4</v>
      </c>
      <c r="E36" s="57"/>
      <c r="F36" s="57">
        <v>9</v>
      </c>
      <c r="G36" s="117">
        <v>16</v>
      </c>
      <c r="H36" s="115"/>
      <c r="I36" s="115"/>
      <c r="J36" s="115"/>
      <c r="K36" s="115"/>
    </row>
    <row r="37" spans="1:18" x14ac:dyDescent="0.25">
      <c r="A37" s="55" t="s">
        <v>227</v>
      </c>
      <c r="B37" s="57">
        <v>8</v>
      </c>
      <c r="C37" s="57">
        <v>8</v>
      </c>
      <c r="D37" s="57">
        <v>9</v>
      </c>
      <c r="E37" s="57">
        <v>8</v>
      </c>
      <c r="F37" s="57">
        <v>2</v>
      </c>
      <c r="G37" s="117">
        <v>35</v>
      </c>
      <c r="H37" s="115"/>
      <c r="I37" s="115"/>
      <c r="J37" s="115"/>
      <c r="K37" s="115"/>
    </row>
    <row r="38" spans="1:18" x14ac:dyDescent="0.25">
      <c r="A38" s="55" t="s">
        <v>127</v>
      </c>
      <c r="B38" s="57"/>
      <c r="C38" s="57"/>
      <c r="D38" s="57">
        <v>2</v>
      </c>
      <c r="E38" s="57">
        <v>2</v>
      </c>
      <c r="F38" s="57"/>
      <c r="G38" s="57">
        <v>4</v>
      </c>
      <c r="H38" s="115"/>
      <c r="I38" s="115"/>
      <c r="J38" s="115"/>
      <c r="K38" s="115"/>
    </row>
    <row r="39" spans="1:18" x14ac:dyDescent="0.25">
      <c r="A39" s="55" t="s">
        <v>39</v>
      </c>
      <c r="B39" s="57">
        <v>10</v>
      </c>
      <c r="C39" s="57">
        <v>11</v>
      </c>
      <c r="D39" s="57">
        <v>16</v>
      </c>
      <c r="E39" s="57">
        <v>10</v>
      </c>
      <c r="F39" s="57">
        <v>13</v>
      </c>
      <c r="G39" s="57">
        <v>60</v>
      </c>
      <c r="H39" s="115"/>
      <c r="I39" s="115"/>
      <c r="J39" s="115"/>
      <c r="K39" s="115"/>
    </row>
    <row r="40" spans="1:18" x14ac:dyDescent="0.25">
      <c r="G40" s="115"/>
      <c r="H40" s="115"/>
      <c r="I40" s="115"/>
      <c r="J40" s="115"/>
      <c r="K40" s="115"/>
    </row>
    <row r="41" spans="1:18" x14ac:dyDescent="0.25">
      <c r="A41" s="55" t="s">
        <v>676</v>
      </c>
      <c r="B41" s="116">
        <f>SUM(B35, B37)/B39</f>
        <v>0.9</v>
      </c>
      <c r="C41" s="116">
        <f>SUM(C35, C37)/C39</f>
        <v>0.81818181818181823</v>
      </c>
      <c r="D41" s="116">
        <f>SUM(D35, D37)/D39</f>
        <v>0.5625</v>
      </c>
      <c r="E41" s="116">
        <f>SUM(E35, E37)/E39</f>
        <v>0.8</v>
      </c>
      <c r="F41" s="116">
        <f>SUM(F35, F37)/F39</f>
        <v>0.30769230769230771</v>
      </c>
      <c r="G41" s="116">
        <f>SUM(G35, G37)/(G39-G38)</f>
        <v>0.6964285714285714</v>
      </c>
      <c r="H41" s="115"/>
      <c r="I41" s="115"/>
      <c r="J41" s="115"/>
      <c r="K41" s="115"/>
    </row>
    <row r="43" spans="1:18" s="16" customFormat="1" ht="15.75" thickBot="1" x14ac:dyDescent="0.3"/>
    <row r="44" spans="1:18" s="88" customFormat="1" ht="19.5" thickBot="1" x14ac:dyDescent="0.35">
      <c r="A44" s="91" t="s">
        <v>235</v>
      </c>
    </row>
    <row r="45" spans="1:18" s="14" customFormat="1" x14ac:dyDescent="0.25"/>
    <row r="46" spans="1:18" x14ac:dyDescent="0.25">
      <c r="A46" s="49"/>
      <c r="B46" s="93" t="s">
        <v>454</v>
      </c>
      <c r="C46" s="94" t="s">
        <v>448</v>
      </c>
      <c r="D46" s="94" t="s">
        <v>449</v>
      </c>
      <c r="E46" s="94" t="s">
        <v>450</v>
      </c>
      <c r="F46" s="94" t="s">
        <v>451</v>
      </c>
      <c r="G46" s="94" t="s">
        <v>452</v>
      </c>
      <c r="H46" s="93" t="s">
        <v>453</v>
      </c>
      <c r="I46" s="95" t="s">
        <v>475</v>
      </c>
      <c r="J46" s="95" t="s">
        <v>476</v>
      </c>
      <c r="M46" s="12" t="s">
        <v>5</v>
      </c>
    </row>
    <row r="47" spans="1:18" x14ac:dyDescent="0.25">
      <c r="A47" s="90" t="s">
        <v>456</v>
      </c>
      <c r="B47" s="53" t="s">
        <v>458</v>
      </c>
      <c r="C47" s="53" t="s">
        <v>459</v>
      </c>
      <c r="D47" s="53" t="s">
        <v>460</v>
      </c>
      <c r="E47" s="53" t="s">
        <v>461</v>
      </c>
      <c r="F47" s="53" t="s">
        <v>462</v>
      </c>
      <c r="G47" s="53" t="s">
        <v>463</v>
      </c>
      <c r="H47" s="53" t="s">
        <v>464</v>
      </c>
      <c r="I47" s="50" t="s">
        <v>477</v>
      </c>
      <c r="J47" s="50" t="s">
        <v>478</v>
      </c>
      <c r="M47" s="54" t="s">
        <v>447</v>
      </c>
      <c r="N47" s="54" t="s">
        <v>231</v>
      </c>
    </row>
    <row r="48" spans="1:18" x14ac:dyDescent="0.25">
      <c r="A48" s="12" t="s">
        <v>455</v>
      </c>
      <c r="B48" s="92" t="s">
        <v>465</v>
      </c>
      <c r="C48" s="53" t="s">
        <v>466</v>
      </c>
      <c r="D48" s="53" t="s">
        <v>467</v>
      </c>
      <c r="E48" s="92" t="s">
        <v>465</v>
      </c>
      <c r="F48" s="53" t="s">
        <v>468</v>
      </c>
      <c r="G48" s="53" t="s">
        <v>469</v>
      </c>
      <c r="H48" s="53" t="s">
        <v>470</v>
      </c>
      <c r="I48" s="92" t="s">
        <v>465</v>
      </c>
      <c r="J48" s="92" t="s">
        <v>465</v>
      </c>
      <c r="M48" s="54" t="s">
        <v>40</v>
      </c>
      <c r="N48" s="196" t="s">
        <v>230</v>
      </c>
      <c r="O48" s="196" t="s">
        <v>228</v>
      </c>
      <c r="P48" s="196" t="s">
        <v>229</v>
      </c>
      <c r="Q48" s="196" t="s">
        <v>227</v>
      </c>
      <c r="R48" s="196" t="s">
        <v>39</v>
      </c>
    </row>
    <row r="49" spans="1:18" x14ac:dyDescent="0.25">
      <c r="A49" s="90" t="s">
        <v>457</v>
      </c>
      <c r="B49" s="92" t="s">
        <v>465</v>
      </c>
      <c r="C49" s="53" t="s">
        <v>471</v>
      </c>
      <c r="D49" s="53" t="s">
        <v>472</v>
      </c>
      <c r="E49" s="92" t="s">
        <v>465</v>
      </c>
      <c r="F49" s="53" t="s">
        <v>473</v>
      </c>
      <c r="G49" s="92" t="s">
        <v>465</v>
      </c>
      <c r="H49" s="53" t="s">
        <v>474</v>
      </c>
      <c r="I49" s="92" t="s">
        <v>465</v>
      </c>
      <c r="J49" s="92" t="s">
        <v>465</v>
      </c>
      <c r="M49" s="55" t="s">
        <v>446</v>
      </c>
      <c r="N49" s="57"/>
      <c r="O49" s="57"/>
      <c r="P49" s="57">
        <v>1</v>
      </c>
      <c r="Q49" s="57"/>
      <c r="R49" s="57">
        <v>1</v>
      </c>
    </row>
    <row r="50" spans="1:18" x14ac:dyDescent="0.25">
      <c r="M50" s="89">
        <v>40529</v>
      </c>
      <c r="N50" s="57"/>
      <c r="O50" s="57"/>
      <c r="P50" s="57">
        <v>1</v>
      </c>
      <c r="Q50" s="57"/>
      <c r="R50" s="57">
        <v>1</v>
      </c>
    </row>
    <row r="51" spans="1:18" x14ac:dyDescent="0.25">
      <c r="M51" s="55" t="s">
        <v>445</v>
      </c>
      <c r="N51" s="57"/>
      <c r="O51" s="57"/>
      <c r="P51" s="57">
        <v>1</v>
      </c>
      <c r="Q51" s="57"/>
      <c r="R51" s="57">
        <v>1</v>
      </c>
    </row>
    <row r="52" spans="1:18" x14ac:dyDescent="0.25">
      <c r="A52" s="96" t="s">
        <v>481</v>
      </c>
      <c r="M52" s="89">
        <v>40529</v>
      </c>
      <c r="N52" s="57"/>
      <c r="O52" s="57"/>
      <c r="P52" s="57">
        <v>1</v>
      </c>
      <c r="Q52" s="57"/>
      <c r="R52" s="57">
        <v>1</v>
      </c>
    </row>
    <row r="53" spans="1:18" x14ac:dyDescent="0.25">
      <c r="A53" s="97" t="s">
        <v>482</v>
      </c>
      <c r="B53" s="98" t="s">
        <v>483</v>
      </c>
      <c r="C53" s="98" t="s">
        <v>484</v>
      </c>
      <c r="D53" s="98" t="s">
        <v>485</v>
      </c>
      <c r="E53" s="98" t="s">
        <v>677</v>
      </c>
      <c r="F53" s="98" t="s">
        <v>678</v>
      </c>
      <c r="M53" s="55" t="s">
        <v>444</v>
      </c>
      <c r="N53" s="57"/>
      <c r="O53" s="57"/>
      <c r="P53" s="57">
        <v>1</v>
      </c>
      <c r="Q53" s="57"/>
      <c r="R53" s="57">
        <v>1</v>
      </c>
    </row>
    <row r="54" spans="1:18" x14ac:dyDescent="0.25">
      <c r="A54" s="99">
        <v>3</v>
      </c>
      <c r="B54" s="99">
        <v>5</v>
      </c>
      <c r="C54" s="99">
        <v>2</v>
      </c>
      <c r="D54" s="99">
        <v>2</v>
      </c>
      <c r="E54" s="99">
        <v>2</v>
      </c>
      <c r="F54" s="118">
        <v>3</v>
      </c>
      <c r="M54" s="89">
        <v>40529</v>
      </c>
      <c r="N54" s="57"/>
      <c r="O54" s="57"/>
      <c r="P54" s="57">
        <v>1</v>
      </c>
      <c r="Q54" s="57"/>
      <c r="R54" s="57">
        <v>1</v>
      </c>
    </row>
    <row r="55" spans="1:18" x14ac:dyDescent="0.25">
      <c r="M55" s="55" t="s">
        <v>443</v>
      </c>
      <c r="N55" s="57"/>
      <c r="O55" s="57"/>
      <c r="P55" s="57">
        <v>1</v>
      </c>
      <c r="Q55" s="57"/>
      <c r="R55" s="57">
        <v>1</v>
      </c>
    </row>
    <row r="56" spans="1:18" x14ac:dyDescent="0.25">
      <c r="M56" s="89">
        <v>40529</v>
      </c>
      <c r="N56" s="57"/>
      <c r="O56" s="57"/>
      <c r="P56" s="57">
        <v>1</v>
      </c>
      <c r="Q56" s="57"/>
      <c r="R56" s="57">
        <v>1</v>
      </c>
    </row>
    <row r="57" spans="1:18" x14ac:dyDescent="0.25">
      <c r="M57" s="55" t="s">
        <v>442</v>
      </c>
      <c r="N57" s="57"/>
      <c r="O57" s="57"/>
      <c r="P57" s="57"/>
      <c r="Q57" s="57">
        <v>1</v>
      </c>
      <c r="R57" s="57">
        <v>1</v>
      </c>
    </row>
    <row r="58" spans="1:18" x14ac:dyDescent="0.25">
      <c r="M58" s="89">
        <v>40529</v>
      </c>
      <c r="N58" s="57"/>
      <c r="O58" s="57"/>
      <c r="P58" s="57"/>
      <c r="Q58" s="57">
        <v>1</v>
      </c>
      <c r="R58" s="57">
        <v>1</v>
      </c>
    </row>
    <row r="59" spans="1:18" x14ac:dyDescent="0.25">
      <c r="M59" s="55" t="s">
        <v>441</v>
      </c>
      <c r="N59" s="57"/>
      <c r="O59" s="57">
        <v>1</v>
      </c>
      <c r="P59" s="57"/>
      <c r="Q59" s="57"/>
      <c r="R59" s="57">
        <v>1</v>
      </c>
    </row>
    <row r="60" spans="1:18" x14ac:dyDescent="0.25">
      <c r="M60" s="89">
        <v>40529</v>
      </c>
      <c r="N60" s="57"/>
      <c r="O60" s="57">
        <v>1</v>
      </c>
      <c r="P60" s="57"/>
      <c r="Q60" s="57"/>
      <c r="R60" s="57">
        <v>1</v>
      </c>
    </row>
    <row r="61" spans="1:18" x14ac:dyDescent="0.25">
      <c r="M61" s="55" t="s">
        <v>440</v>
      </c>
      <c r="N61" s="57"/>
      <c r="O61" s="57"/>
      <c r="P61" s="57">
        <v>1</v>
      </c>
      <c r="Q61" s="57"/>
      <c r="R61" s="57">
        <v>1</v>
      </c>
    </row>
    <row r="62" spans="1:18" x14ac:dyDescent="0.25">
      <c r="M62" s="89">
        <v>40530</v>
      </c>
      <c r="N62" s="57"/>
      <c r="O62" s="57"/>
      <c r="P62" s="57">
        <v>1</v>
      </c>
      <c r="Q62" s="57"/>
      <c r="R62" s="57">
        <v>1</v>
      </c>
    </row>
    <row r="63" spans="1:18" x14ac:dyDescent="0.25">
      <c r="M63" s="55" t="s">
        <v>439</v>
      </c>
      <c r="N63" s="57"/>
      <c r="O63" s="57"/>
      <c r="P63" s="57">
        <v>1</v>
      </c>
      <c r="Q63" s="57"/>
      <c r="R63" s="57">
        <v>1</v>
      </c>
    </row>
    <row r="64" spans="1:18" x14ac:dyDescent="0.25">
      <c r="M64" s="89">
        <v>40531</v>
      </c>
      <c r="N64" s="57"/>
      <c r="O64" s="57"/>
      <c r="P64" s="57">
        <v>1</v>
      </c>
      <c r="Q64" s="57"/>
      <c r="R64" s="57">
        <v>1</v>
      </c>
    </row>
    <row r="65" spans="12:18" x14ac:dyDescent="0.25">
      <c r="M65" s="55" t="s">
        <v>438</v>
      </c>
      <c r="N65" s="57"/>
      <c r="O65" s="57"/>
      <c r="P65" s="57">
        <v>1</v>
      </c>
      <c r="Q65" s="57"/>
      <c r="R65" s="57">
        <v>1</v>
      </c>
    </row>
    <row r="66" spans="12:18" x14ac:dyDescent="0.25">
      <c r="M66" s="89">
        <v>40531</v>
      </c>
      <c r="N66" s="57"/>
      <c r="O66" s="57"/>
      <c r="P66" s="57">
        <v>1</v>
      </c>
      <c r="Q66" s="57"/>
      <c r="R66" s="57">
        <v>1</v>
      </c>
    </row>
    <row r="67" spans="12:18" x14ac:dyDescent="0.25">
      <c r="M67" s="55" t="s">
        <v>437</v>
      </c>
      <c r="N67" s="57"/>
      <c r="O67" s="57"/>
      <c r="P67" s="57">
        <v>1</v>
      </c>
      <c r="Q67" s="57"/>
      <c r="R67" s="57">
        <v>1</v>
      </c>
    </row>
    <row r="68" spans="12:18" x14ac:dyDescent="0.25">
      <c r="M68" s="89">
        <v>40532</v>
      </c>
      <c r="N68" s="57"/>
      <c r="O68" s="57"/>
      <c r="P68" s="57">
        <v>1</v>
      </c>
      <c r="Q68" s="57"/>
      <c r="R68" s="57">
        <v>1</v>
      </c>
    </row>
    <row r="69" spans="12:18" x14ac:dyDescent="0.25">
      <c r="M69" s="55" t="s">
        <v>436</v>
      </c>
      <c r="N69" s="57"/>
      <c r="O69" s="57"/>
      <c r="P69" s="57"/>
      <c r="Q69" s="57">
        <v>1</v>
      </c>
      <c r="R69" s="57">
        <v>1</v>
      </c>
    </row>
    <row r="70" spans="12:18" x14ac:dyDescent="0.25">
      <c r="M70" s="89">
        <v>40532</v>
      </c>
      <c r="N70" s="57"/>
      <c r="O70" s="57"/>
      <c r="P70" s="57"/>
      <c r="Q70" s="57">
        <v>1</v>
      </c>
      <c r="R70" s="57">
        <v>1</v>
      </c>
    </row>
    <row r="71" spans="12:18" x14ac:dyDescent="0.25">
      <c r="M71" s="55" t="s">
        <v>435</v>
      </c>
      <c r="N71" s="57"/>
      <c r="O71" s="57">
        <v>1</v>
      </c>
      <c r="P71" s="57"/>
      <c r="Q71" s="57"/>
      <c r="R71" s="57">
        <v>1</v>
      </c>
    </row>
    <row r="72" spans="12:18" x14ac:dyDescent="0.25">
      <c r="M72" s="89">
        <v>40532</v>
      </c>
      <c r="N72" s="57"/>
      <c r="O72" s="57">
        <v>1</v>
      </c>
      <c r="P72" s="57"/>
      <c r="Q72" s="57"/>
      <c r="R72" s="57">
        <v>1</v>
      </c>
    </row>
    <row r="73" spans="12:18" x14ac:dyDescent="0.25">
      <c r="L73" t="s">
        <v>486</v>
      </c>
      <c r="M73" s="55" t="s">
        <v>434</v>
      </c>
      <c r="N73" s="57"/>
      <c r="O73" s="57">
        <v>2</v>
      </c>
      <c r="P73" s="57">
        <v>1</v>
      </c>
      <c r="Q73" s="57"/>
      <c r="R73" s="57">
        <v>3</v>
      </c>
    </row>
    <row r="74" spans="12:18" x14ac:dyDescent="0.25">
      <c r="M74" s="89">
        <v>36573</v>
      </c>
      <c r="N74" s="57"/>
      <c r="O74" s="57">
        <v>1</v>
      </c>
      <c r="P74" s="57"/>
      <c r="Q74" s="57"/>
      <c r="R74" s="57">
        <v>1</v>
      </c>
    </row>
    <row r="75" spans="12:18" x14ac:dyDescent="0.25">
      <c r="M75" s="89">
        <v>36920</v>
      </c>
      <c r="N75" s="57"/>
      <c r="O75" s="57">
        <v>1</v>
      </c>
      <c r="P75" s="57"/>
      <c r="Q75" s="57"/>
      <c r="R75" s="57">
        <v>1</v>
      </c>
    </row>
    <row r="76" spans="12:18" x14ac:dyDescent="0.25">
      <c r="M76" s="89">
        <v>39155</v>
      </c>
      <c r="N76" s="57"/>
      <c r="O76" s="57"/>
      <c r="P76" s="57">
        <v>1</v>
      </c>
      <c r="Q76" s="57"/>
      <c r="R76" s="57">
        <v>1</v>
      </c>
    </row>
    <row r="77" spans="12:18" x14ac:dyDescent="0.25">
      <c r="M77" s="55" t="s">
        <v>433</v>
      </c>
      <c r="N77" s="57"/>
      <c r="O77" s="57"/>
      <c r="P77" s="57">
        <v>1</v>
      </c>
      <c r="Q77" s="57"/>
      <c r="R77" s="57">
        <v>1</v>
      </c>
    </row>
    <row r="78" spans="12:18" x14ac:dyDescent="0.25">
      <c r="M78" s="89">
        <v>40532</v>
      </c>
      <c r="N78" s="57"/>
      <c r="O78" s="57"/>
      <c r="P78" s="57">
        <v>1</v>
      </c>
      <c r="Q78" s="57"/>
      <c r="R78" s="57">
        <v>1</v>
      </c>
    </row>
    <row r="79" spans="12:18" x14ac:dyDescent="0.25">
      <c r="M79" s="55" t="s">
        <v>432</v>
      </c>
      <c r="N79" s="57"/>
      <c r="O79" s="57"/>
      <c r="P79" s="57">
        <v>1</v>
      </c>
      <c r="Q79" s="57"/>
      <c r="R79" s="57">
        <v>1</v>
      </c>
    </row>
    <row r="80" spans="12:18" x14ac:dyDescent="0.25">
      <c r="M80" s="89">
        <v>39155</v>
      </c>
      <c r="N80" s="57"/>
      <c r="O80" s="57"/>
      <c r="P80" s="57">
        <v>1</v>
      </c>
      <c r="Q80" s="57"/>
      <c r="R80" s="57">
        <v>1</v>
      </c>
    </row>
    <row r="81" spans="13:18" x14ac:dyDescent="0.25">
      <c r="M81" s="55" t="s">
        <v>431</v>
      </c>
      <c r="N81" s="57"/>
      <c r="O81" s="57"/>
      <c r="P81" s="57">
        <v>1</v>
      </c>
      <c r="Q81" s="57"/>
      <c r="R81" s="57">
        <v>1</v>
      </c>
    </row>
    <row r="82" spans="13:18" x14ac:dyDescent="0.25">
      <c r="M82" s="89">
        <v>40532</v>
      </c>
      <c r="N82" s="57"/>
      <c r="O82" s="57"/>
      <c r="P82" s="57">
        <v>1</v>
      </c>
      <c r="Q82" s="57"/>
      <c r="R82" s="57">
        <v>1</v>
      </c>
    </row>
    <row r="83" spans="13:18" x14ac:dyDescent="0.25">
      <c r="M83" s="55" t="s">
        <v>430</v>
      </c>
      <c r="N83" s="57"/>
      <c r="O83" s="57"/>
      <c r="P83" s="57">
        <v>1</v>
      </c>
      <c r="Q83" s="57"/>
      <c r="R83" s="57">
        <v>1</v>
      </c>
    </row>
    <row r="84" spans="13:18" x14ac:dyDescent="0.25">
      <c r="M84" s="89">
        <v>40532</v>
      </c>
      <c r="N84" s="57"/>
      <c r="O84" s="57"/>
      <c r="P84" s="57">
        <v>1</v>
      </c>
      <c r="Q84" s="57"/>
      <c r="R84" s="57">
        <v>1</v>
      </c>
    </row>
    <row r="85" spans="13:18" x14ac:dyDescent="0.25">
      <c r="M85" s="55" t="s">
        <v>429</v>
      </c>
      <c r="N85" s="57"/>
      <c r="O85" s="57">
        <v>1</v>
      </c>
      <c r="P85" s="57"/>
      <c r="Q85" s="57"/>
      <c r="R85" s="57">
        <v>1</v>
      </c>
    </row>
    <row r="86" spans="13:18" x14ac:dyDescent="0.25">
      <c r="M86" s="89">
        <v>40533</v>
      </c>
      <c r="N86" s="57"/>
      <c r="O86" s="57">
        <v>1</v>
      </c>
      <c r="P86" s="57"/>
      <c r="Q86" s="57"/>
      <c r="R86" s="57">
        <v>1</v>
      </c>
    </row>
    <row r="87" spans="13:18" x14ac:dyDescent="0.25">
      <c r="M87" s="55" t="s">
        <v>428</v>
      </c>
      <c r="N87" s="57"/>
      <c r="O87" s="57"/>
      <c r="P87" s="57">
        <v>1</v>
      </c>
      <c r="Q87" s="57"/>
      <c r="R87" s="57">
        <v>1</v>
      </c>
    </row>
    <row r="88" spans="13:18" x14ac:dyDescent="0.25">
      <c r="M88" s="89">
        <v>40533</v>
      </c>
      <c r="N88" s="57"/>
      <c r="O88" s="57"/>
      <c r="P88" s="57">
        <v>1</v>
      </c>
      <c r="Q88" s="57"/>
      <c r="R88" s="57">
        <v>1</v>
      </c>
    </row>
    <row r="89" spans="13:18" x14ac:dyDescent="0.25">
      <c r="M89" s="55" t="s">
        <v>427</v>
      </c>
      <c r="N89" s="57"/>
      <c r="O89" s="57"/>
      <c r="P89" s="57">
        <v>1</v>
      </c>
      <c r="Q89" s="57"/>
      <c r="R89" s="57">
        <v>1</v>
      </c>
    </row>
    <row r="90" spans="13:18" x14ac:dyDescent="0.25">
      <c r="M90" s="89">
        <v>40533</v>
      </c>
      <c r="N90" s="57"/>
      <c r="O90" s="57"/>
      <c r="P90" s="57">
        <v>1</v>
      </c>
      <c r="Q90" s="57"/>
      <c r="R90" s="57">
        <v>1</v>
      </c>
    </row>
    <row r="91" spans="13:18" x14ac:dyDescent="0.25">
      <c r="M91" s="55" t="s">
        <v>426</v>
      </c>
      <c r="N91" s="57"/>
      <c r="O91" s="57"/>
      <c r="P91" s="57">
        <v>1</v>
      </c>
      <c r="Q91" s="57"/>
      <c r="R91" s="57">
        <v>1</v>
      </c>
    </row>
    <row r="92" spans="13:18" x14ac:dyDescent="0.25">
      <c r="M92" s="89">
        <v>40533</v>
      </c>
      <c r="N92" s="57"/>
      <c r="O92" s="57"/>
      <c r="P92" s="57">
        <v>1</v>
      </c>
      <c r="Q92" s="57"/>
      <c r="R92" s="57">
        <v>1</v>
      </c>
    </row>
    <row r="93" spans="13:18" x14ac:dyDescent="0.25">
      <c r="M93" s="55" t="s">
        <v>425</v>
      </c>
      <c r="N93" s="57"/>
      <c r="O93" s="57"/>
      <c r="P93" s="57">
        <v>1</v>
      </c>
      <c r="Q93" s="57"/>
      <c r="R93" s="57">
        <v>1</v>
      </c>
    </row>
    <row r="94" spans="13:18" x14ac:dyDescent="0.25">
      <c r="M94" s="89">
        <v>40624</v>
      </c>
      <c r="N94" s="57"/>
      <c r="O94" s="57"/>
      <c r="P94" s="57">
        <v>1</v>
      </c>
      <c r="Q94" s="57"/>
      <c r="R94" s="57">
        <v>1</v>
      </c>
    </row>
    <row r="95" spans="13:18" x14ac:dyDescent="0.25">
      <c r="M95" s="55" t="s">
        <v>424</v>
      </c>
      <c r="N95" s="57"/>
      <c r="O95" s="57"/>
      <c r="P95" s="57">
        <v>1</v>
      </c>
      <c r="Q95" s="57"/>
      <c r="R95" s="57">
        <v>1</v>
      </c>
    </row>
    <row r="96" spans="13:18" x14ac:dyDescent="0.25">
      <c r="M96" s="89">
        <v>40624</v>
      </c>
      <c r="N96" s="57"/>
      <c r="O96" s="57"/>
      <c r="P96" s="57">
        <v>1</v>
      </c>
      <c r="Q96" s="57"/>
      <c r="R96" s="57">
        <v>1</v>
      </c>
    </row>
    <row r="97" spans="13:18" x14ac:dyDescent="0.25">
      <c r="M97" s="55" t="s">
        <v>423</v>
      </c>
      <c r="N97" s="57"/>
      <c r="O97" s="57"/>
      <c r="P97" s="57">
        <v>1</v>
      </c>
      <c r="Q97" s="57"/>
      <c r="R97" s="57">
        <v>1</v>
      </c>
    </row>
    <row r="98" spans="13:18" x14ac:dyDescent="0.25">
      <c r="M98" s="89">
        <v>40624</v>
      </c>
      <c r="N98" s="57"/>
      <c r="O98" s="57"/>
      <c r="P98" s="57">
        <v>1</v>
      </c>
      <c r="Q98" s="57"/>
      <c r="R98" s="57">
        <v>1</v>
      </c>
    </row>
    <row r="99" spans="13:18" x14ac:dyDescent="0.25">
      <c r="M99" s="55" t="s">
        <v>422</v>
      </c>
      <c r="N99" s="57"/>
      <c r="O99" s="57"/>
      <c r="P99" s="57">
        <v>1</v>
      </c>
      <c r="Q99" s="57"/>
      <c r="R99" s="57">
        <v>1</v>
      </c>
    </row>
    <row r="100" spans="13:18" x14ac:dyDescent="0.25">
      <c r="M100" s="89">
        <v>40624</v>
      </c>
      <c r="N100" s="57"/>
      <c r="O100" s="57"/>
      <c r="P100" s="57">
        <v>1</v>
      </c>
      <c r="Q100" s="57"/>
      <c r="R100" s="57">
        <v>1</v>
      </c>
    </row>
    <row r="101" spans="13:18" x14ac:dyDescent="0.25">
      <c r="M101" s="55" t="s">
        <v>421</v>
      </c>
      <c r="N101" s="57"/>
      <c r="O101" s="57"/>
      <c r="P101" s="57"/>
      <c r="Q101" s="57">
        <v>1</v>
      </c>
      <c r="R101" s="57">
        <v>1</v>
      </c>
    </row>
    <row r="102" spans="13:18" x14ac:dyDescent="0.25">
      <c r="M102" s="89">
        <v>37008</v>
      </c>
      <c r="N102" s="57"/>
      <c r="O102" s="57"/>
      <c r="P102" s="57"/>
      <c r="Q102" s="57">
        <v>1</v>
      </c>
      <c r="R102" s="57">
        <v>1</v>
      </c>
    </row>
    <row r="103" spans="13:18" x14ac:dyDescent="0.25">
      <c r="M103" s="55" t="s">
        <v>420</v>
      </c>
      <c r="N103" s="57"/>
      <c r="O103" s="57"/>
      <c r="P103" s="57">
        <v>1</v>
      </c>
      <c r="Q103" s="57"/>
      <c r="R103" s="57">
        <v>1</v>
      </c>
    </row>
    <row r="104" spans="13:18" x14ac:dyDescent="0.25">
      <c r="M104" s="89">
        <v>40624</v>
      </c>
      <c r="N104" s="57"/>
      <c r="O104" s="57"/>
      <c r="P104" s="57">
        <v>1</v>
      </c>
      <c r="Q104" s="57"/>
      <c r="R104" s="57">
        <v>1</v>
      </c>
    </row>
    <row r="105" spans="13:18" x14ac:dyDescent="0.25">
      <c r="M105" s="55" t="s">
        <v>419</v>
      </c>
      <c r="N105" s="57"/>
      <c r="O105" s="57"/>
      <c r="P105" s="57">
        <v>1</v>
      </c>
      <c r="Q105" s="57"/>
      <c r="R105" s="57">
        <v>1</v>
      </c>
    </row>
    <row r="106" spans="13:18" x14ac:dyDescent="0.25">
      <c r="M106" s="89">
        <v>40624</v>
      </c>
      <c r="N106" s="57"/>
      <c r="O106" s="57"/>
      <c r="P106" s="57">
        <v>1</v>
      </c>
      <c r="Q106" s="57"/>
      <c r="R106" s="57">
        <v>1</v>
      </c>
    </row>
    <row r="107" spans="13:18" x14ac:dyDescent="0.25">
      <c r="M107" s="55" t="s">
        <v>418</v>
      </c>
      <c r="N107" s="57"/>
      <c r="O107" s="57"/>
      <c r="P107" s="57">
        <v>1</v>
      </c>
      <c r="Q107" s="57"/>
      <c r="R107" s="57">
        <v>1</v>
      </c>
    </row>
    <row r="108" spans="13:18" x14ac:dyDescent="0.25">
      <c r="M108" s="89">
        <v>40624</v>
      </c>
      <c r="N108" s="57"/>
      <c r="O108" s="57"/>
      <c r="P108" s="57">
        <v>1</v>
      </c>
      <c r="Q108" s="57"/>
      <c r="R108" s="57">
        <v>1</v>
      </c>
    </row>
    <row r="109" spans="13:18" x14ac:dyDescent="0.25">
      <c r="M109" s="55" t="s">
        <v>417</v>
      </c>
      <c r="N109" s="57"/>
      <c r="O109" s="57">
        <v>1</v>
      </c>
      <c r="P109" s="57"/>
      <c r="Q109" s="57"/>
      <c r="R109" s="57">
        <v>1</v>
      </c>
    </row>
    <row r="110" spans="13:18" x14ac:dyDescent="0.25">
      <c r="M110" s="89">
        <v>40624</v>
      </c>
      <c r="N110" s="57"/>
      <c r="O110" s="57">
        <v>1</v>
      </c>
      <c r="P110" s="57"/>
      <c r="Q110" s="57"/>
      <c r="R110" s="57">
        <v>1</v>
      </c>
    </row>
    <row r="111" spans="13:18" x14ac:dyDescent="0.25">
      <c r="M111" s="55" t="s">
        <v>416</v>
      </c>
      <c r="N111" s="57">
        <v>1</v>
      </c>
      <c r="O111" s="57"/>
      <c r="P111" s="57"/>
      <c r="Q111" s="57"/>
      <c r="R111" s="57">
        <v>1</v>
      </c>
    </row>
    <row r="112" spans="13:18" x14ac:dyDescent="0.25">
      <c r="M112" s="89">
        <v>40624</v>
      </c>
      <c r="N112" s="57">
        <v>1</v>
      </c>
      <c r="O112" s="57"/>
      <c r="P112" s="57"/>
      <c r="Q112" s="57"/>
      <c r="R112" s="57">
        <v>1</v>
      </c>
    </row>
    <row r="113" spans="12:18" x14ac:dyDescent="0.25">
      <c r="M113" s="55" t="s">
        <v>415</v>
      </c>
      <c r="N113" s="57"/>
      <c r="O113" s="57"/>
      <c r="P113" s="57"/>
      <c r="Q113" s="57">
        <v>1</v>
      </c>
      <c r="R113" s="57">
        <v>1</v>
      </c>
    </row>
    <row r="114" spans="12:18" x14ac:dyDescent="0.25">
      <c r="M114" s="89">
        <v>36921</v>
      </c>
      <c r="N114" s="57"/>
      <c r="O114" s="57"/>
      <c r="P114" s="57"/>
      <c r="Q114" s="57">
        <v>1</v>
      </c>
      <c r="R114" s="57">
        <v>1</v>
      </c>
    </row>
    <row r="115" spans="12:18" x14ac:dyDescent="0.25">
      <c r="M115" s="55" t="s">
        <v>414</v>
      </c>
      <c r="N115" s="57"/>
      <c r="O115" s="57"/>
      <c r="P115" s="57">
        <v>1</v>
      </c>
      <c r="Q115" s="57"/>
      <c r="R115" s="57">
        <v>1</v>
      </c>
    </row>
    <row r="116" spans="12:18" x14ac:dyDescent="0.25">
      <c r="M116" s="89">
        <v>40625</v>
      </c>
      <c r="N116" s="57"/>
      <c r="O116" s="57"/>
      <c r="P116" s="57">
        <v>1</v>
      </c>
      <c r="Q116" s="57"/>
      <c r="R116" s="57">
        <v>1</v>
      </c>
    </row>
    <row r="117" spans="12:18" x14ac:dyDescent="0.25">
      <c r="M117" s="55" t="s">
        <v>413</v>
      </c>
      <c r="N117" s="57"/>
      <c r="O117" s="57"/>
      <c r="P117" s="57">
        <v>1</v>
      </c>
      <c r="Q117" s="57"/>
      <c r="R117" s="57">
        <v>1</v>
      </c>
    </row>
    <row r="118" spans="12:18" x14ac:dyDescent="0.25">
      <c r="M118" s="89">
        <v>40625</v>
      </c>
      <c r="N118" s="57"/>
      <c r="O118" s="57"/>
      <c r="P118" s="57">
        <v>1</v>
      </c>
      <c r="Q118" s="57"/>
      <c r="R118" s="57">
        <v>1</v>
      </c>
    </row>
    <row r="119" spans="12:18" x14ac:dyDescent="0.25">
      <c r="M119" s="55" t="s">
        <v>412</v>
      </c>
      <c r="N119" s="57"/>
      <c r="O119" s="57"/>
      <c r="P119" s="57">
        <v>1</v>
      </c>
      <c r="Q119" s="57"/>
      <c r="R119" s="57">
        <v>1</v>
      </c>
    </row>
    <row r="120" spans="12:18" x14ac:dyDescent="0.25">
      <c r="M120" s="89">
        <v>40625</v>
      </c>
      <c r="N120" s="57"/>
      <c r="O120" s="57"/>
      <c r="P120" s="57">
        <v>1</v>
      </c>
      <c r="Q120" s="57"/>
      <c r="R120" s="57">
        <v>1</v>
      </c>
    </row>
    <row r="121" spans="12:18" x14ac:dyDescent="0.25">
      <c r="M121" s="55" t="s">
        <v>411</v>
      </c>
      <c r="N121" s="57"/>
      <c r="O121" s="57"/>
      <c r="P121" s="57">
        <v>1</v>
      </c>
      <c r="Q121" s="57"/>
      <c r="R121" s="57">
        <v>1</v>
      </c>
    </row>
    <row r="122" spans="12:18" x14ac:dyDescent="0.25">
      <c r="M122" s="89">
        <v>40625</v>
      </c>
      <c r="N122" s="57"/>
      <c r="O122" s="57"/>
      <c r="P122" s="57">
        <v>1</v>
      </c>
      <c r="Q122" s="57"/>
      <c r="R122" s="57">
        <v>1</v>
      </c>
    </row>
    <row r="123" spans="12:18" x14ac:dyDescent="0.25">
      <c r="M123" s="55" t="s">
        <v>410</v>
      </c>
      <c r="N123" s="57"/>
      <c r="O123" s="57"/>
      <c r="P123" s="57">
        <v>1</v>
      </c>
      <c r="Q123" s="57"/>
      <c r="R123" s="57">
        <v>1</v>
      </c>
    </row>
    <row r="124" spans="12:18" x14ac:dyDescent="0.25">
      <c r="M124" s="89">
        <v>40625</v>
      </c>
      <c r="N124" s="57"/>
      <c r="O124" s="57"/>
      <c r="P124" s="57">
        <v>1</v>
      </c>
      <c r="Q124" s="57"/>
      <c r="R124" s="57">
        <v>1</v>
      </c>
    </row>
    <row r="125" spans="12:18" x14ac:dyDescent="0.25">
      <c r="M125" s="55" t="s">
        <v>409</v>
      </c>
      <c r="N125" s="57"/>
      <c r="O125" s="57"/>
      <c r="P125" s="57"/>
      <c r="Q125" s="57">
        <v>1</v>
      </c>
      <c r="R125" s="57">
        <v>1</v>
      </c>
    </row>
    <row r="126" spans="12:18" x14ac:dyDescent="0.25">
      <c r="M126" s="89">
        <v>37300</v>
      </c>
      <c r="N126" s="57"/>
      <c r="O126" s="57"/>
      <c r="P126" s="57"/>
      <c r="Q126" s="57">
        <v>1</v>
      </c>
      <c r="R126" s="57">
        <v>1</v>
      </c>
    </row>
    <row r="127" spans="12:18" x14ac:dyDescent="0.25">
      <c r="L127" t="s">
        <v>489</v>
      </c>
      <c r="M127" s="55" t="s">
        <v>408</v>
      </c>
      <c r="N127" s="57"/>
      <c r="O127" s="57"/>
      <c r="P127" s="57">
        <v>1</v>
      </c>
      <c r="Q127" s="57">
        <v>1</v>
      </c>
      <c r="R127" s="57">
        <v>2</v>
      </c>
    </row>
    <row r="128" spans="12:18" x14ac:dyDescent="0.25">
      <c r="M128" s="89">
        <v>36921</v>
      </c>
      <c r="N128" s="57"/>
      <c r="O128" s="57"/>
      <c r="P128" s="57"/>
      <c r="Q128" s="57">
        <v>1</v>
      </c>
      <c r="R128" s="57">
        <v>1</v>
      </c>
    </row>
    <row r="129" spans="12:18" x14ac:dyDescent="0.25">
      <c r="M129" s="89">
        <v>39497</v>
      </c>
      <c r="N129" s="57"/>
      <c r="O129" s="57"/>
      <c r="P129" s="57">
        <v>1</v>
      </c>
      <c r="Q129" s="57"/>
      <c r="R129" s="57">
        <v>1</v>
      </c>
    </row>
    <row r="130" spans="12:18" x14ac:dyDescent="0.25">
      <c r="M130" s="55" t="s">
        <v>407</v>
      </c>
      <c r="N130" s="57"/>
      <c r="O130" s="57"/>
      <c r="P130" s="57"/>
      <c r="Q130" s="57">
        <v>1</v>
      </c>
      <c r="R130" s="57">
        <v>1</v>
      </c>
    </row>
    <row r="131" spans="12:18" x14ac:dyDescent="0.25">
      <c r="M131" s="89">
        <v>36221</v>
      </c>
      <c r="N131" s="57"/>
      <c r="O131" s="57"/>
      <c r="P131" s="57"/>
      <c r="Q131" s="57">
        <v>1</v>
      </c>
      <c r="R131" s="57">
        <v>1</v>
      </c>
    </row>
    <row r="132" spans="12:18" x14ac:dyDescent="0.25">
      <c r="L132" t="s">
        <v>486</v>
      </c>
      <c r="M132" s="55" t="s">
        <v>406</v>
      </c>
      <c r="N132" s="57"/>
      <c r="O132" s="57"/>
      <c r="P132" s="57"/>
      <c r="Q132" s="57">
        <v>3</v>
      </c>
      <c r="R132" s="57">
        <v>3</v>
      </c>
    </row>
    <row r="133" spans="12:18" x14ac:dyDescent="0.25">
      <c r="M133" s="89">
        <v>36574</v>
      </c>
      <c r="N133" s="57"/>
      <c r="O133" s="57"/>
      <c r="P133" s="57"/>
      <c r="Q133" s="57">
        <v>1</v>
      </c>
      <c r="R133" s="57">
        <v>1</v>
      </c>
    </row>
    <row r="134" spans="12:18" x14ac:dyDescent="0.25">
      <c r="M134" s="89">
        <v>36922</v>
      </c>
      <c r="N134" s="57"/>
      <c r="O134" s="57"/>
      <c r="P134" s="57"/>
      <c r="Q134" s="57">
        <v>1</v>
      </c>
      <c r="R134" s="57">
        <v>1</v>
      </c>
    </row>
    <row r="135" spans="12:18" x14ac:dyDescent="0.25">
      <c r="M135" s="89">
        <v>37293</v>
      </c>
      <c r="N135" s="57"/>
      <c r="O135" s="57"/>
      <c r="P135" s="57"/>
      <c r="Q135" s="57">
        <v>1</v>
      </c>
      <c r="R135" s="57">
        <v>1</v>
      </c>
    </row>
    <row r="136" spans="12:18" x14ac:dyDescent="0.25">
      <c r="M136" s="55" t="s">
        <v>405</v>
      </c>
      <c r="N136" s="57"/>
      <c r="O136" s="57"/>
      <c r="P136" s="57"/>
      <c r="Q136" s="57">
        <v>1</v>
      </c>
      <c r="R136" s="57">
        <v>1</v>
      </c>
    </row>
    <row r="137" spans="12:18" x14ac:dyDescent="0.25">
      <c r="M137" s="89">
        <v>36230</v>
      </c>
      <c r="N137" s="57"/>
      <c r="O137" s="57"/>
      <c r="P137" s="57"/>
      <c r="Q137" s="57">
        <v>1</v>
      </c>
      <c r="R137" s="57">
        <v>1</v>
      </c>
    </row>
    <row r="138" spans="12:18" x14ac:dyDescent="0.25">
      <c r="M138" s="55" t="s">
        <v>404</v>
      </c>
      <c r="N138" s="57"/>
      <c r="O138" s="57"/>
      <c r="P138" s="57">
        <v>1</v>
      </c>
      <c r="Q138" s="57"/>
      <c r="R138" s="57">
        <v>1</v>
      </c>
    </row>
    <row r="139" spans="12:18" x14ac:dyDescent="0.25">
      <c r="M139" s="89">
        <v>39155</v>
      </c>
      <c r="N139" s="57"/>
      <c r="O139" s="57"/>
      <c r="P139" s="57">
        <v>1</v>
      </c>
      <c r="Q139" s="57"/>
      <c r="R139" s="57">
        <v>1</v>
      </c>
    </row>
    <row r="140" spans="12:18" x14ac:dyDescent="0.25">
      <c r="L140" t="s">
        <v>486</v>
      </c>
      <c r="M140" s="55" t="s">
        <v>403</v>
      </c>
      <c r="N140" s="57"/>
      <c r="O140" s="57"/>
      <c r="P140" s="57"/>
      <c r="Q140" s="57">
        <v>4</v>
      </c>
      <c r="R140" s="57">
        <v>4</v>
      </c>
    </row>
    <row r="141" spans="12:18" x14ac:dyDescent="0.25">
      <c r="M141" s="89">
        <v>36229</v>
      </c>
      <c r="N141" s="57"/>
      <c r="O141" s="57"/>
      <c r="P141" s="57"/>
      <c r="Q141" s="57">
        <v>1</v>
      </c>
      <c r="R141" s="57">
        <v>1</v>
      </c>
    </row>
    <row r="142" spans="12:18" x14ac:dyDescent="0.25">
      <c r="M142" s="89">
        <v>36566</v>
      </c>
      <c r="N142" s="57"/>
      <c r="O142" s="57"/>
      <c r="P142" s="57"/>
      <c r="Q142" s="57">
        <v>1</v>
      </c>
      <c r="R142" s="57">
        <v>1</v>
      </c>
    </row>
    <row r="143" spans="12:18" x14ac:dyDescent="0.25">
      <c r="M143" s="89">
        <v>36916</v>
      </c>
      <c r="N143" s="57"/>
      <c r="O143" s="57"/>
      <c r="P143" s="57"/>
      <c r="Q143" s="57">
        <v>1</v>
      </c>
      <c r="R143" s="57">
        <v>1</v>
      </c>
    </row>
    <row r="144" spans="12:18" x14ac:dyDescent="0.25">
      <c r="M144" s="89">
        <v>37295</v>
      </c>
      <c r="N144" s="57"/>
      <c r="O144" s="57"/>
      <c r="P144" s="57"/>
      <c r="Q144" s="57">
        <v>1</v>
      </c>
      <c r="R144" s="57">
        <v>1</v>
      </c>
    </row>
    <row r="145" spans="13:18" x14ac:dyDescent="0.25">
      <c r="M145" s="55" t="s">
        <v>402</v>
      </c>
      <c r="N145" s="57"/>
      <c r="O145" s="57"/>
      <c r="P145" s="57"/>
      <c r="Q145" s="57">
        <v>1</v>
      </c>
      <c r="R145" s="57">
        <v>1</v>
      </c>
    </row>
    <row r="146" spans="13:18" x14ac:dyDescent="0.25">
      <c r="M146" s="89">
        <v>36225</v>
      </c>
      <c r="N146" s="57"/>
      <c r="O146" s="57"/>
      <c r="P146" s="57"/>
      <c r="Q146" s="57">
        <v>1</v>
      </c>
      <c r="R146" s="57">
        <v>1</v>
      </c>
    </row>
    <row r="147" spans="13:18" x14ac:dyDescent="0.25">
      <c r="M147" s="55" t="s">
        <v>401</v>
      </c>
      <c r="N147" s="57"/>
      <c r="O147" s="57">
        <v>1</v>
      </c>
      <c r="P147" s="57"/>
      <c r="Q147" s="57"/>
      <c r="R147" s="57">
        <v>1</v>
      </c>
    </row>
    <row r="148" spans="13:18" x14ac:dyDescent="0.25">
      <c r="M148" s="89">
        <v>39151</v>
      </c>
      <c r="N148" s="57"/>
      <c r="O148" s="57">
        <v>1</v>
      </c>
      <c r="P148" s="57"/>
      <c r="Q148" s="57"/>
      <c r="R148" s="57">
        <v>1</v>
      </c>
    </row>
    <row r="149" spans="13:18" x14ac:dyDescent="0.25">
      <c r="M149" s="55" t="s">
        <v>400</v>
      </c>
      <c r="N149" s="57"/>
      <c r="O149" s="57"/>
      <c r="P149" s="57"/>
      <c r="Q149" s="57">
        <v>1</v>
      </c>
      <c r="R149" s="57">
        <v>1</v>
      </c>
    </row>
    <row r="150" spans="13:18" x14ac:dyDescent="0.25">
      <c r="M150" s="89">
        <v>36225</v>
      </c>
      <c r="N150" s="57"/>
      <c r="O150" s="57"/>
      <c r="P150" s="57"/>
      <c r="Q150" s="57">
        <v>1</v>
      </c>
      <c r="R150" s="57">
        <v>1</v>
      </c>
    </row>
    <row r="151" spans="13:18" x14ac:dyDescent="0.25">
      <c r="M151" s="55" t="s">
        <v>399</v>
      </c>
      <c r="N151" s="57"/>
      <c r="O151" s="57"/>
      <c r="P151" s="57"/>
      <c r="Q151" s="57">
        <v>1</v>
      </c>
      <c r="R151" s="57">
        <v>1</v>
      </c>
    </row>
    <row r="152" spans="13:18" x14ac:dyDescent="0.25">
      <c r="M152" s="89">
        <v>36225</v>
      </c>
      <c r="N152" s="57"/>
      <c r="O152" s="57"/>
      <c r="P152" s="57"/>
      <c r="Q152" s="57">
        <v>1</v>
      </c>
      <c r="R152" s="57">
        <v>1</v>
      </c>
    </row>
    <row r="153" spans="13:18" x14ac:dyDescent="0.25">
      <c r="M153" s="55" t="s">
        <v>398</v>
      </c>
      <c r="N153" s="57"/>
      <c r="O153" s="57"/>
      <c r="P153" s="57">
        <v>1</v>
      </c>
      <c r="Q153" s="57"/>
      <c r="R153" s="57">
        <v>1</v>
      </c>
    </row>
    <row r="154" spans="13:18" x14ac:dyDescent="0.25">
      <c r="M154" s="89">
        <v>36229</v>
      </c>
      <c r="N154" s="57"/>
      <c r="O154" s="57"/>
      <c r="P154" s="57">
        <v>1</v>
      </c>
      <c r="Q154" s="57"/>
      <c r="R154" s="57">
        <v>1</v>
      </c>
    </row>
    <row r="155" spans="13:18" x14ac:dyDescent="0.25">
      <c r="M155" s="55" t="s">
        <v>397</v>
      </c>
      <c r="N155" s="57"/>
      <c r="O155" s="57"/>
      <c r="P155" s="57"/>
      <c r="Q155" s="57">
        <v>1</v>
      </c>
      <c r="R155" s="57">
        <v>1</v>
      </c>
    </row>
    <row r="156" spans="13:18" x14ac:dyDescent="0.25">
      <c r="M156" s="89">
        <v>36225</v>
      </c>
      <c r="N156" s="57"/>
      <c r="O156" s="57"/>
      <c r="P156" s="57"/>
      <c r="Q156" s="57">
        <v>1</v>
      </c>
      <c r="R156" s="57">
        <v>1</v>
      </c>
    </row>
    <row r="157" spans="13:18" x14ac:dyDescent="0.25">
      <c r="M157" s="55" t="s">
        <v>396</v>
      </c>
      <c r="N157" s="57"/>
      <c r="O157" s="57"/>
      <c r="P157" s="57">
        <v>1</v>
      </c>
      <c r="Q157" s="57"/>
      <c r="R157" s="57">
        <v>1</v>
      </c>
    </row>
    <row r="158" spans="13:18" x14ac:dyDescent="0.25">
      <c r="M158" s="89">
        <v>36227</v>
      </c>
      <c r="N158" s="57"/>
      <c r="O158" s="57"/>
      <c r="P158" s="57">
        <v>1</v>
      </c>
      <c r="Q158" s="57"/>
      <c r="R158" s="57">
        <v>1</v>
      </c>
    </row>
    <row r="159" spans="13:18" x14ac:dyDescent="0.25">
      <c r="M159" s="55" t="s">
        <v>395</v>
      </c>
      <c r="N159" s="57"/>
      <c r="O159" s="57"/>
      <c r="P159" s="57">
        <v>1</v>
      </c>
      <c r="Q159" s="57"/>
      <c r="R159" s="57">
        <v>1</v>
      </c>
    </row>
    <row r="160" spans="13:18" x14ac:dyDescent="0.25">
      <c r="M160" s="89">
        <v>36225</v>
      </c>
      <c r="N160" s="57"/>
      <c r="O160" s="57"/>
      <c r="P160" s="57">
        <v>1</v>
      </c>
      <c r="Q160" s="57"/>
      <c r="R160" s="57">
        <v>1</v>
      </c>
    </row>
    <row r="161" spans="12:18" x14ac:dyDescent="0.25">
      <c r="M161" s="55" t="s">
        <v>394</v>
      </c>
      <c r="N161" s="57"/>
      <c r="O161" s="57"/>
      <c r="P161" s="57"/>
      <c r="Q161" s="57">
        <v>2</v>
      </c>
      <c r="R161" s="57">
        <v>2</v>
      </c>
    </row>
    <row r="162" spans="12:18" x14ac:dyDescent="0.25">
      <c r="M162" s="89">
        <v>36563</v>
      </c>
      <c r="N162" s="57"/>
      <c r="O162" s="57"/>
      <c r="P162" s="57"/>
      <c r="Q162" s="57">
        <v>1</v>
      </c>
      <c r="R162" s="57">
        <v>1</v>
      </c>
    </row>
    <row r="163" spans="12:18" x14ac:dyDescent="0.25">
      <c r="M163" s="89">
        <v>36916</v>
      </c>
      <c r="N163" s="57"/>
      <c r="O163" s="57"/>
      <c r="P163" s="57"/>
      <c r="Q163" s="57">
        <v>1</v>
      </c>
      <c r="R163" s="57">
        <v>1</v>
      </c>
    </row>
    <row r="164" spans="12:18" x14ac:dyDescent="0.25">
      <c r="L164" t="s">
        <v>487</v>
      </c>
      <c r="M164" s="55" t="s">
        <v>393</v>
      </c>
      <c r="N164" s="57"/>
      <c r="O164" s="57"/>
      <c r="P164" s="57"/>
      <c r="Q164" s="57">
        <v>3</v>
      </c>
      <c r="R164" s="57">
        <v>3</v>
      </c>
    </row>
    <row r="165" spans="12:18" x14ac:dyDescent="0.25">
      <c r="M165" s="89">
        <v>36228</v>
      </c>
      <c r="N165" s="57"/>
      <c r="O165" s="57"/>
      <c r="P165" s="57"/>
      <c r="Q165" s="57">
        <v>1</v>
      </c>
      <c r="R165" s="57">
        <v>1</v>
      </c>
    </row>
    <row r="166" spans="12:18" x14ac:dyDescent="0.25">
      <c r="M166" s="89">
        <v>37697</v>
      </c>
      <c r="N166" s="57"/>
      <c r="O166" s="57"/>
      <c r="P166" s="57"/>
      <c r="Q166" s="57">
        <v>2</v>
      </c>
      <c r="R166" s="57">
        <v>2</v>
      </c>
    </row>
    <row r="167" spans="12:18" x14ac:dyDescent="0.25">
      <c r="L167" t="s">
        <v>486</v>
      </c>
      <c r="M167" s="55" t="s">
        <v>392</v>
      </c>
      <c r="N167" s="57"/>
      <c r="O167" s="57">
        <v>1</v>
      </c>
      <c r="P167" s="57"/>
      <c r="Q167" s="57">
        <v>3</v>
      </c>
      <c r="R167" s="57">
        <v>4</v>
      </c>
    </row>
    <row r="168" spans="12:18" x14ac:dyDescent="0.25">
      <c r="M168" s="89">
        <v>36228</v>
      </c>
      <c r="N168" s="57"/>
      <c r="O168" s="57"/>
      <c r="P168" s="57"/>
      <c r="Q168" s="57">
        <v>1</v>
      </c>
      <c r="R168" s="57">
        <v>1</v>
      </c>
    </row>
    <row r="169" spans="12:18" x14ac:dyDescent="0.25">
      <c r="M169" s="89">
        <v>36924</v>
      </c>
      <c r="N169" s="57"/>
      <c r="O169" s="57"/>
      <c r="P169" s="57"/>
      <c r="Q169" s="57">
        <v>1</v>
      </c>
      <c r="R169" s="57">
        <v>1</v>
      </c>
    </row>
    <row r="170" spans="12:18" x14ac:dyDescent="0.25">
      <c r="M170" s="89">
        <v>37294</v>
      </c>
      <c r="N170" s="57"/>
      <c r="O170" s="57"/>
      <c r="P170" s="57"/>
      <c r="Q170" s="57">
        <v>1</v>
      </c>
      <c r="R170" s="57">
        <v>1</v>
      </c>
    </row>
    <row r="171" spans="12:18" x14ac:dyDescent="0.25">
      <c r="M171" s="89">
        <v>39501</v>
      </c>
      <c r="N171" s="57"/>
      <c r="O171" s="57">
        <v>1</v>
      </c>
      <c r="P171" s="57"/>
      <c r="Q171" s="57"/>
      <c r="R171" s="57">
        <v>1</v>
      </c>
    </row>
    <row r="172" spans="12:18" x14ac:dyDescent="0.25">
      <c r="M172" s="55" t="s">
        <v>391</v>
      </c>
      <c r="N172" s="57">
        <v>1</v>
      </c>
      <c r="O172" s="57"/>
      <c r="P172" s="57"/>
      <c r="Q172" s="57"/>
      <c r="R172" s="57">
        <v>1</v>
      </c>
    </row>
    <row r="173" spans="12:18" x14ac:dyDescent="0.25">
      <c r="M173" s="89">
        <v>36227</v>
      </c>
      <c r="N173" s="57">
        <v>1</v>
      </c>
      <c r="O173" s="57"/>
      <c r="P173" s="57"/>
      <c r="Q173" s="57"/>
      <c r="R173" s="57">
        <v>1</v>
      </c>
    </row>
    <row r="174" spans="12:18" x14ac:dyDescent="0.25">
      <c r="M174" s="55" t="s">
        <v>390</v>
      </c>
      <c r="N174" s="57"/>
      <c r="O174" s="57"/>
      <c r="P174" s="57"/>
      <c r="Q174" s="57">
        <v>1</v>
      </c>
      <c r="R174" s="57">
        <v>1</v>
      </c>
    </row>
    <row r="175" spans="12:18" x14ac:dyDescent="0.25">
      <c r="M175" s="89">
        <v>36228</v>
      </c>
      <c r="N175" s="57"/>
      <c r="O175" s="57"/>
      <c r="P175" s="57"/>
      <c r="Q175" s="57">
        <v>1</v>
      </c>
      <c r="R175" s="57">
        <v>1</v>
      </c>
    </row>
    <row r="176" spans="12:18" x14ac:dyDescent="0.25">
      <c r="M176" s="55" t="s">
        <v>389</v>
      </c>
      <c r="N176" s="57"/>
      <c r="O176" s="57">
        <v>1</v>
      </c>
      <c r="P176" s="57"/>
      <c r="Q176" s="57"/>
      <c r="R176" s="57">
        <v>1</v>
      </c>
    </row>
    <row r="177" spans="12:18" x14ac:dyDescent="0.25">
      <c r="M177" s="89">
        <v>36227</v>
      </c>
      <c r="N177" s="57"/>
      <c r="O177" s="57">
        <v>1</v>
      </c>
      <c r="P177" s="57"/>
      <c r="Q177" s="57"/>
      <c r="R177" s="57">
        <v>1</v>
      </c>
    </row>
    <row r="178" spans="12:18" x14ac:dyDescent="0.25">
      <c r="M178" s="55" t="s">
        <v>388</v>
      </c>
      <c r="N178" s="57"/>
      <c r="O178" s="57"/>
      <c r="P178" s="57"/>
      <c r="Q178" s="57">
        <v>1</v>
      </c>
      <c r="R178" s="57">
        <v>1</v>
      </c>
    </row>
    <row r="179" spans="12:18" x14ac:dyDescent="0.25">
      <c r="M179" s="89">
        <v>36228</v>
      </c>
      <c r="N179" s="57"/>
      <c r="O179" s="57"/>
      <c r="P179" s="57"/>
      <c r="Q179" s="57">
        <v>1</v>
      </c>
      <c r="R179" s="57">
        <v>1</v>
      </c>
    </row>
    <row r="180" spans="12:18" x14ac:dyDescent="0.25">
      <c r="M180" s="55" t="s">
        <v>387</v>
      </c>
      <c r="N180" s="57"/>
      <c r="O180" s="57"/>
      <c r="P180" s="57"/>
      <c r="Q180" s="57">
        <v>1</v>
      </c>
      <c r="R180" s="57">
        <v>1</v>
      </c>
    </row>
    <row r="181" spans="12:18" x14ac:dyDescent="0.25">
      <c r="M181" s="89">
        <v>36227</v>
      </c>
      <c r="N181" s="57"/>
      <c r="O181" s="57"/>
      <c r="P181" s="57"/>
      <c r="Q181" s="57">
        <v>1</v>
      </c>
      <c r="R181" s="57">
        <v>1</v>
      </c>
    </row>
    <row r="182" spans="12:18" x14ac:dyDescent="0.25">
      <c r="M182" s="55" t="s">
        <v>386</v>
      </c>
      <c r="N182" s="57"/>
      <c r="O182" s="57"/>
      <c r="P182" s="57"/>
      <c r="Q182" s="57">
        <v>1</v>
      </c>
      <c r="R182" s="57">
        <v>1</v>
      </c>
    </row>
    <row r="183" spans="12:18" x14ac:dyDescent="0.25">
      <c r="M183" s="89">
        <v>36228</v>
      </c>
      <c r="N183" s="57"/>
      <c r="O183" s="57"/>
      <c r="P183" s="57"/>
      <c r="Q183" s="57">
        <v>1</v>
      </c>
      <c r="R183" s="57">
        <v>1</v>
      </c>
    </row>
    <row r="184" spans="12:18" x14ac:dyDescent="0.25">
      <c r="M184" s="55" t="s">
        <v>385</v>
      </c>
      <c r="N184" s="57"/>
      <c r="O184" s="57"/>
      <c r="P184" s="57"/>
      <c r="Q184" s="57">
        <v>2</v>
      </c>
      <c r="R184" s="57">
        <v>2</v>
      </c>
    </row>
    <row r="185" spans="12:18" x14ac:dyDescent="0.25">
      <c r="M185" s="89">
        <v>36228</v>
      </c>
      <c r="N185" s="57"/>
      <c r="O185" s="57"/>
      <c r="P185" s="57"/>
      <c r="Q185" s="57">
        <v>1</v>
      </c>
      <c r="R185" s="57">
        <v>1</v>
      </c>
    </row>
    <row r="186" spans="12:18" x14ac:dyDescent="0.25">
      <c r="M186" s="89">
        <v>36926</v>
      </c>
      <c r="N186" s="57"/>
      <c r="O186" s="57"/>
      <c r="P186" s="57"/>
      <c r="Q186" s="57">
        <v>1</v>
      </c>
      <c r="R186" s="57">
        <v>1</v>
      </c>
    </row>
    <row r="187" spans="12:18" x14ac:dyDescent="0.25">
      <c r="L187" t="s">
        <v>488</v>
      </c>
      <c r="M187" s="55" t="s">
        <v>384</v>
      </c>
      <c r="N187" s="57">
        <v>1</v>
      </c>
      <c r="O187" s="57"/>
      <c r="P187" s="57"/>
      <c r="Q187" s="57">
        <v>1</v>
      </c>
      <c r="R187" s="57">
        <v>2</v>
      </c>
    </row>
    <row r="188" spans="12:18" x14ac:dyDescent="0.25">
      <c r="M188" s="89">
        <v>36222</v>
      </c>
      <c r="N188" s="57">
        <v>1</v>
      </c>
      <c r="O188" s="57"/>
      <c r="P188" s="57"/>
      <c r="Q188" s="57"/>
      <c r="R188" s="57">
        <v>1</v>
      </c>
    </row>
    <row r="189" spans="12:18" x14ac:dyDescent="0.25">
      <c r="M189" s="89">
        <v>36921</v>
      </c>
      <c r="N189" s="57"/>
      <c r="O189" s="57"/>
      <c r="P189" s="57"/>
      <c r="Q189" s="57">
        <v>1</v>
      </c>
      <c r="R189" s="57">
        <v>1</v>
      </c>
    </row>
    <row r="190" spans="12:18" x14ac:dyDescent="0.25">
      <c r="M190" s="55" t="s">
        <v>383</v>
      </c>
      <c r="N190" s="57"/>
      <c r="O190" s="57">
        <v>1</v>
      </c>
      <c r="P190" s="57"/>
      <c r="Q190" s="57"/>
      <c r="R190" s="57">
        <v>1</v>
      </c>
    </row>
    <row r="191" spans="12:18" x14ac:dyDescent="0.25">
      <c r="M191" s="89">
        <v>36221</v>
      </c>
      <c r="N191" s="57"/>
      <c r="O191" s="57">
        <v>1</v>
      </c>
      <c r="P191" s="57"/>
      <c r="Q191" s="57"/>
      <c r="R191" s="57">
        <v>1</v>
      </c>
    </row>
    <row r="192" spans="12:18" x14ac:dyDescent="0.25">
      <c r="M192" s="55" t="s">
        <v>382</v>
      </c>
      <c r="N192" s="57"/>
      <c r="O192" s="57"/>
      <c r="P192" s="57"/>
      <c r="Q192" s="57">
        <v>1</v>
      </c>
      <c r="R192" s="57">
        <v>1</v>
      </c>
    </row>
    <row r="193" spans="12:18" x14ac:dyDescent="0.25">
      <c r="M193" s="89">
        <v>36222</v>
      </c>
      <c r="N193" s="57"/>
      <c r="O193" s="57"/>
      <c r="P193" s="57"/>
      <c r="Q193" s="57">
        <v>1</v>
      </c>
      <c r="R193" s="57">
        <v>1</v>
      </c>
    </row>
    <row r="194" spans="12:18" x14ac:dyDescent="0.25">
      <c r="M194" s="55" t="s">
        <v>381</v>
      </c>
      <c r="N194" s="57"/>
      <c r="O194" s="57"/>
      <c r="P194" s="57">
        <v>1</v>
      </c>
      <c r="Q194" s="57"/>
      <c r="R194" s="57">
        <v>1</v>
      </c>
    </row>
    <row r="195" spans="12:18" x14ac:dyDescent="0.25">
      <c r="M195" s="89">
        <v>36223</v>
      </c>
      <c r="N195" s="57"/>
      <c r="O195" s="57"/>
      <c r="P195" s="57">
        <v>1</v>
      </c>
      <c r="Q195" s="57"/>
      <c r="R195" s="57">
        <v>1</v>
      </c>
    </row>
    <row r="196" spans="12:18" x14ac:dyDescent="0.25">
      <c r="M196" s="55" t="s">
        <v>380</v>
      </c>
      <c r="N196" s="57"/>
      <c r="O196" s="57">
        <v>1</v>
      </c>
      <c r="P196" s="57">
        <v>1</v>
      </c>
      <c r="Q196" s="57"/>
      <c r="R196" s="57">
        <v>2</v>
      </c>
    </row>
    <row r="197" spans="12:18" x14ac:dyDescent="0.25">
      <c r="L197" t="s">
        <v>488</v>
      </c>
      <c r="M197" s="89">
        <v>36572</v>
      </c>
      <c r="N197" s="57"/>
      <c r="O197" s="57"/>
      <c r="P197" s="57">
        <v>1</v>
      </c>
      <c r="Q197" s="57"/>
      <c r="R197" s="57">
        <v>1</v>
      </c>
    </row>
    <row r="198" spans="12:18" x14ac:dyDescent="0.25">
      <c r="M198" s="89">
        <v>36986</v>
      </c>
      <c r="N198" s="57"/>
      <c r="O198" s="57">
        <v>1</v>
      </c>
      <c r="P198" s="57"/>
      <c r="Q198" s="57"/>
      <c r="R198" s="57">
        <v>1</v>
      </c>
    </row>
    <row r="199" spans="12:18" x14ac:dyDescent="0.25">
      <c r="M199" s="55" t="s">
        <v>379</v>
      </c>
      <c r="N199" s="57"/>
      <c r="O199" s="57"/>
      <c r="P199" s="57">
        <v>1</v>
      </c>
      <c r="Q199" s="57"/>
      <c r="R199" s="57">
        <v>1</v>
      </c>
    </row>
    <row r="200" spans="12:18" x14ac:dyDescent="0.25">
      <c r="M200" s="89">
        <v>36573</v>
      </c>
      <c r="N200" s="57"/>
      <c r="O200" s="57"/>
      <c r="P200" s="57">
        <v>1</v>
      </c>
      <c r="Q200" s="57"/>
      <c r="R200" s="57">
        <v>1</v>
      </c>
    </row>
    <row r="201" spans="12:18" x14ac:dyDescent="0.25">
      <c r="M201" s="55" t="s">
        <v>378</v>
      </c>
      <c r="N201" s="57">
        <v>1</v>
      </c>
      <c r="O201" s="57"/>
      <c r="P201" s="57"/>
      <c r="Q201" s="57"/>
      <c r="R201" s="57">
        <v>1</v>
      </c>
    </row>
    <row r="202" spans="12:18" x14ac:dyDescent="0.25">
      <c r="M202" s="89">
        <v>36927</v>
      </c>
      <c r="N202" s="57">
        <v>1</v>
      </c>
      <c r="O202" s="57"/>
      <c r="P202" s="57"/>
      <c r="Q202" s="57"/>
      <c r="R202" s="57">
        <v>1</v>
      </c>
    </row>
    <row r="203" spans="12:18" x14ac:dyDescent="0.25">
      <c r="M203" s="55" t="s">
        <v>377</v>
      </c>
      <c r="N203" s="57"/>
      <c r="O203" s="57"/>
      <c r="P203" s="57"/>
      <c r="Q203" s="57">
        <v>1</v>
      </c>
      <c r="R203" s="57">
        <v>1</v>
      </c>
    </row>
    <row r="204" spans="12:18" x14ac:dyDescent="0.25">
      <c r="M204" s="89">
        <v>36922</v>
      </c>
      <c r="N204" s="57"/>
      <c r="O204" s="57"/>
      <c r="P204" s="57"/>
      <c r="Q204" s="57">
        <v>1</v>
      </c>
      <c r="R204" s="57">
        <v>1</v>
      </c>
    </row>
    <row r="205" spans="12:18" x14ac:dyDescent="0.25">
      <c r="M205" s="55" t="s">
        <v>376</v>
      </c>
      <c r="N205" s="57"/>
      <c r="O205" s="57">
        <v>1</v>
      </c>
      <c r="P205" s="57"/>
      <c r="Q205" s="57"/>
      <c r="R205" s="57">
        <v>1</v>
      </c>
    </row>
    <row r="206" spans="12:18" x14ac:dyDescent="0.25">
      <c r="M206" s="89">
        <v>36921</v>
      </c>
      <c r="N206" s="57"/>
      <c r="O206" s="57">
        <v>1</v>
      </c>
      <c r="P206" s="57"/>
      <c r="Q206" s="57"/>
      <c r="R206" s="57">
        <v>1</v>
      </c>
    </row>
    <row r="207" spans="12:18" x14ac:dyDescent="0.25">
      <c r="M207" s="55" t="s">
        <v>375</v>
      </c>
      <c r="N207" s="57"/>
      <c r="O207" s="57"/>
      <c r="P207" s="57"/>
      <c r="Q207" s="57">
        <v>1</v>
      </c>
      <c r="R207" s="57">
        <v>1</v>
      </c>
    </row>
    <row r="208" spans="12:18" x14ac:dyDescent="0.25">
      <c r="M208" s="89">
        <v>36916</v>
      </c>
      <c r="N208" s="57"/>
      <c r="O208" s="57"/>
      <c r="P208" s="57"/>
      <c r="Q208" s="57">
        <v>1</v>
      </c>
      <c r="R208" s="57">
        <v>1</v>
      </c>
    </row>
    <row r="209" spans="12:18" x14ac:dyDescent="0.25">
      <c r="M209" s="55" t="s">
        <v>374</v>
      </c>
      <c r="N209" s="57"/>
      <c r="O209" s="57"/>
      <c r="P209" s="57">
        <v>1</v>
      </c>
      <c r="Q209" s="57"/>
      <c r="R209" s="57">
        <v>1</v>
      </c>
    </row>
    <row r="210" spans="12:18" x14ac:dyDescent="0.25">
      <c r="M210" s="89">
        <v>36563</v>
      </c>
      <c r="N210" s="57"/>
      <c r="O210" s="57"/>
      <c r="P210" s="57">
        <v>1</v>
      </c>
      <c r="Q210" s="57"/>
      <c r="R210" s="57">
        <v>1</v>
      </c>
    </row>
    <row r="211" spans="12:18" x14ac:dyDescent="0.25">
      <c r="M211" s="55" t="s">
        <v>373</v>
      </c>
      <c r="N211" s="57"/>
      <c r="O211" s="57"/>
      <c r="P211" s="57"/>
      <c r="Q211" s="57">
        <v>1</v>
      </c>
      <c r="R211" s="57">
        <v>1</v>
      </c>
    </row>
    <row r="212" spans="12:18" x14ac:dyDescent="0.25">
      <c r="M212" s="89">
        <v>36564</v>
      </c>
      <c r="N212" s="57"/>
      <c r="O212" s="57"/>
      <c r="P212" s="57"/>
      <c r="Q212" s="57">
        <v>1</v>
      </c>
      <c r="R212" s="57">
        <v>1</v>
      </c>
    </row>
    <row r="213" spans="12:18" x14ac:dyDescent="0.25">
      <c r="L213" t="s">
        <v>487</v>
      </c>
      <c r="M213" s="55" t="s">
        <v>372</v>
      </c>
      <c r="N213" s="57"/>
      <c r="O213" s="57"/>
      <c r="P213" s="57"/>
      <c r="Q213" s="57">
        <v>2</v>
      </c>
      <c r="R213" s="57">
        <v>2</v>
      </c>
    </row>
    <row r="214" spans="12:18" x14ac:dyDescent="0.25">
      <c r="M214" s="89">
        <v>36916</v>
      </c>
      <c r="N214" s="57"/>
      <c r="O214" s="57"/>
      <c r="P214" s="57"/>
      <c r="Q214" s="57">
        <v>1</v>
      </c>
      <c r="R214" s="57">
        <v>1</v>
      </c>
    </row>
    <row r="215" spans="12:18" x14ac:dyDescent="0.25">
      <c r="M215" s="89">
        <v>37294</v>
      </c>
      <c r="N215" s="57"/>
      <c r="O215" s="57"/>
      <c r="P215" s="57"/>
      <c r="Q215" s="57">
        <v>1</v>
      </c>
      <c r="R215" s="57">
        <v>1</v>
      </c>
    </row>
    <row r="216" spans="12:18" x14ac:dyDescent="0.25">
      <c r="M216" s="55" t="s">
        <v>371</v>
      </c>
      <c r="N216" s="57"/>
      <c r="O216" s="57"/>
      <c r="P216" s="57"/>
      <c r="Q216" s="57">
        <v>1</v>
      </c>
      <c r="R216" s="57">
        <v>1</v>
      </c>
    </row>
    <row r="217" spans="12:18" x14ac:dyDescent="0.25">
      <c r="M217" s="89">
        <v>39150</v>
      </c>
      <c r="N217" s="57"/>
      <c r="O217" s="57"/>
      <c r="P217" s="57"/>
      <c r="Q217" s="57">
        <v>1</v>
      </c>
      <c r="R217" s="57">
        <v>1</v>
      </c>
    </row>
    <row r="218" spans="12:18" x14ac:dyDescent="0.25">
      <c r="M218" s="55" t="s">
        <v>370</v>
      </c>
      <c r="N218" s="57"/>
      <c r="O218" s="57"/>
      <c r="P218" s="57"/>
      <c r="Q218" s="57">
        <v>1</v>
      </c>
      <c r="R218" s="57">
        <v>1</v>
      </c>
    </row>
    <row r="219" spans="12:18" x14ac:dyDescent="0.25">
      <c r="M219" s="89">
        <v>36567</v>
      </c>
      <c r="N219" s="57"/>
      <c r="O219" s="57"/>
      <c r="P219" s="57"/>
      <c r="Q219" s="57">
        <v>1</v>
      </c>
      <c r="R219" s="57">
        <v>1</v>
      </c>
    </row>
    <row r="220" spans="12:18" x14ac:dyDescent="0.25">
      <c r="L220" t="s">
        <v>486</v>
      </c>
      <c r="M220" s="55" t="s">
        <v>369</v>
      </c>
      <c r="N220" s="57">
        <v>1</v>
      </c>
      <c r="O220" s="57">
        <v>1</v>
      </c>
      <c r="P220" s="57">
        <v>1</v>
      </c>
      <c r="Q220" s="57"/>
      <c r="R220" s="57">
        <v>3</v>
      </c>
    </row>
    <row r="221" spans="12:18" x14ac:dyDescent="0.25">
      <c r="M221" s="89">
        <v>36568</v>
      </c>
      <c r="N221" s="57"/>
      <c r="O221" s="57">
        <v>1</v>
      </c>
      <c r="P221" s="57"/>
      <c r="Q221" s="57"/>
      <c r="R221" s="57">
        <v>1</v>
      </c>
    </row>
    <row r="222" spans="12:18" x14ac:dyDescent="0.25">
      <c r="M222" s="89">
        <v>36912</v>
      </c>
      <c r="N222" s="57"/>
      <c r="O222" s="57"/>
      <c r="P222" s="57">
        <v>1</v>
      </c>
      <c r="Q222" s="57"/>
      <c r="R222" s="57">
        <v>1</v>
      </c>
    </row>
    <row r="223" spans="12:18" x14ac:dyDescent="0.25">
      <c r="M223" s="89">
        <v>37322</v>
      </c>
      <c r="N223" s="57">
        <v>1</v>
      </c>
      <c r="O223" s="57"/>
      <c r="P223" s="57"/>
      <c r="Q223" s="57"/>
      <c r="R223" s="57">
        <v>1</v>
      </c>
    </row>
    <row r="224" spans="12:18" x14ac:dyDescent="0.25">
      <c r="M224" s="55" t="s">
        <v>368</v>
      </c>
      <c r="N224" s="57"/>
      <c r="O224" s="57">
        <v>1</v>
      </c>
      <c r="P224" s="57"/>
      <c r="Q224" s="57"/>
      <c r="R224" s="57">
        <v>1</v>
      </c>
    </row>
    <row r="225" spans="12:18" x14ac:dyDescent="0.25">
      <c r="M225" s="89">
        <v>36928</v>
      </c>
      <c r="N225" s="57"/>
      <c r="O225" s="57">
        <v>1</v>
      </c>
      <c r="P225" s="57"/>
      <c r="Q225" s="57"/>
      <c r="R225" s="57">
        <v>1</v>
      </c>
    </row>
    <row r="226" spans="12:18" x14ac:dyDescent="0.25">
      <c r="M226" s="55" t="s">
        <v>367</v>
      </c>
      <c r="N226" s="57"/>
      <c r="O226" s="57"/>
      <c r="P226" s="57"/>
      <c r="Q226" s="57">
        <v>1</v>
      </c>
      <c r="R226" s="57">
        <v>1</v>
      </c>
    </row>
    <row r="227" spans="12:18" x14ac:dyDescent="0.25">
      <c r="M227" s="89">
        <v>36914</v>
      </c>
      <c r="N227" s="57"/>
      <c r="O227" s="57"/>
      <c r="P227" s="57"/>
      <c r="Q227" s="57">
        <v>1</v>
      </c>
      <c r="R227" s="57">
        <v>1</v>
      </c>
    </row>
    <row r="228" spans="12:18" x14ac:dyDescent="0.25">
      <c r="L228" t="s">
        <v>487</v>
      </c>
      <c r="M228" s="55" t="s">
        <v>366</v>
      </c>
      <c r="N228" s="57"/>
      <c r="O228" s="57"/>
      <c r="P228" s="57"/>
      <c r="Q228" s="57">
        <v>2</v>
      </c>
      <c r="R228" s="57">
        <v>2</v>
      </c>
    </row>
    <row r="229" spans="12:18" x14ac:dyDescent="0.25">
      <c r="M229" s="89">
        <v>36912</v>
      </c>
      <c r="N229" s="57"/>
      <c r="O229" s="57"/>
      <c r="P229" s="57"/>
      <c r="Q229" s="57">
        <v>1</v>
      </c>
      <c r="R229" s="57">
        <v>1</v>
      </c>
    </row>
    <row r="230" spans="12:18" x14ac:dyDescent="0.25">
      <c r="M230" s="89">
        <v>37299</v>
      </c>
      <c r="N230" s="57"/>
      <c r="O230" s="57"/>
      <c r="P230" s="57"/>
      <c r="Q230" s="57">
        <v>1</v>
      </c>
      <c r="R230" s="57">
        <v>1</v>
      </c>
    </row>
    <row r="231" spans="12:18" x14ac:dyDescent="0.25">
      <c r="L231" t="s">
        <v>489</v>
      </c>
      <c r="M231" s="55" t="s">
        <v>365</v>
      </c>
      <c r="N231" s="57"/>
      <c r="O231" s="57">
        <v>1</v>
      </c>
      <c r="P231" s="57">
        <v>1</v>
      </c>
      <c r="Q231" s="57"/>
      <c r="R231" s="57">
        <v>2</v>
      </c>
    </row>
    <row r="232" spans="12:18" x14ac:dyDescent="0.25">
      <c r="M232" s="89">
        <v>36572</v>
      </c>
      <c r="N232" s="57"/>
      <c r="O232" s="57">
        <v>1</v>
      </c>
      <c r="P232" s="57"/>
      <c r="Q232" s="57"/>
      <c r="R232" s="57">
        <v>1</v>
      </c>
    </row>
    <row r="233" spans="12:18" x14ac:dyDescent="0.25">
      <c r="M233" s="89">
        <v>38018</v>
      </c>
      <c r="N233" s="57"/>
      <c r="O233" s="57"/>
      <c r="P233" s="57">
        <v>1</v>
      </c>
      <c r="Q233" s="57"/>
      <c r="R233" s="57">
        <v>1</v>
      </c>
    </row>
    <row r="234" spans="12:18" x14ac:dyDescent="0.25">
      <c r="L234" t="s">
        <v>487</v>
      </c>
      <c r="M234" s="55" t="s">
        <v>364</v>
      </c>
      <c r="N234" s="57"/>
      <c r="O234" s="57">
        <v>2</v>
      </c>
      <c r="P234" s="57"/>
      <c r="Q234" s="57"/>
      <c r="R234" s="57">
        <v>2</v>
      </c>
    </row>
    <row r="235" spans="12:18" x14ac:dyDescent="0.25">
      <c r="M235" s="89">
        <v>36920</v>
      </c>
      <c r="N235" s="57"/>
      <c r="O235" s="57">
        <v>1</v>
      </c>
      <c r="P235" s="57"/>
      <c r="Q235" s="57"/>
      <c r="R235" s="57">
        <v>1</v>
      </c>
    </row>
    <row r="236" spans="12:18" x14ac:dyDescent="0.25">
      <c r="M236" s="89">
        <v>37293</v>
      </c>
      <c r="N236" s="57"/>
      <c r="O236" s="57">
        <v>1</v>
      </c>
      <c r="P236" s="57"/>
      <c r="Q236" s="57"/>
      <c r="R236" s="57">
        <v>1</v>
      </c>
    </row>
    <row r="237" spans="12:18" x14ac:dyDescent="0.25">
      <c r="M237" s="55" t="s">
        <v>363</v>
      </c>
      <c r="N237" s="57"/>
      <c r="O237" s="57"/>
      <c r="P237" s="57">
        <v>1</v>
      </c>
      <c r="Q237" s="57"/>
      <c r="R237" s="57">
        <v>1</v>
      </c>
    </row>
    <row r="238" spans="12:18" x14ac:dyDescent="0.25">
      <c r="M238" s="89">
        <v>36573</v>
      </c>
      <c r="N238" s="57"/>
      <c r="O238" s="57"/>
      <c r="P238" s="57">
        <v>1</v>
      </c>
      <c r="Q238" s="57"/>
      <c r="R238" s="57">
        <v>1</v>
      </c>
    </row>
    <row r="239" spans="12:18" x14ac:dyDescent="0.25">
      <c r="L239" t="s">
        <v>490</v>
      </c>
      <c r="M239" s="55" t="s">
        <v>362</v>
      </c>
      <c r="N239" s="57"/>
      <c r="O239" s="57"/>
      <c r="P239" s="57">
        <v>2</v>
      </c>
      <c r="Q239" s="57"/>
      <c r="R239" s="57">
        <v>2</v>
      </c>
    </row>
    <row r="240" spans="12:18" x14ac:dyDescent="0.25">
      <c r="M240" s="89">
        <v>36573</v>
      </c>
      <c r="N240" s="57"/>
      <c r="O240" s="57"/>
      <c r="P240" s="57">
        <v>1</v>
      </c>
      <c r="Q240" s="57"/>
      <c r="R240" s="57">
        <v>1</v>
      </c>
    </row>
    <row r="241" spans="13:18" x14ac:dyDescent="0.25">
      <c r="M241" s="89">
        <v>39155</v>
      </c>
      <c r="N241" s="57"/>
      <c r="O241" s="57"/>
      <c r="P241" s="57">
        <v>1</v>
      </c>
      <c r="Q241" s="57"/>
      <c r="R241" s="57">
        <v>1</v>
      </c>
    </row>
    <row r="242" spans="13:18" x14ac:dyDescent="0.25">
      <c r="M242" s="55" t="s">
        <v>361</v>
      </c>
      <c r="N242" s="57"/>
      <c r="O242" s="57"/>
      <c r="P242" s="57">
        <v>1</v>
      </c>
      <c r="Q242" s="57"/>
      <c r="R242" s="57">
        <v>1</v>
      </c>
    </row>
    <row r="243" spans="13:18" x14ac:dyDescent="0.25">
      <c r="M243" s="89">
        <v>36924</v>
      </c>
      <c r="N243" s="57"/>
      <c r="O243" s="57"/>
      <c r="P243" s="57">
        <v>1</v>
      </c>
      <c r="Q243" s="57"/>
      <c r="R243" s="57">
        <v>1</v>
      </c>
    </row>
    <row r="244" spans="13:18" x14ac:dyDescent="0.25">
      <c r="M244" s="55" t="s">
        <v>360</v>
      </c>
      <c r="N244" s="57"/>
      <c r="O244" s="57"/>
      <c r="P244" s="57">
        <v>1</v>
      </c>
      <c r="Q244" s="57"/>
      <c r="R244" s="57">
        <v>1</v>
      </c>
    </row>
    <row r="245" spans="13:18" x14ac:dyDescent="0.25">
      <c r="M245" s="89">
        <v>39877</v>
      </c>
      <c r="N245" s="57"/>
      <c r="O245" s="57"/>
      <c r="P245" s="57">
        <v>1</v>
      </c>
      <c r="Q245" s="57"/>
      <c r="R245" s="57">
        <v>1</v>
      </c>
    </row>
    <row r="246" spans="13:18" x14ac:dyDescent="0.25">
      <c r="M246" s="55" t="s">
        <v>359</v>
      </c>
      <c r="N246" s="57"/>
      <c r="O246" s="57"/>
      <c r="P246" s="57">
        <v>1</v>
      </c>
      <c r="Q246" s="57"/>
      <c r="R246" s="57">
        <v>1</v>
      </c>
    </row>
    <row r="247" spans="13:18" x14ac:dyDescent="0.25">
      <c r="M247" s="89">
        <v>36926</v>
      </c>
      <c r="N247" s="57"/>
      <c r="O247" s="57"/>
      <c r="P247" s="57">
        <v>1</v>
      </c>
      <c r="Q247" s="57"/>
      <c r="R247" s="57">
        <v>1</v>
      </c>
    </row>
    <row r="248" spans="13:18" x14ac:dyDescent="0.25">
      <c r="M248" s="55" t="s">
        <v>358</v>
      </c>
      <c r="N248" s="57"/>
      <c r="O248" s="57"/>
      <c r="P248" s="57">
        <v>1</v>
      </c>
      <c r="Q248" s="57"/>
      <c r="R248" s="57">
        <v>1</v>
      </c>
    </row>
    <row r="249" spans="13:18" x14ac:dyDescent="0.25">
      <c r="M249" s="89">
        <v>36916</v>
      </c>
      <c r="N249" s="57"/>
      <c r="O249" s="57"/>
      <c r="P249" s="57">
        <v>1</v>
      </c>
      <c r="Q249" s="57"/>
      <c r="R249" s="57">
        <v>1</v>
      </c>
    </row>
    <row r="250" spans="13:18" x14ac:dyDescent="0.25">
      <c r="M250" s="55" t="s">
        <v>357</v>
      </c>
      <c r="N250" s="57"/>
      <c r="O250" s="57"/>
      <c r="P250" s="57">
        <v>1</v>
      </c>
      <c r="Q250" s="57"/>
      <c r="R250" s="57">
        <v>1</v>
      </c>
    </row>
    <row r="251" spans="13:18" x14ac:dyDescent="0.25">
      <c r="M251" s="89">
        <v>36916</v>
      </c>
      <c r="N251" s="57"/>
      <c r="O251" s="57"/>
      <c r="P251" s="57">
        <v>1</v>
      </c>
      <c r="Q251" s="57"/>
      <c r="R251" s="57">
        <v>1</v>
      </c>
    </row>
    <row r="252" spans="13:18" x14ac:dyDescent="0.25">
      <c r="M252" s="55" t="s">
        <v>356</v>
      </c>
      <c r="N252" s="57"/>
      <c r="O252" s="57"/>
      <c r="P252" s="57">
        <v>1</v>
      </c>
      <c r="Q252" s="57"/>
      <c r="R252" s="57">
        <v>1</v>
      </c>
    </row>
    <row r="253" spans="13:18" x14ac:dyDescent="0.25">
      <c r="M253" s="89">
        <v>36916</v>
      </c>
      <c r="N253" s="57"/>
      <c r="O253" s="57"/>
      <c r="P253" s="57">
        <v>1</v>
      </c>
      <c r="Q253" s="57"/>
      <c r="R253" s="57">
        <v>1</v>
      </c>
    </row>
    <row r="254" spans="13:18" x14ac:dyDescent="0.25">
      <c r="M254" s="55" t="s">
        <v>355</v>
      </c>
      <c r="N254" s="57"/>
      <c r="O254" s="57"/>
      <c r="P254" s="57">
        <v>1</v>
      </c>
      <c r="Q254" s="57"/>
      <c r="R254" s="57">
        <v>1</v>
      </c>
    </row>
    <row r="255" spans="13:18" x14ac:dyDescent="0.25">
      <c r="M255" s="89">
        <v>36921</v>
      </c>
      <c r="N255" s="57"/>
      <c r="O255" s="57"/>
      <c r="P255" s="57">
        <v>1</v>
      </c>
      <c r="Q255" s="57"/>
      <c r="R255" s="57">
        <v>1</v>
      </c>
    </row>
    <row r="256" spans="13:18" x14ac:dyDescent="0.25">
      <c r="M256" s="55" t="s">
        <v>354</v>
      </c>
      <c r="N256" s="57"/>
      <c r="O256" s="57"/>
      <c r="P256" s="57">
        <v>1</v>
      </c>
      <c r="Q256" s="57"/>
      <c r="R256" s="57">
        <v>1</v>
      </c>
    </row>
    <row r="257" spans="13:18" x14ac:dyDescent="0.25">
      <c r="M257" s="89">
        <v>36921</v>
      </c>
      <c r="N257" s="57"/>
      <c r="O257" s="57"/>
      <c r="P257" s="57">
        <v>1</v>
      </c>
      <c r="Q257" s="57"/>
      <c r="R257" s="57">
        <v>1</v>
      </c>
    </row>
    <row r="258" spans="13:18" x14ac:dyDescent="0.25">
      <c r="M258" s="55" t="s">
        <v>353</v>
      </c>
      <c r="N258" s="57"/>
      <c r="O258" s="57"/>
      <c r="P258" s="57">
        <v>1</v>
      </c>
      <c r="Q258" s="57"/>
      <c r="R258" s="57">
        <v>1</v>
      </c>
    </row>
    <row r="259" spans="13:18" x14ac:dyDescent="0.25">
      <c r="M259" s="89">
        <v>36954</v>
      </c>
      <c r="N259" s="57"/>
      <c r="O259" s="57"/>
      <c r="P259" s="57">
        <v>1</v>
      </c>
      <c r="Q259" s="57"/>
      <c r="R259" s="57">
        <v>1</v>
      </c>
    </row>
    <row r="260" spans="13:18" x14ac:dyDescent="0.25">
      <c r="M260" s="55" t="s">
        <v>352</v>
      </c>
      <c r="N260" s="57"/>
      <c r="O260" s="57"/>
      <c r="P260" s="57"/>
      <c r="Q260" s="57">
        <v>1</v>
      </c>
      <c r="R260" s="57">
        <v>1</v>
      </c>
    </row>
    <row r="261" spans="13:18" x14ac:dyDescent="0.25">
      <c r="M261" s="89">
        <v>36873</v>
      </c>
      <c r="N261" s="57"/>
      <c r="O261" s="57"/>
      <c r="P261" s="57"/>
      <c r="Q261" s="57">
        <v>1</v>
      </c>
      <c r="R261" s="57">
        <v>1</v>
      </c>
    </row>
    <row r="262" spans="13:18" x14ac:dyDescent="0.25">
      <c r="M262" s="55" t="s">
        <v>351</v>
      </c>
      <c r="N262" s="57"/>
      <c r="O262" s="57"/>
      <c r="P262" s="57"/>
      <c r="Q262" s="57">
        <v>1</v>
      </c>
      <c r="R262" s="57">
        <v>1</v>
      </c>
    </row>
    <row r="263" spans="13:18" x14ac:dyDescent="0.25">
      <c r="M263" s="89">
        <v>36913</v>
      </c>
      <c r="N263" s="57"/>
      <c r="O263" s="57"/>
      <c r="P263" s="57"/>
      <c r="Q263" s="57">
        <v>1</v>
      </c>
      <c r="R263" s="57">
        <v>1</v>
      </c>
    </row>
    <row r="264" spans="13:18" x14ac:dyDescent="0.25">
      <c r="M264" s="55" t="s">
        <v>350</v>
      </c>
      <c r="N264" s="57"/>
      <c r="O264" s="57"/>
      <c r="P264" s="57"/>
      <c r="Q264" s="57">
        <v>1</v>
      </c>
      <c r="R264" s="57">
        <v>1</v>
      </c>
    </row>
    <row r="265" spans="13:18" x14ac:dyDescent="0.25">
      <c r="M265" s="89">
        <v>36916</v>
      </c>
      <c r="N265" s="57"/>
      <c r="O265" s="57"/>
      <c r="P265" s="57"/>
      <c r="Q265" s="57">
        <v>1</v>
      </c>
      <c r="R265" s="57">
        <v>1</v>
      </c>
    </row>
    <row r="266" spans="13:18" x14ac:dyDescent="0.25">
      <c r="M266" s="55" t="s">
        <v>349</v>
      </c>
      <c r="N266" s="57"/>
      <c r="O266" s="57"/>
      <c r="P266" s="57">
        <v>1</v>
      </c>
      <c r="Q266" s="57"/>
      <c r="R266" s="57">
        <v>1</v>
      </c>
    </row>
    <row r="267" spans="13:18" x14ac:dyDescent="0.25">
      <c r="M267" s="89">
        <v>36926</v>
      </c>
      <c r="N267" s="57"/>
      <c r="O267" s="57"/>
      <c r="P267" s="57">
        <v>1</v>
      </c>
      <c r="Q267" s="57"/>
      <c r="R267" s="57">
        <v>1</v>
      </c>
    </row>
    <row r="268" spans="13:18" x14ac:dyDescent="0.25">
      <c r="M268" s="55" t="s">
        <v>348</v>
      </c>
      <c r="N268" s="57"/>
      <c r="O268" s="57"/>
      <c r="P268" s="57"/>
      <c r="Q268" s="57">
        <v>1</v>
      </c>
      <c r="R268" s="57">
        <v>1</v>
      </c>
    </row>
    <row r="269" spans="13:18" x14ac:dyDescent="0.25">
      <c r="M269" s="89">
        <v>36926</v>
      </c>
      <c r="N269" s="57"/>
      <c r="O269" s="57"/>
      <c r="P269" s="57"/>
      <c r="Q269" s="57">
        <v>1</v>
      </c>
      <c r="R269" s="57">
        <v>1</v>
      </c>
    </row>
    <row r="270" spans="13:18" x14ac:dyDescent="0.25">
      <c r="M270" s="55" t="s">
        <v>347</v>
      </c>
      <c r="N270" s="57"/>
      <c r="O270" s="57"/>
      <c r="P270" s="57">
        <v>1</v>
      </c>
      <c r="Q270" s="57"/>
      <c r="R270" s="57">
        <v>1</v>
      </c>
    </row>
    <row r="271" spans="13:18" x14ac:dyDescent="0.25">
      <c r="M271" s="89">
        <v>36927</v>
      </c>
      <c r="N271" s="57"/>
      <c r="O271" s="57"/>
      <c r="P271" s="57">
        <v>1</v>
      </c>
      <c r="Q271" s="57"/>
      <c r="R271" s="57">
        <v>1</v>
      </c>
    </row>
    <row r="272" spans="13:18" x14ac:dyDescent="0.25">
      <c r="M272" s="55" t="s">
        <v>346</v>
      </c>
      <c r="N272" s="57"/>
      <c r="O272" s="57">
        <v>1</v>
      </c>
      <c r="P272" s="57"/>
      <c r="Q272" s="57"/>
      <c r="R272" s="57">
        <v>1</v>
      </c>
    </row>
    <row r="273" spans="12:18" x14ac:dyDescent="0.25">
      <c r="M273" s="89">
        <v>36927</v>
      </c>
      <c r="N273" s="57"/>
      <c r="O273" s="57">
        <v>1</v>
      </c>
      <c r="P273" s="57"/>
      <c r="Q273" s="57"/>
      <c r="R273" s="57">
        <v>1</v>
      </c>
    </row>
    <row r="274" spans="12:18" x14ac:dyDescent="0.25">
      <c r="M274" s="55" t="s">
        <v>345</v>
      </c>
      <c r="N274" s="57"/>
      <c r="O274" s="57"/>
      <c r="P274" s="57"/>
      <c r="Q274" s="57">
        <v>1</v>
      </c>
      <c r="R274" s="57">
        <v>1</v>
      </c>
    </row>
    <row r="275" spans="12:18" x14ac:dyDescent="0.25">
      <c r="M275" s="89">
        <v>36992</v>
      </c>
      <c r="N275" s="57"/>
      <c r="O275" s="57"/>
      <c r="P275" s="57"/>
      <c r="Q275" s="57">
        <v>1</v>
      </c>
      <c r="R275" s="57">
        <v>1</v>
      </c>
    </row>
    <row r="276" spans="12:18" x14ac:dyDescent="0.25">
      <c r="M276" s="55" t="s">
        <v>344</v>
      </c>
      <c r="N276" s="57"/>
      <c r="O276" s="57"/>
      <c r="P276" s="57"/>
      <c r="Q276" s="57">
        <v>1</v>
      </c>
      <c r="R276" s="57">
        <v>1</v>
      </c>
    </row>
    <row r="277" spans="12:18" x14ac:dyDescent="0.25">
      <c r="M277" s="89">
        <v>36929</v>
      </c>
      <c r="N277" s="57"/>
      <c r="O277" s="57"/>
      <c r="P277" s="57"/>
      <c r="Q277" s="57">
        <v>1</v>
      </c>
      <c r="R277" s="57">
        <v>1</v>
      </c>
    </row>
    <row r="278" spans="12:18" x14ac:dyDescent="0.25">
      <c r="M278" s="55" t="s">
        <v>343</v>
      </c>
      <c r="N278" s="57"/>
      <c r="O278" s="57"/>
      <c r="P278" s="57">
        <v>1</v>
      </c>
      <c r="Q278" s="57"/>
      <c r="R278" s="57">
        <v>1</v>
      </c>
    </row>
    <row r="279" spans="12:18" x14ac:dyDescent="0.25">
      <c r="M279" s="89">
        <v>36929</v>
      </c>
      <c r="N279" s="57"/>
      <c r="O279" s="57"/>
      <c r="P279" s="57">
        <v>1</v>
      </c>
      <c r="Q279" s="57"/>
      <c r="R279" s="57">
        <v>1</v>
      </c>
    </row>
    <row r="280" spans="12:18" x14ac:dyDescent="0.25">
      <c r="M280" s="55" t="s">
        <v>342</v>
      </c>
      <c r="N280" s="57"/>
      <c r="O280" s="57"/>
      <c r="P280" s="57"/>
      <c r="Q280" s="57">
        <v>1</v>
      </c>
      <c r="R280" s="57">
        <v>1</v>
      </c>
    </row>
    <row r="281" spans="12:18" x14ac:dyDescent="0.25">
      <c r="M281" s="89">
        <v>36954</v>
      </c>
      <c r="N281" s="57"/>
      <c r="O281" s="57"/>
      <c r="P281" s="57"/>
      <c r="Q281" s="57">
        <v>1</v>
      </c>
      <c r="R281" s="57">
        <v>1</v>
      </c>
    </row>
    <row r="282" spans="12:18" x14ac:dyDescent="0.25">
      <c r="M282" s="55" t="s">
        <v>341</v>
      </c>
      <c r="N282" s="57"/>
      <c r="O282" s="57"/>
      <c r="P282" s="57">
        <v>1</v>
      </c>
      <c r="Q282" s="57"/>
      <c r="R282" s="57">
        <v>1</v>
      </c>
    </row>
    <row r="283" spans="12:18" x14ac:dyDescent="0.25">
      <c r="M283" s="89">
        <v>36955</v>
      </c>
      <c r="N283" s="57"/>
      <c r="O283" s="57"/>
      <c r="P283" s="57">
        <v>1</v>
      </c>
      <c r="Q283" s="57"/>
      <c r="R283" s="57">
        <v>1</v>
      </c>
    </row>
    <row r="284" spans="12:18" x14ac:dyDescent="0.25">
      <c r="L284" t="s">
        <v>490</v>
      </c>
      <c r="M284" s="55" t="s">
        <v>340</v>
      </c>
      <c r="N284" s="57"/>
      <c r="O284" s="57"/>
      <c r="P284" s="57">
        <v>2</v>
      </c>
      <c r="Q284" s="57"/>
      <c r="R284" s="57">
        <v>2</v>
      </c>
    </row>
    <row r="285" spans="12:18" x14ac:dyDescent="0.25">
      <c r="M285" s="89">
        <v>36955</v>
      </c>
      <c r="N285" s="57"/>
      <c r="O285" s="57"/>
      <c r="P285" s="57">
        <v>1</v>
      </c>
      <c r="Q285" s="57"/>
      <c r="R285" s="57">
        <v>1</v>
      </c>
    </row>
    <row r="286" spans="12:18" x14ac:dyDescent="0.25">
      <c r="M286" s="89">
        <v>39156</v>
      </c>
      <c r="N286" s="57"/>
      <c r="O286" s="57"/>
      <c r="P286" s="57">
        <v>1</v>
      </c>
      <c r="Q286" s="57"/>
      <c r="R286" s="57">
        <v>1</v>
      </c>
    </row>
    <row r="287" spans="12:18" x14ac:dyDescent="0.25">
      <c r="L287" t="s">
        <v>487</v>
      </c>
      <c r="M287" s="55" t="s">
        <v>339</v>
      </c>
      <c r="N287" s="57"/>
      <c r="O287" s="57"/>
      <c r="P287" s="57"/>
      <c r="Q287" s="57">
        <v>2</v>
      </c>
      <c r="R287" s="57">
        <v>2</v>
      </c>
    </row>
    <row r="288" spans="12:18" x14ac:dyDescent="0.25">
      <c r="M288" s="89">
        <v>36955</v>
      </c>
      <c r="N288" s="57"/>
      <c r="O288" s="57"/>
      <c r="P288" s="57"/>
      <c r="Q288" s="57">
        <v>1</v>
      </c>
      <c r="R288" s="57">
        <v>1</v>
      </c>
    </row>
    <row r="289" spans="12:18" x14ac:dyDescent="0.25">
      <c r="M289" s="89">
        <v>39165</v>
      </c>
      <c r="N289" s="57"/>
      <c r="O289" s="57"/>
      <c r="P289" s="57"/>
      <c r="Q289" s="57">
        <v>1</v>
      </c>
      <c r="R289" s="57">
        <v>1</v>
      </c>
    </row>
    <row r="290" spans="12:18" x14ac:dyDescent="0.25">
      <c r="L290" t="s">
        <v>490</v>
      </c>
      <c r="M290" s="55" t="s">
        <v>338</v>
      </c>
      <c r="N290" s="57"/>
      <c r="O290" s="57"/>
      <c r="P290" s="57">
        <v>2</v>
      </c>
      <c r="Q290" s="57"/>
      <c r="R290" s="57">
        <v>2</v>
      </c>
    </row>
    <row r="291" spans="12:18" x14ac:dyDescent="0.25">
      <c r="M291" s="89">
        <v>36955</v>
      </c>
      <c r="N291" s="57"/>
      <c r="O291" s="57"/>
      <c r="P291" s="57">
        <v>1</v>
      </c>
      <c r="Q291" s="57"/>
      <c r="R291" s="57">
        <v>1</v>
      </c>
    </row>
    <row r="292" spans="12:18" x14ac:dyDescent="0.25">
      <c r="M292" s="89">
        <v>39156</v>
      </c>
      <c r="N292" s="57"/>
      <c r="O292" s="57"/>
      <c r="P292" s="57">
        <v>1</v>
      </c>
      <c r="Q292" s="57"/>
      <c r="R292" s="57">
        <v>1</v>
      </c>
    </row>
    <row r="293" spans="12:18" x14ac:dyDescent="0.25">
      <c r="M293" s="55" t="s">
        <v>337</v>
      </c>
      <c r="N293" s="57">
        <v>1</v>
      </c>
      <c r="O293" s="57"/>
      <c r="P293" s="57"/>
      <c r="Q293" s="57"/>
      <c r="R293" s="57">
        <v>1</v>
      </c>
    </row>
    <row r="294" spans="12:18" x14ac:dyDescent="0.25">
      <c r="M294" s="89">
        <v>36955</v>
      </c>
      <c r="N294" s="57">
        <v>1</v>
      </c>
      <c r="O294" s="57"/>
      <c r="P294" s="57"/>
      <c r="Q294" s="57"/>
      <c r="R294" s="57">
        <v>1</v>
      </c>
    </row>
    <row r="295" spans="12:18" x14ac:dyDescent="0.25">
      <c r="M295" s="55" t="s">
        <v>336</v>
      </c>
      <c r="N295" s="57"/>
      <c r="O295" s="57"/>
      <c r="P295" s="57"/>
      <c r="Q295" s="57">
        <v>1</v>
      </c>
      <c r="R295" s="57">
        <v>1</v>
      </c>
    </row>
    <row r="296" spans="12:18" x14ac:dyDescent="0.25">
      <c r="M296" s="89">
        <v>36979</v>
      </c>
      <c r="N296" s="57"/>
      <c r="O296" s="57"/>
      <c r="P296" s="57"/>
      <c r="Q296" s="57">
        <v>1</v>
      </c>
      <c r="R296" s="57">
        <v>1</v>
      </c>
    </row>
    <row r="297" spans="12:18" x14ac:dyDescent="0.25">
      <c r="M297" s="55" t="s">
        <v>335</v>
      </c>
      <c r="N297" s="57"/>
      <c r="O297" s="57"/>
      <c r="P297" s="57"/>
      <c r="Q297" s="57">
        <v>1</v>
      </c>
      <c r="R297" s="57">
        <v>1</v>
      </c>
    </row>
    <row r="298" spans="12:18" x14ac:dyDescent="0.25">
      <c r="M298" s="89">
        <v>37007</v>
      </c>
      <c r="N298" s="57"/>
      <c r="O298" s="57"/>
      <c r="P298" s="57"/>
      <c r="Q298" s="57">
        <v>1</v>
      </c>
      <c r="R298" s="57">
        <v>1</v>
      </c>
    </row>
    <row r="299" spans="12:18" x14ac:dyDescent="0.25">
      <c r="M299" s="55" t="s">
        <v>334</v>
      </c>
      <c r="N299" s="57"/>
      <c r="O299" s="57"/>
      <c r="P299" s="57">
        <v>1</v>
      </c>
      <c r="Q299" s="57"/>
      <c r="R299" s="57">
        <v>1</v>
      </c>
    </row>
    <row r="300" spans="12:18" x14ac:dyDescent="0.25">
      <c r="M300" s="89">
        <v>37299</v>
      </c>
      <c r="N300" s="57"/>
      <c r="O300" s="57"/>
      <c r="P300" s="57">
        <v>1</v>
      </c>
      <c r="Q300" s="57"/>
      <c r="R300" s="57">
        <v>1</v>
      </c>
    </row>
    <row r="301" spans="12:18" x14ac:dyDescent="0.25">
      <c r="M301" s="55" t="s">
        <v>333</v>
      </c>
      <c r="N301" s="57"/>
      <c r="O301" s="57"/>
      <c r="P301" s="57"/>
      <c r="Q301" s="57">
        <v>1</v>
      </c>
      <c r="R301" s="57">
        <v>1</v>
      </c>
    </row>
    <row r="302" spans="12:18" x14ac:dyDescent="0.25">
      <c r="M302" s="89">
        <v>37294</v>
      </c>
      <c r="N302" s="57"/>
      <c r="O302" s="57"/>
      <c r="P302" s="57"/>
      <c r="Q302" s="57">
        <v>1</v>
      </c>
      <c r="R302" s="57">
        <v>1</v>
      </c>
    </row>
    <row r="303" spans="12:18" x14ac:dyDescent="0.25">
      <c r="M303" s="55" t="s">
        <v>332</v>
      </c>
      <c r="N303" s="57"/>
      <c r="O303" s="57"/>
      <c r="P303" s="57"/>
      <c r="Q303" s="57">
        <v>1</v>
      </c>
      <c r="R303" s="57">
        <v>1</v>
      </c>
    </row>
    <row r="304" spans="12:18" x14ac:dyDescent="0.25">
      <c r="M304" s="89">
        <v>37294</v>
      </c>
      <c r="N304" s="57"/>
      <c r="O304" s="57"/>
      <c r="P304" s="57"/>
      <c r="Q304" s="57">
        <v>1</v>
      </c>
      <c r="R304" s="57">
        <v>1</v>
      </c>
    </row>
    <row r="305" spans="13:18" x14ac:dyDescent="0.25">
      <c r="M305" s="55" t="s">
        <v>331</v>
      </c>
      <c r="N305" s="57"/>
      <c r="O305" s="57"/>
      <c r="P305" s="57"/>
      <c r="Q305" s="57">
        <v>1</v>
      </c>
      <c r="R305" s="57">
        <v>1</v>
      </c>
    </row>
    <row r="306" spans="13:18" x14ac:dyDescent="0.25">
      <c r="M306" s="89">
        <v>37294</v>
      </c>
      <c r="N306" s="57"/>
      <c r="O306" s="57"/>
      <c r="P306" s="57"/>
      <c r="Q306" s="57">
        <v>1</v>
      </c>
      <c r="R306" s="57">
        <v>1</v>
      </c>
    </row>
    <row r="307" spans="13:18" x14ac:dyDescent="0.25">
      <c r="M307" s="55" t="s">
        <v>330</v>
      </c>
      <c r="N307" s="57"/>
      <c r="O307" s="57"/>
      <c r="P307" s="57">
        <v>1</v>
      </c>
      <c r="Q307" s="57"/>
      <c r="R307" s="57">
        <v>1</v>
      </c>
    </row>
    <row r="308" spans="13:18" x14ac:dyDescent="0.25">
      <c r="M308" s="89">
        <v>37295</v>
      </c>
      <c r="N308" s="57"/>
      <c r="O308" s="57"/>
      <c r="P308" s="57">
        <v>1</v>
      </c>
      <c r="Q308" s="57"/>
      <c r="R308" s="57">
        <v>1</v>
      </c>
    </row>
    <row r="309" spans="13:18" x14ac:dyDescent="0.25">
      <c r="M309" s="55" t="s">
        <v>329</v>
      </c>
      <c r="N309" s="57"/>
      <c r="O309" s="57"/>
      <c r="P309" s="57">
        <v>1</v>
      </c>
      <c r="Q309" s="57"/>
      <c r="R309" s="57">
        <v>1</v>
      </c>
    </row>
    <row r="310" spans="13:18" x14ac:dyDescent="0.25">
      <c r="M310" s="89">
        <v>37293</v>
      </c>
      <c r="N310" s="57"/>
      <c r="O310" s="57"/>
      <c r="P310" s="57">
        <v>1</v>
      </c>
      <c r="Q310" s="57"/>
      <c r="R310" s="57">
        <v>1</v>
      </c>
    </row>
    <row r="311" spans="13:18" x14ac:dyDescent="0.25">
      <c r="M311" s="55" t="s">
        <v>328</v>
      </c>
      <c r="N311" s="57"/>
      <c r="O311" s="57"/>
      <c r="P311" s="57">
        <v>1</v>
      </c>
      <c r="Q311" s="57"/>
      <c r="R311" s="57">
        <v>1</v>
      </c>
    </row>
    <row r="312" spans="13:18" x14ac:dyDescent="0.25">
      <c r="M312" s="89">
        <v>37293</v>
      </c>
      <c r="N312" s="57"/>
      <c r="O312" s="57"/>
      <c r="P312" s="57">
        <v>1</v>
      </c>
      <c r="Q312" s="57"/>
      <c r="R312" s="57">
        <v>1</v>
      </c>
    </row>
    <row r="313" spans="13:18" x14ac:dyDescent="0.25">
      <c r="M313" s="55" t="s">
        <v>327</v>
      </c>
      <c r="N313" s="57"/>
      <c r="O313" s="57"/>
      <c r="P313" s="57">
        <v>1</v>
      </c>
      <c r="Q313" s="57"/>
      <c r="R313" s="57">
        <v>1</v>
      </c>
    </row>
    <row r="314" spans="13:18" x14ac:dyDescent="0.25">
      <c r="M314" s="89">
        <v>37293</v>
      </c>
      <c r="N314" s="57"/>
      <c r="O314" s="57"/>
      <c r="P314" s="57">
        <v>1</v>
      </c>
      <c r="Q314" s="57"/>
      <c r="R314" s="57">
        <v>1</v>
      </c>
    </row>
    <row r="315" spans="13:18" x14ac:dyDescent="0.25">
      <c r="M315" s="55" t="s">
        <v>326</v>
      </c>
      <c r="N315" s="57"/>
      <c r="O315" s="57"/>
      <c r="P315" s="57"/>
      <c r="Q315" s="57">
        <v>1</v>
      </c>
      <c r="R315" s="57">
        <v>1</v>
      </c>
    </row>
    <row r="316" spans="13:18" x14ac:dyDescent="0.25">
      <c r="M316" s="89">
        <v>37290</v>
      </c>
      <c r="N316" s="57"/>
      <c r="O316" s="57"/>
      <c r="P316" s="57"/>
      <c r="Q316" s="57">
        <v>1</v>
      </c>
      <c r="R316" s="57">
        <v>1</v>
      </c>
    </row>
    <row r="317" spans="13:18" x14ac:dyDescent="0.25">
      <c r="M317" s="55" t="s">
        <v>325</v>
      </c>
      <c r="N317" s="57"/>
      <c r="O317" s="57"/>
      <c r="P317" s="57">
        <v>1</v>
      </c>
      <c r="Q317" s="57"/>
      <c r="R317" s="57">
        <v>1</v>
      </c>
    </row>
    <row r="318" spans="13:18" x14ac:dyDescent="0.25">
      <c r="M318" s="89">
        <v>37290</v>
      </c>
      <c r="N318" s="57"/>
      <c r="O318" s="57"/>
      <c r="P318" s="57">
        <v>1</v>
      </c>
      <c r="Q318" s="57"/>
      <c r="R318" s="57">
        <v>1</v>
      </c>
    </row>
    <row r="319" spans="13:18" x14ac:dyDescent="0.25">
      <c r="M319" s="55" t="s">
        <v>324</v>
      </c>
      <c r="N319" s="57"/>
      <c r="O319" s="57"/>
      <c r="P319" s="57">
        <v>1</v>
      </c>
      <c r="Q319" s="57"/>
      <c r="R319" s="57">
        <v>1</v>
      </c>
    </row>
    <row r="320" spans="13:18" x14ac:dyDescent="0.25">
      <c r="M320" s="89">
        <v>39156</v>
      </c>
      <c r="N320" s="57"/>
      <c r="O320" s="57"/>
      <c r="P320" s="57">
        <v>1</v>
      </c>
      <c r="Q320" s="57"/>
      <c r="R320" s="57">
        <v>1</v>
      </c>
    </row>
    <row r="321" spans="13:18" x14ac:dyDescent="0.25">
      <c r="M321" s="55" t="s">
        <v>323</v>
      </c>
      <c r="N321" s="57"/>
      <c r="O321" s="57"/>
      <c r="P321" s="57">
        <v>1</v>
      </c>
      <c r="Q321" s="57"/>
      <c r="R321" s="57">
        <v>1</v>
      </c>
    </row>
    <row r="322" spans="13:18" x14ac:dyDescent="0.25">
      <c r="M322" s="89">
        <v>37272</v>
      </c>
      <c r="N322" s="57"/>
      <c r="O322" s="57"/>
      <c r="P322" s="57">
        <v>1</v>
      </c>
      <c r="Q322" s="57"/>
      <c r="R322" s="57">
        <v>1</v>
      </c>
    </row>
    <row r="323" spans="13:18" x14ac:dyDescent="0.25">
      <c r="M323" s="55" t="s">
        <v>322</v>
      </c>
      <c r="N323" s="57"/>
      <c r="O323" s="57"/>
      <c r="P323" s="57">
        <v>1</v>
      </c>
      <c r="Q323" s="57"/>
      <c r="R323" s="57">
        <v>1</v>
      </c>
    </row>
    <row r="324" spans="13:18" x14ac:dyDescent="0.25">
      <c r="M324" s="89">
        <v>37238</v>
      </c>
      <c r="N324" s="57"/>
      <c r="O324" s="57"/>
      <c r="P324" s="57">
        <v>1</v>
      </c>
      <c r="Q324" s="57"/>
      <c r="R324" s="57">
        <v>1</v>
      </c>
    </row>
    <row r="325" spans="13:18" x14ac:dyDescent="0.25">
      <c r="M325" s="55" t="s">
        <v>321</v>
      </c>
      <c r="N325" s="57"/>
      <c r="O325" s="57">
        <v>1</v>
      </c>
      <c r="P325" s="57"/>
      <c r="Q325" s="57"/>
      <c r="R325" s="57">
        <v>1</v>
      </c>
    </row>
    <row r="326" spans="13:18" x14ac:dyDescent="0.25">
      <c r="M326" s="89">
        <v>37419.669062499997</v>
      </c>
      <c r="N326" s="57"/>
      <c r="O326" s="57">
        <v>1</v>
      </c>
      <c r="P326" s="57"/>
      <c r="Q326" s="57"/>
      <c r="R326" s="57">
        <v>1</v>
      </c>
    </row>
    <row r="327" spans="13:18" x14ac:dyDescent="0.25">
      <c r="M327" s="55" t="s">
        <v>320</v>
      </c>
      <c r="N327" s="57"/>
      <c r="O327" s="57"/>
      <c r="P327" s="57"/>
      <c r="Q327" s="57">
        <v>1</v>
      </c>
      <c r="R327" s="57">
        <v>1</v>
      </c>
    </row>
    <row r="328" spans="13:18" x14ac:dyDescent="0.25">
      <c r="M328" s="89">
        <v>37559</v>
      </c>
      <c r="N328" s="57"/>
      <c r="O328" s="57"/>
      <c r="P328" s="57"/>
      <c r="Q328" s="57">
        <v>1</v>
      </c>
      <c r="R328" s="57">
        <v>1</v>
      </c>
    </row>
    <row r="329" spans="13:18" x14ac:dyDescent="0.25">
      <c r="M329" s="55" t="s">
        <v>319</v>
      </c>
      <c r="N329" s="57"/>
      <c r="O329" s="57"/>
      <c r="P329" s="57">
        <v>1</v>
      </c>
      <c r="Q329" s="57"/>
      <c r="R329" s="57">
        <v>1</v>
      </c>
    </row>
    <row r="330" spans="13:18" x14ac:dyDescent="0.25">
      <c r="M330" s="89">
        <v>37559</v>
      </c>
      <c r="N330" s="57"/>
      <c r="O330" s="57"/>
      <c r="P330" s="57">
        <v>1</v>
      </c>
      <c r="Q330" s="57"/>
      <c r="R330" s="57">
        <v>1</v>
      </c>
    </row>
    <row r="331" spans="13:18" x14ac:dyDescent="0.25">
      <c r="M331" s="55" t="s">
        <v>318</v>
      </c>
      <c r="N331" s="57"/>
      <c r="O331" s="57"/>
      <c r="P331" s="57"/>
      <c r="Q331" s="57">
        <v>1</v>
      </c>
      <c r="R331" s="57">
        <v>1</v>
      </c>
    </row>
    <row r="332" spans="13:18" x14ac:dyDescent="0.25">
      <c r="M332" s="89">
        <v>37559</v>
      </c>
      <c r="N332" s="57"/>
      <c r="O332" s="57"/>
      <c r="P332" s="57"/>
      <c r="Q332" s="57">
        <v>1</v>
      </c>
      <c r="R332" s="57">
        <v>1</v>
      </c>
    </row>
    <row r="333" spans="13:18" x14ac:dyDescent="0.25">
      <c r="M333" s="55" t="s">
        <v>317</v>
      </c>
      <c r="N333" s="57"/>
      <c r="O333" s="57">
        <v>1</v>
      </c>
      <c r="P333" s="57">
        <v>1</v>
      </c>
      <c r="Q333" s="57"/>
      <c r="R333" s="57">
        <v>2</v>
      </c>
    </row>
    <row r="334" spans="13:18" x14ac:dyDescent="0.25">
      <c r="M334" s="89">
        <v>37679</v>
      </c>
      <c r="N334" s="57"/>
      <c r="O334" s="57">
        <v>1</v>
      </c>
      <c r="P334" s="57">
        <v>1</v>
      </c>
      <c r="Q334" s="57"/>
      <c r="R334" s="57">
        <v>2</v>
      </c>
    </row>
    <row r="335" spans="13:18" x14ac:dyDescent="0.25">
      <c r="M335" s="55" t="s">
        <v>316</v>
      </c>
      <c r="N335" s="57"/>
      <c r="O335" s="57"/>
      <c r="P335" s="57">
        <v>2</v>
      </c>
      <c r="Q335" s="57"/>
      <c r="R335" s="57">
        <v>2</v>
      </c>
    </row>
    <row r="336" spans="13:18" x14ac:dyDescent="0.25">
      <c r="M336" s="89">
        <v>37679</v>
      </c>
      <c r="N336" s="57"/>
      <c r="O336" s="57"/>
      <c r="P336" s="57">
        <v>2</v>
      </c>
      <c r="Q336" s="57"/>
      <c r="R336" s="57">
        <v>2</v>
      </c>
    </row>
    <row r="337" spans="13:18" x14ac:dyDescent="0.25">
      <c r="M337" s="55" t="s">
        <v>315</v>
      </c>
      <c r="N337" s="57"/>
      <c r="O337" s="57"/>
      <c r="P337" s="57">
        <v>2</v>
      </c>
      <c r="Q337" s="57"/>
      <c r="R337" s="57">
        <v>2</v>
      </c>
    </row>
    <row r="338" spans="13:18" x14ac:dyDescent="0.25">
      <c r="M338" s="89">
        <v>37679</v>
      </c>
      <c r="N338" s="57"/>
      <c r="O338" s="57"/>
      <c r="P338" s="57">
        <v>2</v>
      </c>
      <c r="Q338" s="57"/>
      <c r="R338" s="57">
        <v>2</v>
      </c>
    </row>
    <row r="339" spans="13:18" x14ac:dyDescent="0.25">
      <c r="M339" s="55" t="s">
        <v>314</v>
      </c>
      <c r="N339" s="57"/>
      <c r="O339" s="57"/>
      <c r="P339" s="57">
        <v>1</v>
      </c>
      <c r="Q339" s="57">
        <v>1</v>
      </c>
      <c r="R339" s="57">
        <v>2</v>
      </c>
    </row>
    <row r="340" spans="13:18" x14ac:dyDescent="0.25">
      <c r="M340" s="89">
        <v>37679</v>
      </c>
      <c r="N340" s="57"/>
      <c r="O340" s="57"/>
      <c r="P340" s="57">
        <v>1</v>
      </c>
      <c r="Q340" s="57">
        <v>1</v>
      </c>
      <c r="R340" s="57">
        <v>2</v>
      </c>
    </row>
    <row r="341" spans="13:18" x14ac:dyDescent="0.25">
      <c r="M341" s="55" t="s">
        <v>313</v>
      </c>
      <c r="N341" s="57"/>
      <c r="O341" s="57"/>
      <c r="P341" s="57">
        <v>1</v>
      </c>
      <c r="Q341" s="57">
        <v>1</v>
      </c>
      <c r="R341" s="57">
        <v>2</v>
      </c>
    </row>
    <row r="342" spans="13:18" x14ac:dyDescent="0.25">
      <c r="M342" s="89">
        <v>37679</v>
      </c>
      <c r="N342" s="57"/>
      <c r="O342" s="57"/>
      <c r="P342" s="57">
        <v>1</v>
      </c>
      <c r="Q342" s="57">
        <v>1</v>
      </c>
      <c r="R342" s="57">
        <v>2</v>
      </c>
    </row>
    <row r="343" spans="13:18" x14ac:dyDescent="0.25">
      <c r="M343" s="55" t="s">
        <v>312</v>
      </c>
      <c r="N343" s="57"/>
      <c r="O343" s="57">
        <v>1</v>
      </c>
      <c r="P343" s="57"/>
      <c r="Q343" s="57"/>
      <c r="R343" s="57">
        <v>1</v>
      </c>
    </row>
    <row r="344" spans="13:18" x14ac:dyDescent="0.25">
      <c r="M344" s="89">
        <v>38018</v>
      </c>
      <c r="N344" s="57"/>
      <c r="O344" s="57">
        <v>1</v>
      </c>
      <c r="P344" s="57"/>
      <c r="Q344" s="57"/>
      <c r="R344" s="57">
        <v>1</v>
      </c>
    </row>
    <row r="345" spans="13:18" x14ac:dyDescent="0.25">
      <c r="M345" s="55" t="s">
        <v>311</v>
      </c>
      <c r="N345" s="57"/>
      <c r="O345" s="57">
        <v>1</v>
      </c>
      <c r="P345" s="57"/>
      <c r="Q345" s="57"/>
      <c r="R345" s="57">
        <v>1</v>
      </c>
    </row>
    <row r="346" spans="13:18" x14ac:dyDescent="0.25">
      <c r="M346" s="89">
        <v>39151</v>
      </c>
      <c r="N346" s="57"/>
      <c r="O346" s="57">
        <v>1</v>
      </c>
      <c r="P346" s="57"/>
      <c r="Q346" s="57"/>
      <c r="R346" s="57">
        <v>1</v>
      </c>
    </row>
    <row r="347" spans="13:18" x14ac:dyDescent="0.25">
      <c r="M347" s="55" t="s">
        <v>310</v>
      </c>
      <c r="N347" s="57"/>
      <c r="O347" s="57"/>
      <c r="P347" s="57">
        <v>1</v>
      </c>
      <c r="Q347" s="57"/>
      <c r="R347" s="57">
        <v>1</v>
      </c>
    </row>
    <row r="348" spans="13:18" x14ac:dyDescent="0.25">
      <c r="M348" s="89">
        <v>39156</v>
      </c>
      <c r="N348" s="57"/>
      <c r="O348" s="57"/>
      <c r="P348" s="57">
        <v>1</v>
      </c>
      <c r="Q348" s="57"/>
      <c r="R348" s="57">
        <v>1</v>
      </c>
    </row>
    <row r="349" spans="13:18" x14ac:dyDescent="0.25">
      <c r="M349" s="55" t="s">
        <v>309</v>
      </c>
      <c r="N349" s="57"/>
      <c r="O349" s="57"/>
      <c r="P349" s="57">
        <v>1</v>
      </c>
      <c r="Q349" s="57"/>
      <c r="R349" s="57">
        <v>1</v>
      </c>
    </row>
    <row r="350" spans="13:18" x14ac:dyDescent="0.25">
      <c r="M350" s="89">
        <v>39156</v>
      </c>
      <c r="N350" s="57"/>
      <c r="O350" s="57"/>
      <c r="P350" s="57">
        <v>1</v>
      </c>
      <c r="Q350" s="57"/>
      <c r="R350" s="57">
        <v>1</v>
      </c>
    </row>
    <row r="351" spans="13:18" x14ac:dyDescent="0.25">
      <c r="M351" s="55" t="s">
        <v>308</v>
      </c>
      <c r="N351" s="57"/>
      <c r="O351" s="57"/>
      <c r="P351" s="57">
        <v>1</v>
      </c>
      <c r="Q351" s="57"/>
      <c r="R351" s="57">
        <v>1</v>
      </c>
    </row>
    <row r="352" spans="13:18" x14ac:dyDescent="0.25">
      <c r="M352" s="89">
        <v>39165</v>
      </c>
      <c r="N352" s="57"/>
      <c r="O352" s="57"/>
      <c r="P352" s="57">
        <v>1</v>
      </c>
      <c r="Q352" s="57"/>
      <c r="R352" s="57">
        <v>1</v>
      </c>
    </row>
    <row r="353" spans="13:18" x14ac:dyDescent="0.25">
      <c r="M353" s="55" t="s">
        <v>307</v>
      </c>
      <c r="N353" s="57"/>
      <c r="O353" s="57"/>
      <c r="P353" s="57">
        <v>1</v>
      </c>
      <c r="Q353" s="57"/>
      <c r="R353" s="57">
        <v>1</v>
      </c>
    </row>
    <row r="354" spans="13:18" x14ac:dyDescent="0.25">
      <c r="M354" s="89">
        <v>39165</v>
      </c>
      <c r="N354" s="57"/>
      <c r="O354" s="57"/>
      <c r="P354" s="57">
        <v>1</v>
      </c>
      <c r="Q354" s="57"/>
      <c r="R354" s="57">
        <v>1</v>
      </c>
    </row>
    <row r="355" spans="13:18" x14ac:dyDescent="0.25">
      <c r="M355" s="55" t="s">
        <v>306</v>
      </c>
      <c r="N355" s="57"/>
      <c r="O355" s="57"/>
      <c r="P355" s="57">
        <v>1</v>
      </c>
      <c r="Q355" s="57"/>
      <c r="R355" s="57">
        <v>1</v>
      </c>
    </row>
    <row r="356" spans="13:18" x14ac:dyDescent="0.25">
      <c r="M356" s="89">
        <v>39165</v>
      </c>
      <c r="N356" s="57"/>
      <c r="O356" s="57"/>
      <c r="P356" s="57">
        <v>1</v>
      </c>
      <c r="Q356" s="57"/>
      <c r="R356" s="57">
        <v>1</v>
      </c>
    </row>
    <row r="357" spans="13:18" x14ac:dyDescent="0.25">
      <c r="M357" s="55" t="s">
        <v>305</v>
      </c>
      <c r="N357" s="57"/>
      <c r="O357" s="57"/>
      <c r="P357" s="57">
        <v>1</v>
      </c>
      <c r="Q357" s="57"/>
      <c r="R357" s="57">
        <v>1</v>
      </c>
    </row>
    <row r="358" spans="13:18" x14ac:dyDescent="0.25">
      <c r="M358" s="89">
        <v>39165</v>
      </c>
      <c r="N358" s="57"/>
      <c r="O358" s="57"/>
      <c r="P358" s="57">
        <v>1</v>
      </c>
      <c r="Q358" s="57"/>
      <c r="R358" s="57">
        <v>1</v>
      </c>
    </row>
    <row r="359" spans="13:18" x14ac:dyDescent="0.25">
      <c r="M359" s="55" t="s">
        <v>304</v>
      </c>
      <c r="N359" s="57"/>
      <c r="O359" s="57"/>
      <c r="P359" s="57">
        <v>1</v>
      </c>
      <c r="Q359" s="57"/>
      <c r="R359" s="57">
        <v>1</v>
      </c>
    </row>
    <row r="360" spans="13:18" x14ac:dyDescent="0.25">
      <c r="M360" s="89">
        <v>39165</v>
      </c>
      <c r="N360" s="57"/>
      <c r="O360" s="57"/>
      <c r="P360" s="57">
        <v>1</v>
      </c>
      <c r="Q360" s="57"/>
      <c r="R360" s="57">
        <v>1</v>
      </c>
    </row>
    <row r="361" spans="13:18" x14ac:dyDescent="0.25">
      <c r="M361" s="55" t="s">
        <v>303</v>
      </c>
      <c r="N361" s="57"/>
      <c r="O361" s="57"/>
      <c r="P361" s="57">
        <v>1</v>
      </c>
      <c r="Q361" s="57"/>
      <c r="R361" s="57">
        <v>1</v>
      </c>
    </row>
    <row r="362" spans="13:18" x14ac:dyDescent="0.25">
      <c r="M362" s="89">
        <v>39165</v>
      </c>
      <c r="N362" s="57"/>
      <c r="O362" s="57"/>
      <c r="P362" s="57">
        <v>1</v>
      </c>
      <c r="Q362" s="57"/>
      <c r="R362" s="57">
        <v>1</v>
      </c>
    </row>
    <row r="363" spans="13:18" x14ac:dyDescent="0.25">
      <c r="M363" s="55" t="s">
        <v>302</v>
      </c>
      <c r="N363" s="57"/>
      <c r="O363" s="57"/>
      <c r="P363" s="57">
        <v>1</v>
      </c>
      <c r="Q363" s="57"/>
      <c r="R363" s="57">
        <v>1</v>
      </c>
    </row>
    <row r="364" spans="13:18" x14ac:dyDescent="0.25">
      <c r="M364" s="89">
        <v>39496</v>
      </c>
      <c r="N364" s="57"/>
      <c r="O364" s="57"/>
      <c r="P364" s="57">
        <v>1</v>
      </c>
      <c r="Q364" s="57"/>
      <c r="R364" s="57">
        <v>1</v>
      </c>
    </row>
    <row r="365" spans="13:18" x14ac:dyDescent="0.25">
      <c r="M365" s="55" t="s">
        <v>301</v>
      </c>
      <c r="N365" s="57"/>
      <c r="O365" s="57"/>
      <c r="P365" s="57">
        <v>1</v>
      </c>
      <c r="Q365" s="57"/>
      <c r="R365" s="57">
        <v>1</v>
      </c>
    </row>
    <row r="366" spans="13:18" x14ac:dyDescent="0.25">
      <c r="M366" s="89">
        <v>39496</v>
      </c>
      <c r="N366" s="57"/>
      <c r="O366" s="57"/>
      <c r="P366" s="57">
        <v>1</v>
      </c>
      <c r="Q366" s="57"/>
      <c r="R366" s="57">
        <v>1</v>
      </c>
    </row>
    <row r="367" spans="13:18" x14ac:dyDescent="0.25">
      <c r="M367" s="55" t="s">
        <v>300</v>
      </c>
      <c r="N367" s="57"/>
      <c r="O367" s="57"/>
      <c r="P367" s="57">
        <v>1</v>
      </c>
      <c r="Q367" s="57"/>
      <c r="R367" s="57">
        <v>1</v>
      </c>
    </row>
    <row r="368" spans="13:18" x14ac:dyDescent="0.25">
      <c r="M368" s="89">
        <v>39497</v>
      </c>
      <c r="N368" s="57"/>
      <c r="O368" s="57"/>
      <c r="P368" s="57">
        <v>1</v>
      </c>
      <c r="Q368" s="57"/>
      <c r="R368" s="57">
        <v>1</v>
      </c>
    </row>
    <row r="369" spans="13:18" x14ac:dyDescent="0.25">
      <c r="M369" s="55" t="s">
        <v>299</v>
      </c>
      <c r="N369" s="57"/>
      <c r="O369" s="57"/>
      <c r="P369" s="57">
        <v>1</v>
      </c>
      <c r="Q369" s="57"/>
      <c r="R369" s="57">
        <v>1</v>
      </c>
    </row>
    <row r="370" spans="13:18" x14ac:dyDescent="0.25">
      <c r="M370" s="89">
        <v>39497</v>
      </c>
      <c r="N370" s="57"/>
      <c r="O370" s="57"/>
      <c r="P370" s="57">
        <v>1</v>
      </c>
      <c r="Q370" s="57"/>
      <c r="R370" s="57">
        <v>1</v>
      </c>
    </row>
    <row r="371" spans="13:18" x14ac:dyDescent="0.25">
      <c r="M371" s="55" t="s">
        <v>298</v>
      </c>
      <c r="N371" s="57"/>
      <c r="O371" s="57"/>
      <c r="P371" s="57">
        <v>1</v>
      </c>
      <c r="Q371" s="57"/>
      <c r="R371" s="57">
        <v>1</v>
      </c>
    </row>
    <row r="372" spans="13:18" x14ac:dyDescent="0.25">
      <c r="M372" s="89">
        <v>39497</v>
      </c>
      <c r="N372" s="57"/>
      <c r="O372" s="57"/>
      <c r="P372" s="57">
        <v>1</v>
      </c>
      <c r="Q372" s="57"/>
      <c r="R372" s="57">
        <v>1</v>
      </c>
    </row>
    <row r="373" spans="13:18" x14ac:dyDescent="0.25">
      <c r="M373" s="55" t="s">
        <v>297</v>
      </c>
      <c r="N373" s="57"/>
      <c r="O373" s="57"/>
      <c r="P373" s="57">
        <v>1</v>
      </c>
      <c r="Q373" s="57"/>
      <c r="R373" s="57">
        <v>1</v>
      </c>
    </row>
    <row r="374" spans="13:18" x14ac:dyDescent="0.25">
      <c r="M374" s="89">
        <v>39497</v>
      </c>
      <c r="N374" s="57"/>
      <c r="O374" s="57"/>
      <c r="P374" s="57">
        <v>1</v>
      </c>
      <c r="Q374" s="57"/>
      <c r="R374" s="57">
        <v>1</v>
      </c>
    </row>
    <row r="375" spans="13:18" x14ac:dyDescent="0.25">
      <c r="M375" s="55" t="s">
        <v>296</v>
      </c>
      <c r="N375" s="57"/>
      <c r="O375" s="57"/>
      <c r="P375" s="57"/>
      <c r="Q375" s="57">
        <v>1</v>
      </c>
      <c r="R375" s="57">
        <v>1</v>
      </c>
    </row>
    <row r="376" spans="13:18" x14ac:dyDescent="0.25">
      <c r="M376" s="89">
        <v>39497</v>
      </c>
      <c r="N376" s="57"/>
      <c r="O376" s="57"/>
      <c r="P376" s="57"/>
      <c r="Q376" s="57">
        <v>1</v>
      </c>
      <c r="R376" s="57">
        <v>1</v>
      </c>
    </row>
    <row r="377" spans="13:18" x14ac:dyDescent="0.25">
      <c r="M377" s="55" t="s">
        <v>295</v>
      </c>
      <c r="N377" s="57"/>
      <c r="O377" s="57"/>
      <c r="P377" s="57"/>
      <c r="Q377" s="57">
        <v>1</v>
      </c>
      <c r="R377" s="57">
        <v>1</v>
      </c>
    </row>
    <row r="378" spans="13:18" x14ac:dyDescent="0.25">
      <c r="M378" s="89">
        <v>39497</v>
      </c>
      <c r="N378" s="57"/>
      <c r="O378" s="57"/>
      <c r="P378" s="57"/>
      <c r="Q378" s="57">
        <v>1</v>
      </c>
      <c r="R378" s="57">
        <v>1</v>
      </c>
    </row>
    <row r="379" spans="13:18" x14ac:dyDescent="0.25">
      <c r="M379" s="55" t="s">
        <v>294</v>
      </c>
      <c r="N379" s="57"/>
      <c r="O379" s="57"/>
      <c r="P379" s="57">
        <v>1</v>
      </c>
      <c r="Q379" s="57"/>
      <c r="R379" s="57">
        <v>1</v>
      </c>
    </row>
    <row r="380" spans="13:18" x14ac:dyDescent="0.25">
      <c r="M380" s="89">
        <v>39498</v>
      </c>
      <c r="N380" s="57"/>
      <c r="O380" s="57"/>
      <c r="P380" s="57">
        <v>1</v>
      </c>
      <c r="Q380" s="57"/>
      <c r="R380" s="57">
        <v>1</v>
      </c>
    </row>
    <row r="381" spans="13:18" x14ac:dyDescent="0.25">
      <c r="M381" s="55" t="s">
        <v>293</v>
      </c>
      <c r="N381" s="57"/>
      <c r="O381" s="57"/>
      <c r="P381" s="57">
        <v>1</v>
      </c>
      <c r="Q381" s="57"/>
      <c r="R381" s="57">
        <v>1</v>
      </c>
    </row>
    <row r="382" spans="13:18" x14ac:dyDescent="0.25">
      <c r="M382" s="89">
        <v>39498</v>
      </c>
      <c r="N382" s="57"/>
      <c r="O382" s="57"/>
      <c r="P382" s="57">
        <v>1</v>
      </c>
      <c r="Q382" s="57"/>
      <c r="R382" s="57">
        <v>1</v>
      </c>
    </row>
    <row r="383" spans="13:18" x14ac:dyDescent="0.25">
      <c r="M383" s="55" t="s">
        <v>292</v>
      </c>
      <c r="N383" s="57"/>
      <c r="O383" s="57"/>
      <c r="P383" s="57">
        <v>1</v>
      </c>
      <c r="Q383" s="57"/>
      <c r="R383" s="57">
        <v>1</v>
      </c>
    </row>
    <row r="384" spans="13:18" x14ac:dyDescent="0.25">
      <c r="M384" s="89">
        <v>39498</v>
      </c>
      <c r="N384" s="57"/>
      <c r="O384" s="57"/>
      <c r="P384" s="57">
        <v>1</v>
      </c>
      <c r="Q384" s="57"/>
      <c r="R384" s="57">
        <v>1</v>
      </c>
    </row>
    <row r="385" spans="13:18" x14ac:dyDescent="0.25">
      <c r="M385" s="55" t="s">
        <v>291</v>
      </c>
      <c r="N385" s="57"/>
      <c r="O385" s="57"/>
      <c r="P385" s="57">
        <v>1</v>
      </c>
      <c r="Q385" s="57"/>
      <c r="R385" s="57">
        <v>1</v>
      </c>
    </row>
    <row r="386" spans="13:18" x14ac:dyDescent="0.25">
      <c r="M386" s="89">
        <v>39498</v>
      </c>
      <c r="N386" s="57"/>
      <c r="O386" s="57"/>
      <c r="P386" s="57">
        <v>1</v>
      </c>
      <c r="Q386" s="57"/>
      <c r="R386" s="57">
        <v>1</v>
      </c>
    </row>
    <row r="387" spans="13:18" x14ac:dyDescent="0.25">
      <c r="M387" s="55" t="s">
        <v>290</v>
      </c>
      <c r="N387" s="57"/>
      <c r="O387" s="57"/>
      <c r="P387" s="57">
        <v>1</v>
      </c>
      <c r="Q387" s="57"/>
      <c r="R387" s="57">
        <v>1</v>
      </c>
    </row>
    <row r="388" spans="13:18" x14ac:dyDescent="0.25">
      <c r="M388" s="89">
        <v>39498</v>
      </c>
      <c r="N388" s="57"/>
      <c r="O388" s="57"/>
      <c r="P388" s="57">
        <v>1</v>
      </c>
      <c r="Q388" s="57"/>
      <c r="R388" s="57">
        <v>1</v>
      </c>
    </row>
    <row r="389" spans="13:18" x14ac:dyDescent="0.25">
      <c r="M389" s="55" t="s">
        <v>289</v>
      </c>
      <c r="N389" s="57"/>
      <c r="O389" s="57"/>
      <c r="P389" s="57">
        <v>1</v>
      </c>
      <c r="Q389" s="57"/>
      <c r="R389" s="57">
        <v>1</v>
      </c>
    </row>
    <row r="390" spans="13:18" x14ac:dyDescent="0.25">
      <c r="M390" s="89">
        <v>39499</v>
      </c>
      <c r="N390" s="57"/>
      <c r="O390" s="57"/>
      <c r="P390" s="57">
        <v>1</v>
      </c>
      <c r="Q390" s="57"/>
      <c r="R390" s="57">
        <v>1</v>
      </c>
    </row>
    <row r="391" spans="13:18" x14ac:dyDescent="0.25">
      <c r="M391" s="55" t="s">
        <v>288</v>
      </c>
      <c r="N391" s="57"/>
      <c r="O391" s="57"/>
      <c r="P391" s="57">
        <v>1</v>
      </c>
      <c r="Q391" s="57"/>
      <c r="R391" s="57">
        <v>1</v>
      </c>
    </row>
    <row r="392" spans="13:18" x14ac:dyDescent="0.25">
      <c r="M392" s="89">
        <v>39499</v>
      </c>
      <c r="N392" s="57"/>
      <c r="O392" s="57"/>
      <c r="P392" s="57">
        <v>1</v>
      </c>
      <c r="Q392" s="57"/>
      <c r="R392" s="57">
        <v>1</v>
      </c>
    </row>
    <row r="393" spans="13:18" x14ac:dyDescent="0.25">
      <c r="M393" s="55" t="s">
        <v>287</v>
      </c>
      <c r="N393" s="57"/>
      <c r="O393" s="57"/>
      <c r="P393" s="57">
        <v>1</v>
      </c>
      <c r="Q393" s="57"/>
      <c r="R393" s="57">
        <v>1</v>
      </c>
    </row>
    <row r="394" spans="13:18" x14ac:dyDescent="0.25">
      <c r="M394" s="89">
        <v>39500</v>
      </c>
      <c r="N394" s="57"/>
      <c r="O394" s="57"/>
      <c r="P394" s="57">
        <v>1</v>
      </c>
      <c r="Q394" s="57"/>
      <c r="R394" s="57">
        <v>1</v>
      </c>
    </row>
    <row r="395" spans="13:18" x14ac:dyDescent="0.25">
      <c r="M395" s="55" t="s">
        <v>286</v>
      </c>
      <c r="N395" s="57"/>
      <c r="O395" s="57"/>
      <c r="P395" s="57"/>
      <c r="Q395" s="57">
        <v>1</v>
      </c>
      <c r="R395" s="57">
        <v>1</v>
      </c>
    </row>
    <row r="396" spans="13:18" x14ac:dyDescent="0.25">
      <c r="M396" s="89">
        <v>39500</v>
      </c>
      <c r="N396" s="57"/>
      <c r="O396" s="57"/>
      <c r="P396" s="57"/>
      <c r="Q396" s="57">
        <v>1</v>
      </c>
      <c r="R396" s="57">
        <v>1</v>
      </c>
    </row>
    <row r="397" spans="13:18" x14ac:dyDescent="0.25">
      <c r="M397" s="55" t="s">
        <v>285</v>
      </c>
      <c r="N397" s="57"/>
      <c r="O397" s="57"/>
      <c r="P397" s="57"/>
      <c r="Q397" s="57">
        <v>1</v>
      </c>
      <c r="R397" s="57">
        <v>1</v>
      </c>
    </row>
    <row r="398" spans="13:18" x14ac:dyDescent="0.25">
      <c r="M398" s="89">
        <v>39500</v>
      </c>
      <c r="N398" s="57"/>
      <c r="O398" s="57"/>
      <c r="P398" s="57"/>
      <c r="Q398" s="57">
        <v>1</v>
      </c>
      <c r="R398" s="57">
        <v>1</v>
      </c>
    </row>
    <row r="399" spans="13:18" x14ac:dyDescent="0.25">
      <c r="M399" s="55" t="s">
        <v>284</v>
      </c>
      <c r="N399" s="57"/>
      <c r="O399" s="57"/>
      <c r="P399" s="57"/>
      <c r="Q399" s="57">
        <v>1</v>
      </c>
      <c r="R399" s="57">
        <v>1</v>
      </c>
    </row>
    <row r="400" spans="13:18" x14ac:dyDescent="0.25">
      <c r="M400" s="89">
        <v>39500</v>
      </c>
      <c r="N400" s="57"/>
      <c r="O400" s="57"/>
      <c r="P400" s="57"/>
      <c r="Q400" s="57">
        <v>1</v>
      </c>
      <c r="R400" s="57">
        <v>1</v>
      </c>
    </row>
    <row r="401" spans="13:18" x14ac:dyDescent="0.25">
      <c r="M401" s="55" t="s">
        <v>283</v>
      </c>
      <c r="N401" s="57"/>
      <c r="O401" s="57">
        <v>1</v>
      </c>
      <c r="P401" s="57"/>
      <c r="Q401" s="57"/>
      <c r="R401" s="57">
        <v>1</v>
      </c>
    </row>
    <row r="402" spans="13:18" x14ac:dyDescent="0.25">
      <c r="M402" s="89">
        <v>39500</v>
      </c>
      <c r="N402" s="57"/>
      <c r="O402" s="57">
        <v>1</v>
      </c>
      <c r="P402" s="57"/>
      <c r="Q402" s="57"/>
      <c r="R402" s="57">
        <v>1</v>
      </c>
    </row>
    <row r="403" spans="13:18" x14ac:dyDescent="0.25">
      <c r="M403" s="55" t="s">
        <v>282</v>
      </c>
      <c r="N403" s="57"/>
      <c r="O403" s="57"/>
      <c r="P403" s="57">
        <v>1</v>
      </c>
      <c r="Q403" s="57"/>
      <c r="R403" s="57">
        <v>1</v>
      </c>
    </row>
    <row r="404" spans="13:18" x14ac:dyDescent="0.25">
      <c r="M404" s="89">
        <v>39501</v>
      </c>
      <c r="N404" s="57"/>
      <c r="O404" s="57"/>
      <c r="P404" s="57">
        <v>1</v>
      </c>
      <c r="Q404" s="57"/>
      <c r="R404" s="57">
        <v>1</v>
      </c>
    </row>
    <row r="405" spans="13:18" x14ac:dyDescent="0.25">
      <c r="M405" s="55" t="s">
        <v>281</v>
      </c>
      <c r="N405" s="57"/>
      <c r="O405" s="57"/>
      <c r="P405" s="57"/>
      <c r="Q405" s="57">
        <v>1</v>
      </c>
      <c r="R405" s="57">
        <v>1</v>
      </c>
    </row>
    <row r="406" spans="13:18" x14ac:dyDescent="0.25">
      <c r="M406" s="89">
        <v>39502</v>
      </c>
      <c r="N406" s="57"/>
      <c r="O406" s="57"/>
      <c r="P406" s="57"/>
      <c r="Q406" s="57">
        <v>1</v>
      </c>
      <c r="R406" s="57">
        <v>1</v>
      </c>
    </row>
    <row r="407" spans="13:18" x14ac:dyDescent="0.25">
      <c r="M407" s="55" t="s">
        <v>280</v>
      </c>
      <c r="N407" s="57"/>
      <c r="O407" s="57">
        <v>1</v>
      </c>
      <c r="P407" s="57"/>
      <c r="Q407" s="57"/>
      <c r="R407" s="57">
        <v>1</v>
      </c>
    </row>
    <row r="408" spans="13:18" x14ac:dyDescent="0.25">
      <c r="M408" s="89">
        <v>39502</v>
      </c>
      <c r="N408" s="57"/>
      <c r="O408" s="57">
        <v>1</v>
      </c>
      <c r="P408" s="57"/>
      <c r="Q408" s="57"/>
      <c r="R408" s="57">
        <v>1</v>
      </c>
    </row>
    <row r="409" spans="13:18" x14ac:dyDescent="0.25">
      <c r="M409" s="55" t="s">
        <v>279</v>
      </c>
      <c r="N409" s="57"/>
      <c r="O409" s="57">
        <v>1</v>
      </c>
      <c r="P409" s="57"/>
      <c r="Q409" s="57"/>
      <c r="R409" s="57">
        <v>1</v>
      </c>
    </row>
    <row r="410" spans="13:18" x14ac:dyDescent="0.25">
      <c r="M410" s="89">
        <v>39502</v>
      </c>
      <c r="N410" s="57"/>
      <c r="O410" s="57">
        <v>1</v>
      </c>
      <c r="P410" s="57"/>
      <c r="Q410" s="57"/>
      <c r="R410" s="57">
        <v>1</v>
      </c>
    </row>
    <row r="411" spans="13:18" x14ac:dyDescent="0.25">
      <c r="M411" s="55" t="s">
        <v>278</v>
      </c>
      <c r="N411" s="57"/>
      <c r="O411" s="57"/>
      <c r="P411" s="57">
        <v>1</v>
      </c>
      <c r="Q411" s="57"/>
      <c r="R411" s="57">
        <v>1</v>
      </c>
    </row>
    <row r="412" spans="13:18" x14ac:dyDescent="0.25">
      <c r="M412" s="89">
        <v>39502</v>
      </c>
      <c r="N412" s="57"/>
      <c r="O412" s="57"/>
      <c r="P412" s="57">
        <v>1</v>
      </c>
      <c r="Q412" s="57"/>
      <c r="R412" s="57">
        <v>1</v>
      </c>
    </row>
    <row r="413" spans="13:18" x14ac:dyDescent="0.25">
      <c r="M413" s="55" t="s">
        <v>277</v>
      </c>
      <c r="N413" s="57"/>
      <c r="O413" s="57"/>
      <c r="P413" s="57"/>
      <c r="Q413" s="57">
        <v>1</v>
      </c>
      <c r="R413" s="57">
        <v>1</v>
      </c>
    </row>
    <row r="414" spans="13:18" x14ac:dyDescent="0.25">
      <c r="M414" s="89">
        <v>39869</v>
      </c>
      <c r="N414" s="57"/>
      <c r="O414" s="57"/>
      <c r="P414" s="57"/>
      <c r="Q414" s="57">
        <v>1</v>
      </c>
      <c r="R414" s="57">
        <v>1</v>
      </c>
    </row>
    <row r="415" spans="13:18" x14ac:dyDescent="0.25">
      <c r="M415" s="55" t="s">
        <v>276</v>
      </c>
      <c r="N415" s="57"/>
      <c r="O415" s="57"/>
      <c r="P415" s="57">
        <v>1</v>
      </c>
      <c r="Q415" s="57"/>
      <c r="R415" s="57">
        <v>1</v>
      </c>
    </row>
    <row r="416" spans="13:18" x14ac:dyDescent="0.25">
      <c r="M416" s="89">
        <v>39871</v>
      </c>
      <c r="N416" s="57"/>
      <c r="O416" s="57"/>
      <c r="P416" s="57">
        <v>1</v>
      </c>
      <c r="Q416" s="57"/>
      <c r="R416" s="57">
        <v>1</v>
      </c>
    </row>
    <row r="417" spans="13:18" x14ac:dyDescent="0.25">
      <c r="M417" s="55" t="s">
        <v>275</v>
      </c>
      <c r="N417" s="57"/>
      <c r="O417" s="57"/>
      <c r="P417" s="57"/>
      <c r="Q417" s="57">
        <v>1</v>
      </c>
      <c r="R417" s="57">
        <v>1</v>
      </c>
    </row>
    <row r="418" spans="13:18" x14ac:dyDescent="0.25">
      <c r="M418" s="89">
        <v>39871</v>
      </c>
      <c r="N418" s="57"/>
      <c r="O418" s="57"/>
      <c r="P418" s="57"/>
      <c r="Q418" s="57">
        <v>1</v>
      </c>
      <c r="R418" s="57">
        <v>1</v>
      </c>
    </row>
    <row r="419" spans="13:18" x14ac:dyDescent="0.25">
      <c r="M419" s="55" t="s">
        <v>274</v>
      </c>
      <c r="N419" s="57"/>
      <c r="O419" s="57"/>
      <c r="P419" s="57">
        <v>1</v>
      </c>
      <c r="Q419" s="57"/>
      <c r="R419" s="57">
        <v>1</v>
      </c>
    </row>
    <row r="420" spans="13:18" x14ac:dyDescent="0.25">
      <c r="M420" s="89">
        <v>39872</v>
      </c>
      <c r="N420" s="57"/>
      <c r="O420" s="57"/>
      <c r="P420" s="57">
        <v>1</v>
      </c>
      <c r="Q420" s="57"/>
      <c r="R420" s="57">
        <v>1</v>
      </c>
    </row>
    <row r="421" spans="13:18" x14ac:dyDescent="0.25">
      <c r="M421" s="55" t="s">
        <v>273</v>
      </c>
      <c r="N421" s="57"/>
      <c r="O421" s="57"/>
      <c r="P421" s="57"/>
      <c r="Q421" s="57">
        <v>1</v>
      </c>
      <c r="R421" s="57">
        <v>1</v>
      </c>
    </row>
    <row r="422" spans="13:18" x14ac:dyDescent="0.25">
      <c r="M422" s="89">
        <v>39872</v>
      </c>
      <c r="N422" s="57"/>
      <c r="O422" s="57"/>
      <c r="P422" s="57"/>
      <c r="Q422" s="57">
        <v>1</v>
      </c>
      <c r="R422" s="57">
        <v>1</v>
      </c>
    </row>
    <row r="423" spans="13:18" x14ac:dyDescent="0.25">
      <c r="M423" s="55" t="s">
        <v>272</v>
      </c>
      <c r="N423" s="57"/>
      <c r="O423" s="57">
        <v>1</v>
      </c>
      <c r="P423" s="57"/>
      <c r="Q423" s="57"/>
      <c r="R423" s="57">
        <v>1</v>
      </c>
    </row>
    <row r="424" spans="13:18" x14ac:dyDescent="0.25">
      <c r="M424" s="89">
        <v>39872</v>
      </c>
      <c r="N424" s="57"/>
      <c r="O424" s="57">
        <v>1</v>
      </c>
      <c r="P424" s="57"/>
      <c r="Q424" s="57"/>
      <c r="R424" s="57">
        <v>1</v>
      </c>
    </row>
    <row r="425" spans="13:18" x14ac:dyDescent="0.25">
      <c r="M425" s="55" t="s">
        <v>271</v>
      </c>
      <c r="N425" s="57"/>
      <c r="O425" s="57"/>
      <c r="P425" s="57"/>
      <c r="Q425" s="57">
        <v>1</v>
      </c>
      <c r="R425" s="57">
        <v>1</v>
      </c>
    </row>
    <row r="426" spans="13:18" x14ac:dyDescent="0.25">
      <c r="M426" s="89">
        <v>39872</v>
      </c>
      <c r="N426" s="57"/>
      <c r="O426" s="57"/>
      <c r="P426" s="57"/>
      <c r="Q426" s="57">
        <v>1</v>
      </c>
      <c r="R426" s="57">
        <v>1</v>
      </c>
    </row>
    <row r="427" spans="13:18" x14ac:dyDescent="0.25">
      <c r="M427" s="55" t="s">
        <v>270</v>
      </c>
      <c r="N427" s="57"/>
      <c r="O427" s="57">
        <v>1</v>
      </c>
      <c r="P427" s="57"/>
      <c r="Q427" s="57"/>
      <c r="R427" s="57">
        <v>1</v>
      </c>
    </row>
    <row r="428" spans="13:18" x14ac:dyDescent="0.25">
      <c r="M428" s="89">
        <v>39872</v>
      </c>
      <c r="N428" s="57"/>
      <c r="O428" s="57">
        <v>1</v>
      </c>
      <c r="P428" s="57"/>
      <c r="Q428" s="57"/>
      <c r="R428" s="57">
        <v>1</v>
      </c>
    </row>
    <row r="429" spans="13:18" x14ac:dyDescent="0.25">
      <c r="M429" s="55" t="s">
        <v>269</v>
      </c>
      <c r="N429" s="57"/>
      <c r="O429" s="57"/>
      <c r="P429" s="57"/>
      <c r="Q429" s="57">
        <v>1</v>
      </c>
      <c r="R429" s="57">
        <v>1</v>
      </c>
    </row>
    <row r="430" spans="13:18" x14ac:dyDescent="0.25">
      <c r="M430" s="89">
        <v>39872</v>
      </c>
      <c r="N430" s="57"/>
      <c r="O430" s="57"/>
      <c r="P430" s="57"/>
      <c r="Q430" s="57">
        <v>1</v>
      </c>
      <c r="R430" s="57">
        <v>1</v>
      </c>
    </row>
    <row r="431" spans="13:18" x14ac:dyDescent="0.25">
      <c r="M431" s="55" t="s">
        <v>268</v>
      </c>
      <c r="N431" s="57"/>
      <c r="O431" s="57">
        <v>1</v>
      </c>
      <c r="P431" s="57"/>
      <c r="Q431" s="57"/>
      <c r="R431" s="57">
        <v>1</v>
      </c>
    </row>
    <row r="432" spans="13:18" x14ac:dyDescent="0.25">
      <c r="M432" s="89">
        <v>39872</v>
      </c>
      <c r="N432" s="57"/>
      <c r="O432" s="57">
        <v>1</v>
      </c>
      <c r="P432" s="57"/>
      <c r="Q432" s="57"/>
      <c r="R432" s="57">
        <v>1</v>
      </c>
    </row>
    <row r="433" spans="13:18" x14ac:dyDescent="0.25">
      <c r="M433" s="55" t="s">
        <v>267</v>
      </c>
      <c r="N433" s="57"/>
      <c r="O433" s="57"/>
      <c r="P433" s="57"/>
      <c r="Q433" s="57">
        <v>1</v>
      </c>
      <c r="R433" s="57">
        <v>1</v>
      </c>
    </row>
    <row r="434" spans="13:18" x14ac:dyDescent="0.25">
      <c r="M434" s="89">
        <v>39872</v>
      </c>
      <c r="N434" s="57"/>
      <c r="O434" s="57"/>
      <c r="P434" s="57"/>
      <c r="Q434" s="57">
        <v>1</v>
      </c>
      <c r="R434" s="57">
        <v>1</v>
      </c>
    </row>
    <row r="435" spans="13:18" x14ac:dyDescent="0.25">
      <c r="M435" s="55" t="s">
        <v>266</v>
      </c>
      <c r="N435" s="57"/>
      <c r="O435" s="57"/>
      <c r="P435" s="57">
        <v>1</v>
      </c>
      <c r="Q435" s="57"/>
      <c r="R435" s="57">
        <v>1</v>
      </c>
    </row>
    <row r="436" spans="13:18" x14ac:dyDescent="0.25">
      <c r="M436" s="89">
        <v>39873</v>
      </c>
      <c r="N436" s="57"/>
      <c r="O436" s="57"/>
      <c r="P436" s="57">
        <v>1</v>
      </c>
      <c r="Q436" s="57"/>
      <c r="R436" s="57">
        <v>1</v>
      </c>
    </row>
    <row r="437" spans="13:18" x14ac:dyDescent="0.25">
      <c r="M437" s="55" t="s">
        <v>265</v>
      </c>
      <c r="N437" s="57"/>
      <c r="O437" s="57"/>
      <c r="P437" s="57"/>
      <c r="Q437" s="57">
        <v>1</v>
      </c>
      <c r="R437" s="57">
        <v>1</v>
      </c>
    </row>
    <row r="438" spans="13:18" x14ac:dyDescent="0.25">
      <c r="M438" s="89">
        <v>39873</v>
      </c>
      <c r="N438" s="57"/>
      <c r="O438" s="57"/>
      <c r="P438" s="57"/>
      <c r="Q438" s="57">
        <v>1</v>
      </c>
      <c r="R438" s="57">
        <v>1</v>
      </c>
    </row>
    <row r="439" spans="13:18" x14ac:dyDescent="0.25">
      <c r="M439" s="55" t="s">
        <v>264</v>
      </c>
      <c r="N439" s="57"/>
      <c r="O439" s="57"/>
      <c r="P439" s="57"/>
      <c r="Q439" s="57">
        <v>1</v>
      </c>
      <c r="R439" s="57">
        <v>1</v>
      </c>
    </row>
    <row r="440" spans="13:18" x14ac:dyDescent="0.25">
      <c r="M440" s="89">
        <v>39873</v>
      </c>
      <c r="N440" s="57"/>
      <c r="O440" s="57"/>
      <c r="P440" s="57"/>
      <c r="Q440" s="57">
        <v>1</v>
      </c>
      <c r="R440" s="57">
        <v>1</v>
      </c>
    </row>
    <row r="441" spans="13:18" x14ac:dyDescent="0.25">
      <c r="M441" s="55" t="s">
        <v>263</v>
      </c>
      <c r="N441" s="57"/>
      <c r="O441" s="57"/>
      <c r="P441" s="57"/>
      <c r="Q441" s="57">
        <v>1</v>
      </c>
      <c r="R441" s="57">
        <v>1</v>
      </c>
    </row>
    <row r="442" spans="13:18" x14ac:dyDescent="0.25">
      <c r="M442" s="89">
        <v>39877</v>
      </c>
      <c r="N442" s="57"/>
      <c r="O442" s="57"/>
      <c r="P442" s="57"/>
      <c r="Q442" s="57">
        <v>1</v>
      </c>
      <c r="R442" s="57">
        <v>1</v>
      </c>
    </row>
    <row r="443" spans="13:18" x14ac:dyDescent="0.25">
      <c r="M443" s="55" t="s">
        <v>262</v>
      </c>
      <c r="N443" s="57"/>
      <c r="O443" s="57"/>
      <c r="P443" s="57"/>
      <c r="Q443" s="57">
        <v>1</v>
      </c>
      <c r="R443" s="57">
        <v>1</v>
      </c>
    </row>
    <row r="444" spans="13:18" x14ac:dyDescent="0.25">
      <c r="M444" s="89">
        <v>39877</v>
      </c>
      <c r="N444" s="57"/>
      <c r="O444" s="57"/>
      <c r="P444" s="57"/>
      <c r="Q444" s="57">
        <v>1</v>
      </c>
      <c r="R444" s="57">
        <v>1</v>
      </c>
    </row>
    <row r="445" spans="13:18" x14ac:dyDescent="0.25">
      <c r="M445" s="55" t="s">
        <v>261</v>
      </c>
      <c r="N445" s="57"/>
      <c r="O445" s="57"/>
      <c r="P445" s="57"/>
      <c r="Q445" s="57">
        <v>1</v>
      </c>
      <c r="R445" s="57">
        <v>1</v>
      </c>
    </row>
    <row r="446" spans="13:18" x14ac:dyDescent="0.25">
      <c r="M446" s="89">
        <v>39877</v>
      </c>
      <c r="N446" s="57"/>
      <c r="O446" s="57"/>
      <c r="P446" s="57"/>
      <c r="Q446" s="57">
        <v>1</v>
      </c>
      <c r="R446" s="57">
        <v>1</v>
      </c>
    </row>
    <row r="447" spans="13:18" x14ac:dyDescent="0.25">
      <c r="M447" s="55" t="s">
        <v>260</v>
      </c>
      <c r="N447" s="57"/>
      <c r="O447" s="57">
        <v>1</v>
      </c>
      <c r="P447" s="57"/>
      <c r="Q447" s="57"/>
      <c r="R447" s="57">
        <v>1</v>
      </c>
    </row>
    <row r="448" spans="13:18" x14ac:dyDescent="0.25">
      <c r="M448" s="89">
        <v>39877</v>
      </c>
      <c r="N448" s="57"/>
      <c r="O448" s="57">
        <v>1</v>
      </c>
      <c r="P448" s="57"/>
      <c r="Q448" s="57"/>
      <c r="R448" s="57">
        <v>1</v>
      </c>
    </row>
    <row r="449" spans="13:18" x14ac:dyDescent="0.25">
      <c r="M449" s="55" t="s">
        <v>259</v>
      </c>
      <c r="N449" s="57"/>
      <c r="O449" s="57"/>
      <c r="P449" s="57"/>
      <c r="Q449" s="57">
        <v>1</v>
      </c>
      <c r="R449" s="57">
        <v>1</v>
      </c>
    </row>
    <row r="450" spans="13:18" x14ac:dyDescent="0.25">
      <c r="M450" s="89">
        <v>39877</v>
      </c>
      <c r="N450" s="57"/>
      <c r="O450" s="57"/>
      <c r="P450" s="57"/>
      <c r="Q450" s="57">
        <v>1</v>
      </c>
      <c r="R450" s="57">
        <v>1</v>
      </c>
    </row>
    <row r="451" spans="13:18" x14ac:dyDescent="0.25">
      <c r="M451" s="55" t="s">
        <v>258</v>
      </c>
      <c r="N451" s="57"/>
      <c r="O451" s="57"/>
      <c r="P451" s="57"/>
      <c r="Q451" s="57">
        <v>1</v>
      </c>
      <c r="R451" s="57">
        <v>1</v>
      </c>
    </row>
    <row r="452" spans="13:18" x14ac:dyDescent="0.25">
      <c r="M452" s="89">
        <v>39877</v>
      </c>
      <c r="N452" s="57"/>
      <c r="O452" s="57"/>
      <c r="P452" s="57"/>
      <c r="Q452" s="57">
        <v>1</v>
      </c>
      <c r="R452" s="57">
        <v>1</v>
      </c>
    </row>
    <row r="453" spans="13:18" x14ac:dyDescent="0.25">
      <c r="M453" s="55" t="s">
        <v>257</v>
      </c>
      <c r="N453" s="57"/>
      <c r="O453" s="57"/>
      <c r="P453" s="57">
        <v>1</v>
      </c>
      <c r="Q453" s="57"/>
      <c r="R453" s="57">
        <v>1</v>
      </c>
    </row>
    <row r="454" spans="13:18" x14ac:dyDescent="0.25">
      <c r="M454" s="89">
        <v>39877</v>
      </c>
      <c r="N454" s="57"/>
      <c r="O454" s="57"/>
      <c r="P454" s="57">
        <v>1</v>
      </c>
      <c r="Q454" s="57"/>
      <c r="R454" s="57">
        <v>1</v>
      </c>
    </row>
    <row r="455" spans="13:18" x14ac:dyDescent="0.25">
      <c r="M455" s="55" t="s">
        <v>256</v>
      </c>
      <c r="N455" s="57"/>
      <c r="O455" s="57"/>
      <c r="P455" s="57">
        <v>1</v>
      </c>
      <c r="Q455" s="57"/>
      <c r="R455" s="57">
        <v>1</v>
      </c>
    </row>
    <row r="456" spans="13:18" x14ac:dyDescent="0.25">
      <c r="M456" s="89">
        <v>39877</v>
      </c>
      <c r="N456" s="57"/>
      <c r="O456" s="57"/>
      <c r="P456" s="57">
        <v>1</v>
      </c>
      <c r="Q456" s="57"/>
      <c r="R456" s="57">
        <v>1</v>
      </c>
    </row>
    <row r="457" spans="13:18" x14ac:dyDescent="0.25">
      <c r="M457" s="55" t="s">
        <v>255</v>
      </c>
      <c r="N457" s="57"/>
      <c r="O457" s="57"/>
      <c r="P457" s="57"/>
      <c r="Q457" s="57">
        <v>1</v>
      </c>
      <c r="R457" s="57">
        <v>1</v>
      </c>
    </row>
    <row r="458" spans="13:18" x14ac:dyDescent="0.25">
      <c r="M458" s="89">
        <v>39877</v>
      </c>
      <c r="N458" s="57"/>
      <c r="O458" s="57"/>
      <c r="P458" s="57"/>
      <c r="Q458" s="57">
        <v>1</v>
      </c>
      <c r="R458" s="57">
        <v>1</v>
      </c>
    </row>
    <row r="459" spans="13:18" x14ac:dyDescent="0.25">
      <c r="M459" s="55" t="s">
        <v>254</v>
      </c>
      <c r="N459" s="57"/>
      <c r="O459" s="57"/>
      <c r="P459" s="57">
        <v>1</v>
      </c>
      <c r="Q459" s="57"/>
      <c r="R459" s="57">
        <v>1</v>
      </c>
    </row>
    <row r="460" spans="13:18" x14ac:dyDescent="0.25">
      <c r="M460" s="89">
        <v>39878</v>
      </c>
      <c r="N460" s="57"/>
      <c r="O460" s="57"/>
      <c r="P460" s="57">
        <v>1</v>
      </c>
      <c r="Q460" s="57"/>
      <c r="R460" s="57">
        <v>1</v>
      </c>
    </row>
    <row r="461" spans="13:18" x14ac:dyDescent="0.25">
      <c r="M461" s="55" t="s">
        <v>253</v>
      </c>
      <c r="N461" s="57"/>
      <c r="O461" s="57"/>
      <c r="P461" s="57"/>
      <c r="Q461" s="57">
        <v>1</v>
      </c>
      <c r="R461" s="57">
        <v>1</v>
      </c>
    </row>
    <row r="462" spans="13:18" x14ac:dyDescent="0.25">
      <c r="M462" s="89">
        <v>39878</v>
      </c>
      <c r="N462" s="57"/>
      <c r="O462" s="57"/>
      <c r="P462" s="57"/>
      <c r="Q462" s="57">
        <v>1</v>
      </c>
      <c r="R462" s="57">
        <v>1</v>
      </c>
    </row>
    <row r="463" spans="13:18" x14ac:dyDescent="0.25">
      <c r="M463" s="55" t="s">
        <v>252</v>
      </c>
      <c r="N463" s="57"/>
      <c r="O463" s="57">
        <v>1</v>
      </c>
      <c r="P463" s="57"/>
      <c r="Q463" s="57"/>
      <c r="R463" s="57">
        <v>1</v>
      </c>
    </row>
    <row r="464" spans="13:18" x14ac:dyDescent="0.25">
      <c r="M464" s="89">
        <v>40980</v>
      </c>
      <c r="N464" s="57"/>
      <c r="O464" s="57">
        <v>1</v>
      </c>
      <c r="P464" s="57"/>
      <c r="Q464" s="57"/>
      <c r="R464" s="57">
        <v>1</v>
      </c>
    </row>
    <row r="465" spans="13:18" x14ac:dyDescent="0.25">
      <c r="M465" s="55" t="s">
        <v>251</v>
      </c>
      <c r="N465" s="57"/>
      <c r="O465" s="57"/>
      <c r="P465" s="57">
        <v>1</v>
      </c>
      <c r="Q465" s="57"/>
      <c r="R465" s="57">
        <v>1</v>
      </c>
    </row>
    <row r="466" spans="13:18" x14ac:dyDescent="0.25">
      <c r="M466" s="89">
        <v>40980</v>
      </c>
      <c r="N466" s="57"/>
      <c r="O466" s="57"/>
      <c r="P466" s="57">
        <v>1</v>
      </c>
      <c r="Q466" s="57"/>
      <c r="R466" s="57">
        <v>1</v>
      </c>
    </row>
    <row r="467" spans="13:18" x14ac:dyDescent="0.25">
      <c r="M467" s="55" t="s">
        <v>250</v>
      </c>
      <c r="N467" s="57"/>
      <c r="O467" s="57"/>
      <c r="P467" s="57"/>
      <c r="Q467" s="57">
        <v>1</v>
      </c>
      <c r="R467" s="57">
        <v>1</v>
      </c>
    </row>
    <row r="468" spans="13:18" x14ac:dyDescent="0.25">
      <c r="M468" s="89">
        <v>40990</v>
      </c>
      <c r="N468" s="57"/>
      <c r="O468" s="57"/>
      <c r="P468" s="57"/>
      <c r="Q468" s="57">
        <v>1</v>
      </c>
      <c r="R468" s="57">
        <v>1</v>
      </c>
    </row>
    <row r="469" spans="13:18" x14ac:dyDescent="0.25">
      <c r="M469" s="55" t="s">
        <v>249</v>
      </c>
      <c r="N469" s="57"/>
      <c r="O469" s="57"/>
      <c r="P469" s="57"/>
      <c r="Q469" s="57">
        <v>1</v>
      </c>
      <c r="R469" s="57">
        <v>1</v>
      </c>
    </row>
    <row r="470" spans="13:18" x14ac:dyDescent="0.25">
      <c r="M470" s="89">
        <v>40990</v>
      </c>
      <c r="N470" s="57"/>
      <c r="O470" s="57"/>
      <c r="P470" s="57"/>
      <c r="Q470" s="57">
        <v>1</v>
      </c>
      <c r="R470" s="57">
        <v>1</v>
      </c>
    </row>
    <row r="471" spans="13:18" x14ac:dyDescent="0.25">
      <c r="M471" s="55" t="s">
        <v>248</v>
      </c>
      <c r="N471" s="57"/>
      <c r="O471" s="57"/>
      <c r="P471" s="57"/>
      <c r="Q471" s="57">
        <v>1</v>
      </c>
      <c r="R471" s="57">
        <v>1</v>
      </c>
    </row>
    <row r="472" spans="13:18" x14ac:dyDescent="0.25">
      <c r="M472" s="89">
        <v>40990</v>
      </c>
      <c r="N472" s="57"/>
      <c r="O472" s="57"/>
      <c r="P472" s="57"/>
      <c r="Q472" s="57">
        <v>1</v>
      </c>
      <c r="R472" s="57">
        <v>1</v>
      </c>
    </row>
    <row r="473" spans="13:18" x14ac:dyDescent="0.25">
      <c r="M473" s="55" t="s">
        <v>247</v>
      </c>
      <c r="N473" s="57"/>
      <c r="O473" s="57"/>
      <c r="P473" s="57"/>
      <c r="Q473" s="57">
        <v>1</v>
      </c>
      <c r="R473" s="57">
        <v>1</v>
      </c>
    </row>
    <row r="474" spans="13:18" x14ac:dyDescent="0.25">
      <c r="M474" s="89">
        <v>40990</v>
      </c>
      <c r="N474" s="57"/>
      <c r="O474" s="57"/>
      <c r="P474" s="57"/>
      <c r="Q474" s="57">
        <v>1</v>
      </c>
      <c r="R474" s="57">
        <v>1</v>
      </c>
    </row>
    <row r="475" spans="13:18" x14ac:dyDescent="0.25">
      <c r="M475" s="55" t="s">
        <v>246</v>
      </c>
      <c r="N475" s="57"/>
      <c r="O475" s="57"/>
      <c r="P475" s="57"/>
      <c r="Q475" s="57">
        <v>1</v>
      </c>
      <c r="R475" s="57">
        <v>1</v>
      </c>
    </row>
    <row r="476" spans="13:18" x14ac:dyDescent="0.25">
      <c r="M476" s="89">
        <v>41349</v>
      </c>
      <c r="N476" s="57"/>
      <c r="O476" s="57"/>
      <c r="P476" s="57"/>
      <c r="Q476" s="57">
        <v>1</v>
      </c>
      <c r="R476" s="57">
        <v>1</v>
      </c>
    </row>
    <row r="477" spans="13:18" x14ac:dyDescent="0.25">
      <c r="M477" s="55" t="s">
        <v>245</v>
      </c>
      <c r="N477" s="57"/>
      <c r="O477" s="57"/>
      <c r="P477" s="57">
        <v>1</v>
      </c>
      <c r="Q477" s="57"/>
      <c r="R477" s="57">
        <v>1</v>
      </c>
    </row>
    <row r="478" spans="13:18" x14ac:dyDescent="0.25">
      <c r="M478" s="89">
        <v>41349</v>
      </c>
      <c r="N478" s="57"/>
      <c r="O478" s="57"/>
      <c r="P478" s="57">
        <v>1</v>
      </c>
      <c r="Q478" s="57"/>
      <c r="R478" s="57">
        <v>1</v>
      </c>
    </row>
    <row r="479" spans="13:18" x14ac:dyDescent="0.25">
      <c r="M479" s="55" t="s">
        <v>244</v>
      </c>
      <c r="N479" s="57"/>
      <c r="O479" s="57"/>
      <c r="P479" s="57"/>
      <c r="Q479" s="57">
        <v>1</v>
      </c>
      <c r="R479" s="57">
        <v>1</v>
      </c>
    </row>
    <row r="480" spans="13:18" x14ac:dyDescent="0.25">
      <c r="M480" s="89">
        <v>41349</v>
      </c>
      <c r="N480" s="57"/>
      <c r="O480" s="57"/>
      <c r="P480" s="57"/>
      <c r="Q480" s="57">
        <v>1</v>
      </c>
      <c r="R480" s="57">
        <v>1</v>
      </c>
    </row>
    <row r="481" spans="13:18" x14ac:dyDescent="0.25">
      <c r="M481" s="55" t="s">
        <v>243</v>
      </c>
      <c r="N481" s="57"/>
      <c r="O481" s="57">
        <v>1</v>
      </c>
      <c r="P481" s="57"/>
      <c r="Q481" s="57"/>
      <c r="R481" s="57">
        <v>1</v>
      </c>
    </row>
    <row r="482" spans="13:18" x14ac:dyDescent="0.25">
      <c r="M482" s="89">
        <v>41349</v>
      </c>
      <c r="N482" s="57"/>
      <c r="O482" s="57">
        <v>1</v>
      </c>
      <c r="P482" s="57"/>
      <c r="Q482" s="57"/>
      <c r="R482" s="57">
        <v>1</v>
      </c>
    </row>
    <row r="483" spans="13:18" x14ac:dyDescent="0.25">
      <c r="M483" s="55" t="s">
        <v>242</v>
      </c>
      <c r="N483" s="57"/>
      <c r="O483" s="57"/>
      <c r="P483" s="57"/>
      <c r="Q483" s="57">
        <v>1</v>
      </c>
      <c r="R483" s="57">
        <v>1</v>
      </c>
    </row>
    <row r="484" spans="13:18" x14ac:dyDescent="0.25">
      <c r="M484" s="89">
        <v>41350</v>
      </c>
      <c r="N484" s="57"/>
      <c r="O484" s="57"/>
      <c r="P484" s="57"/>
      <c r="Q484" s="57">
        <v>1</v>
      </c>
      <c r="R484" s="57">
        <v>1</v>
      </c>
    </row>
    <row r="485" spans="13:18" x14ac:dyDescent="0.25">
      <c r="M485" s="55" t="s">
        <v>241</v>
      </c>
      <c r="N485" s="57"/>
      <c r="O485" s="57"/>
      <c r="P485" s="57">
        <v>1</v>
      </c>
      <c r="Q485" s="57"/>
      <c r="R485" s="57">
        <v>1</v>
      </c>
    </row>
    <row r="486" spans="13:18" x14ac:dyDescent="0.25">
      <c r="M486" s="89">
        <v>41350</v>
      </c>
      <c r="N486" s="57"/>
      <c r="O486" s="57"/>
      <c r="P486" s="57">
        <v>1</v>
      </c>
      <c r="Q486" s="57"/>
      <c r="R486" s="57">
        <v>1</v>
      </c>
    </row>
    <row r="487" spans="13:18" x14ac:dyDescent="0.25">
      <c r="M487" s="55" t="s">
        <v>240</v>
      </c>
      <c r="N487" s="57"/>
      <c r="O487" s="57">
        <v>1</v>
      </c>
      <c r="P487" s="57"/>
      <c r="Q487" s="57"/>
      <c r="R487" s="57">
        <v>1</v>
      </c>
    </row>
    <row r="488" spans="13:18" x14ac:dyDescent="0.25">
      <c r="M488" s="89">
        <v>41351</v>
      </c>
      <c r="N488" s="57"/>
      <c r="O488" s="57">
        <v>1</v>
      </c>
      <c r="P488" s="57"/>
      <c r="Q488" s="57"/>
      <c r="R488" s="57">
        <v>1</v>
      </c>
    </row>
    <row r="489" spans="13:18" x14ac:dyDescent="0.25">
      <c r="M489" s="55" t="s">
        <v>239</v>
      </c>
      <c r="N489" s="57"/>
      <c r="O489" s="57"/>
      <c r="P489" s="57"/>
      <c r="Q489" s="57">
        <v>1</v>
      </c>
      <c r="R489" s="57">
        <v>1</v>
      </c>
    </row>
    <row r="490" spans="13:18" x14ac:dyDescent="0.25">
      <c r="M490" s="89">
        <v>41351</v>
      </c>
      <c r="N490" s="57"/>
      <c r="O490" s="57"/>
      <c r="P490" s="57"/>
      <c r="Q490" s="57">
        <v>1</v>
      </c>
      <c r="R490" s="57">
        <v>1</v>
      </c>
    </row>
    <row r="491" spans="13:18" x14ac:dyDescent="0.25">
      <c r="M491" s="55" t="s">
        <v>238</v>
      </c>
      <c r="N491" s="57"/>
      <c r="O491" s="57"/>
      <c r="P491" s="57">
        <v>1</v>
      </c>
      <c r="Q491" s="57"/>
      <c r="R491" s="57">
        <v>1</v>
      </c>
    </row>
    <row r="492" spans="13:18" x14ac:dyDescent="0.25">
      <c r="M492" s="89">
        <v>41351</v>
      </c>
      <c r="N492" s="57"/>
      <c r="O492" s="57"/>
      <c r="P492" s="57">
        <v>1</v>
      </c>
      <c r="Q492" s="57"/>
      <c r="R492" s="57">
        <v>1</v>
      </c>
    </row>
    <row r="493" spans="13:18" x14ac:dyDescent="0.25">
      <c r="M493" s="55" t="s">
        <v>237</v>
      </c>
      <c r="N493" s="57"/>
      <c r="O493" s="57"/>
      <c r="P493" s="57"/>
      <c r="Q493" s="57">
        <v>1</v>
      </c>
      <c r="R493" s="57">
        <v>1</v>
      </c>
    </row>
    <row r="494" spans="13:18" x14ac:dyDescent="0.25">
      <c r="M494" s="89">
        <v>41352</v>
      </c>
      <c r="N494" s="57"/>
      <c r="O494" s="57"/>
      <c r="P494" s="57"/>
      <c r="Q494" s="57">
        <v>1</v>
      </c>
      <c r="R494" s="57">
        <v>1</v>
      </c>
    </row>
    <row r="495" spans="13:18" x14ac:dyDescent="0.25">
      <c r="M495" s="55" t="s">
        <v>236</v>
      </c>
      <c r="N495" s="57"/>
      <c r="O495" s="57"/>
      <c r="P495" s="57"/>
      <c r="Q495" s="57">
        <v>1</v>
      </c>
      <c r="R495" s="57">
        <v>1</v>
      </c>
    </row>
    <row r="496" spans="13:18" x14ac:dyDescent="0.25">
      <c r="M496" s="89">
        <v>41352</v>
      </c>
      <c r="N496" s="57"/>
      <c r="O496" s="57"/>
      <c r="P496" s="57"/>
      <c r="Q496" s="57">
        <v>1</v>
      </c>
      <c r="R496" s="57">
        <v>1</v>
      </c>
    </row>
    <row r="497" spans="13:18" x14ac:dyDescent="0.25">
      <c r="M497" s="55" t="s">
        <v>39</v>
      </c>
      <c r="N497" s="57">
        <v>6</v>
      </c>
      <c r="O497" s="57">
        <v>32</v>
      </c>
      <c r="P497" s="57">
        <v>110</v>
      </c>
      <c r="Q497" s="57">
        <v>95</v>
      </c>
      <c r="R497" s="57">
        <v>243</v>
      </c>
    </row>
  </sheetData>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9"/>
  <sheetViews>
    <sheetView zoomScaleNormal="100" workbookViewId="0">
      <selection activeCell="C29" sqref="C29"/>
    </sheetView>
  </sheetViews>
  <sheetFormatPr defaultRowHeight="15" x14ac:dyDescent="0.25"/>
  <cols>
    <col min="1" max="1" width="9.28515625" customWidth="1"/>
    <col min="2" max="6" width="2.7109375" customWidth="1"/>
    <col min="7" max="8" width="2.7109375" style="128" customWidth="1"/>
    <col min="9" max="9" width="9.28515625" customWidth="1"/>
    <col min="10" max="10" width="11.7109375" bestFit="1" customWidth="1"/>
    <col min="11" max="11" width="11.5703125" bestFit="1" customWidth="1"/>
    <col min="12" max="12" width="9.28515625" customWidth="1"/>
    <col min="13" max="13" width="12.5703125" customWidth="1"/>
    <col min="14" max="15" width="9.28515625" customWidth="1"/>
    <col min="16" max="16" width="12.85546875" customWidth="1"/>
    <col min="17" max="17" width="11.28515625" bestFit="1" customWidth="1"/>
    <col min="18" max="18" width="13.5703125" bestFit="1" customWidth="1"/>
    <col min="19" max="19" width="14.7109375" style="162" customWidth="1"/>
    <col min="20" max="20" width="12.5703125" style="162" customWidth="1"/>
    <col min="21" max="21" width="22.140625" style="128" customWidth="1"/>
    <col min="22" max="22" width="9.140625" style="128"/>
    <col min="23" max="23" width="8.85546875" bestFit="1" customWidth="1"/>
    <col min="24" max="24" width="35.28515625" bestFit="1" customWidth="1"/>
  </cols>
  <sheetData>
    <row r="1" spans="1:26" s="9" customFormat="1" ht="36.6" customHeight="1" thickBot="1" x14ac:dyDescent="0.3">
      <c r="A1" s="45" t="s">
        <v>78</v>
      </c>
      <c r="B1" s="46" t="s">
        <v>138</v>
      </c>
      <c r="C1" s="46" t="s">
        <v>139</v>
      </c>
      <c r="D1" s="46" t="s">
        <v>140</v>
      </c>
      <c r="E1" s="46" t="s">
        <v>141</v>
      </c>
      <c r="F1" s="45" t="s">
        <v>142</v>
      </c>
      <c r="G1" s="129" t="s">
        <v>756</v>
      </c>
      <c r="H1" s="148" t="s">
        <v>810</v>
      </c>
      <c r="I1" s="46" t="s">
        <v>143</v>
      </c>
      <c r="J1" s="46" t="s">
        <v>74</v>
      </c>
      <c r="K1" s="46" t="s">
        <v>75</v>
      </c>
      <c r="L1" s="46" t="s">
        <v>76</v>
      </c>
      <c r="M1" s="124" t="s">
        <v>718</v>
      </c>
      <c r="N1" s="45" t="s">
        <v>128</v>
      </c>
      <c r="O1" s="45" t="s">
        <v>129</v>
      </c>
      <c r="P1" s="45" t="s">
        <v>130</v>
      </c>
      <c r="Q1" s="146" t="s">
        <v>759</v>
      </c>
      <c r="R1" s="146" t="s">
        <v>767</v>
      </c>
      <c r="S1" s="182" t="s">
        <v>834</v>
      </c>
      <c r="T1" s="182" t="s">
        <v>835</v>
      </c>
      <c r="U1" s="183" t="s">
        <v>845</v>
      </c>
    </row>
    <row r="2" spans="1:26" x14ac:dyDescent="0.25">
      <c r="A2" s="4" t="s">
        <v>61</v>
      </c>
      <c r="B2" s="41">
        <v>365</v>
      </c>
      <c r="C2" s="41"/>
      <c r="D2" s="41">
        <v>365</v>
      </c>
      <c r="E2" s="41">
        <v>365</v>
      </c>
      <c r="F2" s="41"/>
      <c r="G2" s="130">
        <v>365</v>
      </c>
      <c r="H2" s="131"/>
      <c r="I2" s="41">
        <v>4</v>
      </c>
      <c r="J2" s="41">
        <v>4</v>
      </c>
      <c r="K2" s="41">
        <v>4</v>
      </c>
      <c r="L2" s="43">
        <f t="shared" ref="L2:L25" si="0">J2/I2</f>
        <v>1</v>
      </c>
      <c r="M2" s="125">
        <f t="shared" ref="M2:M26" si="1">K2/I2</f>
        <v>1</v>
      </c>
      <c r="N2" s="4" t="s">
        <v>79</v>
      </c>
      <c r="O2" s="4"/>
      <c r="P2" s="4" t="s">
        <v>79</v>
      </c>
      <c r="Q2" s="132"/>
      <c r="R2" s="132"/>
      <c r="S2" s="159"/>
      <c r="T2" s="159"/>
      <c r="U2" s="158"/>
      <c r="W2" s="47" t="s">
        <v>122</v>
      </c>
      <c r="X2" s="48"/>
    </row>
    <row r="3" spans="1:26" ht="13.15" customHeight="1" x14ac:dyDescent="0.25">
      <c r="A3" s="4" t="s">
        <v>48</v>
      </c>
      <c r="B3" s="41">
        <v>365</v>
      </c>
      <c r="C3" s="41"/>
      <c r="D3" s="41">
        <v>365</v>
      </c>
      <c r="E3" s="41"/>
      <c r="F3" s="41">
        <v>0</v>
      </c>
      <c r="G3" s="130">
        <v>0</v>
      </c>
      <c r="H3" s="131">
        <v>0</v>
      </c>
      <c r="I3" s="41">
        <v>5</v>
      </c>
      <c r="J3" s="42">
        <v>2</v>
      </c>
      <c r="K3" s="42">
        <v>2</v>
      </c>
      <c r="L3" s="43">
        <f t="shared" si="0"/>
        <v>0.4</v>
      </c>
      <c r="M3" s="125">
        <f t="shared" si="1"/>
        <v>0.4</v>
      </c>
      <c r="N3" s="4"/>
      <c r="O3" s="4"/>
      <c r="P3" s="4" t="s">
        <v>79</v>
      </c>
      <c r="Q3" s="158"/>
      <c r="R3" s="158"/>
      <c r="S3" s="159"/>
      <c r="T3" s="159"/>
      <c r="U3" s="158"/>
      <c r="W3" s="120">
        <v>0</v>
      </c>
      <c r="X3" s="121" t="s">
        <v>144</v>
      </c>
    </row>
    <row r="4" spans="1:26" x14ac:dyDescent="0.25">
      <c r="A4" s="4" t="s">
        <v>49</v>
      </c>
      <c r="B4" s="41">
        <v>84</v>
      </c>
      <c r="C4" s="41">
        <v>0</v>
      </c>
      <c r="D4" s="41"/>
      <c r="E4" s="41"/>
      <c r="F4" s="41">
        <v>365</v>
      </c>
      <c r="G4" s="130"/>
      <c r="H4" s="131"/>
      <c r="I4" s="41">
        <v>3</v>
      </c>
      <c r="J4" s="41">
        <v>2</v>
      </c>
      <c r="K4" s="41">
        <v>1</v>
      </c>
      <c r="L4" s="43">
        <f t="shared" si="0"/>
        <v>0.66666666666666663</v>
      </c>
      <c r="M4" s="125">
        <f t="shared" si="1"/>
        <v>0.33333333333333331</v>
      </c>
      <c r="N4" s="4"/>
      <c r="O4" s="4"/>
      <c r="P4" s="4" t="s">
        <v>79</v>
      </c>
      <c r="Q4" s="132"/>
      <c r="R4" s="132"/>
      <c r="S4" s="159"/>
      <c r="T4" s="159"/>
      <c r="U4" s="158"/>
      <c r="W4" s="120">
        <v>-1</v>
      </c>
      <c r="X4" s="121" t="s">
        <v>123</v>
      </c>
    </row>
    <row r="5" spans="1:26" ht="15.75" thickBot="1" x14ac:dyDescent="0.3">
      <c r="A5" s="4" t="s">
        <v>62</v>
      </c>
      <c r="B5" s="41">
        <v>365</v>
      </c>
      <c r="C5" s="41"/>
      <c r="D5" s="41">
        <v>365</v>
      </c>
      <c r="E5" s="41"/>
      <c r="F5" s="41"/>
      <c r="G5" s="130"/>
      <c r="H5" s="131"/>
      <c r="I5" s="41">
        <v>2</v>
      </c>
      <c r="J5" s="41">
        <v>2</v>
      </c>
      <c r="K5" s="41">
        <v>2</v>
      </c>
      <c r="L5" s="44">
        <f t="shared" si="0"/>
        <v>1</v>
      </c>
      <c r="M5" s="125">
        <f t="shared" si="1"/>
        <v>1</v>
      </c>
      <c r="N5" s="4" t="s">
        <v>79</v>
      </c>
      <c r="O5" s="4"/>
      <c r="P5" s="4" t="s">
        <v>79</v>
      </c>
      <c r="Q5" s="158" t="s">
        <v>766</v>
      </c>
      <c r="R5" s="158" t="s">
        <v>768</v>
      </c>
      <c r="S5" s="159"/>
      <c r="T5" s="185">
        <v>7</v>
      </c>
      <c r="U5" s="158"/>
      <c r="W5" s="122" t="s">
        <v>124</v>
      </c>
      <c r="X5" s="123" t="s">
        <v>125</v>
      </c>
    </row>
    <row r="6" spans="1:26" x14ac:dyDescent="0.25">
      <c r="A6" s="4" t="s">
        <v>50</v>
      </c>
      <c r="B6" s="41">
        <v>48</v>
      </c>
      <c r="C6" s="41">
        <v>-1</v>
      </c>
      <c r="D6" s="41">
        <v>-1</v>
      </c>
      <c r="E6" s="41">
        <v>365</v>
      </c>
      <c r="F6" s="41">
        <v>365</v>
      </c>
      <c r="G6" s="130"/>
      <c r="H6" s="131">
        <v>355</v>
      </c>
      <c r="I6" s="149">
        <v>6</v>
      </c>
      <c r="J6" s="42">
        <v>4</v>
      </c>
      <c r="K6" s="42">
        <v>3</v>
      </c>
      <c r="L6" s="43">
        <f t="shared" si="0"/>
        <v>0.66666666666666663</v>
      </c>
      <c r="M6" s="125">
        <f t="shared" si="1"/>
        <v>0.5</v>
      </c>
      <c r="N6" s="4"/>
      <c r="O6" s="4" t="s">
        <v>79</v>
      </c>
      <c r="P6" s="4" t="s">
        <v>79</v>
      </c>
      <c r="Q6" s="132"/>
      <c r="R6" s="132"/>
      <c r="S6" s="159"/>
      <c r="T6" s="159"/>
      <c r="U6" s="158"/>
    </row>
    <row r="7" spans="1:26" x14ac:dyDescent="0.25">
      <c r="A7" s="4" t="s">
        <v>63</v>
      </c>
      <c r="B7" s="41">
        <v>44</v>
      </c>
      <c r="C7" s="41">
        <v>0</v>
      </c>
      <c r="D7" s="42">
        <v>365</v>
      </c>
      <c r="E7" s="41"/>
      <c r="F7" s="41"/>
      <c r="G7" s="130"/>
      <c r="H7" s="185"/>
      <c r="I7" s="41">
        <v>3</v>
      </c>
      <c r="J7" s="41">
        <v>2</v>
      </c>
      <c r="K7" s="42">
        <v>0</v>
      </c>
      <c r="L7" s="43">
        <f t="shared" si="0"/>
        <v>0.66666666666666663</v>
      </c>
      <c r="M7" s="125">
        <f t="shared" si="1"/>
        <v>0</v>
      </c>
      <c r="N7" s="4" t="s">
        <v>79</v>
      </c>
      <c r="O7" s="4"/>
      <c r="P7" s="4" t="s">
        <v>79</v>
      </c>
      <c r="Q7" s="158"/>
      <c r="R7" s="158"/>
      <c r="S7" s="159"/>
      <c r="T7" s="159"/>
      <c r="U7" s="158"/>
    </row>
    <row r="8" spans="1:26" x14ac:dyDescent="0.25">
      <c r="A8" s="4" t="s">
        <v>47</v>
      </c>
      <c r="B8" s="41">
        <v>270</v>
      </c>
      <c r="C8" s="41"/>
      <c r="D8" s="41">
        <v>365</v>
      </c>
      <c r="E8" s="41"/>
      <c r="F8" s="41">
        <v>-1</v>
      </c>
      <c r="G8" s="130">
        <v>365</v>
      </c>
      <c r="H8" s="185">
        <v>355</v>
      </c>
      <c r="I8" s="41">
        <v>5</v>
      </c>
      <c r="J8" s="42">
        <v>4</v>
      </c>
      <c r="K8" s="42">
        <v>3</v>
      </c>
      <c r="L8" s="43">
        <f t="shared" si="0"/>
        <v>0.8</v>
      </c>
      <c r="M8" s="125">
        <f t="shared" si="1"/>
        <v>0.6</v>
      </c>
      <c r="N8" s="4"/>
      <c r="O8" s="4"/>
      <c r="P8" s="4" t="s">
        <v>79</v>
      </c>
      <c r="Q8" s="158"/>
      <c r="R8" s="158"/>
      <c r="S8" s="159"/>
      <c r="T8" s="184"/>
      <c r="U8" s="158"/>
    </row>
    <row r="9" spans="1:26" x14ac:dyDescent="0.25">
      <c r="A9" s="4" t="s">
        <v>64</v>
      </c>
      <c r="B9" s="41">
        <v>2</v>
      </c>
      <c r="C9" s="41"/>
      <c r="D9" s="41"/>
      <c r="E9" s="41"/>
      <c r="F9" s="41"/>
      <c r="G9" s="130"/>
      <c r="H9" s="131"/>
      <c r="I9" s="41">
        <v>1</v>
      </c>
      <c r="J9" s="41">
        <v>1</v>
      </c>
      <c r="K9" s="42">
        <v>0</v>
      </c>
      <c r="L9" s="44">
        <f t="shared" si="0"/>
        <v>1</v>
      </c>
      <c r="M9" s="125">
        <f t="shared" si="1"/>
        <v>0</v>
      </c>
      <c r="N9" s="4"/>
      <c r="O9" s="4"/>
      <c r="P9" s="4" t="s">
        <v>79</v>
      </c>
      <c r="Q9" s="158" t="s">
        <v>761</v>
      </c>
      <c r="R9" s="158" t="s">
        <v>778</v>
      </c>
      <c r="S9" s="159"/>
      <c r="T9" s="159" t="s">
        <v>846</v>
      </c>
      <c r="U9" s="158"/>
    </row>
    <row r="10" spans="1:26" x14ac:dyDescent="0.25">
      <c r="A10" s="4" t="s">
        <v>51</v>
      </c>
      <c r="B10" s="41">
        <v>365</v>
      </c>
      <c r="C10" s="41"/>
      <c r="D10" s="41">
        <v>365</v>
      </c>
      <c r="E10" s="41">
        <v>365</v>
      </c>
      <c r="F10" s="41">
        <v>365</v>
      </c>
      <c r="G10" s="130"/>
      <c r="H10" s="131"/>
      <c r="I10" s="41">
        <v>4</v>
      </c>
      <c r="J10" s="41">
        <v>4</v>
      </c>
      <c r="K10" s="42">
        <v>4</v>
      </c>
      <c r="L10" s="44">
        <f t="shared" si="0"/>
        <v>1</v>
      </c>
      <c r="M10" s="125">
        <f t="shared" si="1"/>
        <v>1</v>
      </c>
      <c r="N10" s="4"/>
      <c r="O10" s="4"/>
      <c r="P10" s="4" t="s">
        <v>79</v>
      </c>
      <c r="Q10" s="132"/>
      <c r="R10" s="132"/>
      <c r="S10" s="159"/>
      <c r="T10" s="184"/>
      <c r="U10" s="158"/>
    </row>
    <row r="11" spans="1:26" x14ac:dyDescent="0.25">
      <c r="A11" s="4" t="s">
        <v>65</v>
      </c>
      <c r="B11" s="41">
        <v>37</v>
      </c>
      <c r="C11" s="41"/>
      <c r="D11" s="41"/>
      <c r="E11" s="41"/>
      <c r="F11" s="41"/>
      <c r="G11" s="130"/>
      <c r="H11" s="131"/>
      <c r="I11" s="41">
        <v>1</v>
      </c>
      <c r="J11" s="41">
        <v>1</v>
      </c>
      <c r="K11" s="42">
        <v>0</v>
      </c>
      <c r="L11" s="44">
        <f t="shared" si="0"/>
        <v>1</v>
      </c>
      <c r="M11" s="125">
        <f t="shared" si="1"/>
        <v>0</v>
      </c>
      <c r="N11" s="4"/>
      <c r="O11" s="4"/>
      <c r="P11" s="4"/>
      <c r="Q11" s="147" t="s">
        <v>760</v>
      </c>
      <c r="R11" s="132" t="s">
        <v>768</v>
      </c>
      <c r="S11" s="159" t="s">
        <v>846</v>
      </c>
      <c r="T11" s="159" t="s">
        <v>846</v>
      </c>
      <c r="U11" s="158"/>
    </row>
    <row r="12" spans="1:26" x14ac:dyDescent="0.25">
      <c r="A12" s="4" t="s">
        <v>66</v>
      </c>
      <c r="B12" s="41"/>
      <c r="C12" s="41">
        <v>365</v>
      </c>
      <c r="D12" s="41"/>
      <c r="E12" s="41"/>
      <c r="F12" s="41"/>
      <c r="G12" s="130"/>
      <c r="H12" s="131"/>
      <c r="I12" s="41">
        <v>1</v>
      </c>
      <c r="J12" s="41">
        <v>1</v>
      </c>
      <c r="K12" s="42">
        <v>1</v>
      </c>
      <c r="L12" s="44">
        <f t="shared" si="0"/>
        <v>1</v>
      </c>
      <c r="M12" s="125">
        <f t="shared" si="1"/>
        <v>1</v>
      </c>
      <c r="N12" s="4"/>
      <c r="O12" s="4"/>
      <c r="P12" s="4" t="s">
        <v>79</v>
      </c>
      <c r="Q12" s="158" t="s">
        <v>765</v>
      </c>
      <c r="R12" s="158" t="s">
        <v>127</v>
      </c>
      <c r="S12" s="159" t="s">
        <v>846</v>
      </c>
      <c r="T12" s="185">
        <v>8</v>
      </c>
      <c r="U12" s="158"/>
    </row>
    <row r="13" spans="1:26" x14ac:dyDescent="0.25">
      <c r="A13" s="4" t="s">
        <v>52</v>
      </c>
      <c r="B13" s="41"/>
      <c r="C13" s="41">
        <v>1</v>
      </c>
      <c r="D13" s="41">
        <v>365</v>
      </c>
      <c r="E13" s="41"/>
      <c r="F13" s="41">
        <v>0</v>
      </c>
      <c r="G13" s="130"/>
      <c r="H13" s="131"/>
      <c r="I13" s="41">
        <v>3</v>
      </c>
      <c r="J13" s="41">
        <v>1</v>
      </c>
      <c r="K13" s="42">
        <v>1</v>
      </c>
      <c r="L13" s="43">
        <f t="shared" si="0"/>
        <v>0.33333333333333331</v>
      </c>
      <c r="M13" s="125">
        <f t="shared" si="1"/>
        <v>0.33333333333333331</v>
      </c>
      <c r="N13" s="4" t="s">
        <v>79</v>
      </c>
      <c r="O13" s="4"/>
      <c r="P13" s="4" t="s">
        <v>79</v>
      </c>
      <c r="Q13" s="158"/>
      <c r="R13" s="158"/>
      <c r="S13" s="159"/>
      <c r="T13" s="184"/>
      <c r="U13" s="158"/>
    </row>
    <row r="14" spans="1:26" x14ac:dyDescent="0.25">
      <c r="A14" s="4" t="s">
        <v>53</v>
      </c>
      <c r="B14" s="41"/>
      <c r="C14" s="41">
        <v>-1</v>
      </c>
      <c r="D14" s="41">
        <v>365</v>
      </c>
      <c r="E14" s="41"/>
      <c r="F14" s="41"/>
      <c r="G14" s="130">
        <v>0</v>
      </c>
      <c r="H14" s="185">
        <v>355</v>
      </c>
      <c r="I14" s="41">
        <v>4</v>
      </c>
      <c r="J14" s="42">
        <v>2</v>
      </c>
      <c r="K14" s="42">
        <v>2</v>
      </c>
      <c r="L14" s="43">
        <f t="shared" si="0"/>
        <v>0.5</v>
      </c>
      <c r="M14" s="125">
        <f t="shared" si="1"/>
        <v>0.5</v>
      </c>
      <c r="N14" s="4"/>
      <c r="O14" s="4"/>
      <c r="P14" s="4" t="s">
        <v>79</v>
      </c>
      <c r="Q14" s="158"/>
      <c r="R14" s="158"/>
      <c r="S14" s="159"/>
      <c r="T14" s="184"/>
      <c r="U14" s="158"/>
      <c r="W14" s="325"/>
    </row>
    <row r="15" spans="1:26" x14ac:dyDescent="0.25">
      <c r="A15" s="4" t="s">
        <v>67</v>
      </c>
      <c r="B15" s="41"/>
      <c r="C15" s="41">
        <v>365</v>
      </c>
      <c r="D15" s="41"/>
      <c r="E15" s="41"/>
      <c r="F15" s="41"/>
      <c r="G15" s="130"/>
      <c r="H15" s="185"/>
      <c r="I15" s="41">
        <v>1</v>
      </c>
      <c r="J15" s="41">
        <v>1</v>
      </c>
      <c r="K15" s="41">
        <v>1</v>
      </c>
      <c r="L15" s="44">
        <f t="shared" si="0"/>
        <v>1</v>
      </c>
      <c r="M15" s="125">
        <f t="shared" si="1"/>
        <v>1</v>
      </c>
      <c r="N15" s="4" t="s">
        <v>79</v>
      </c>
      <c r="O15" s="4"/>
      <c r="P15" s="4" t="s">
        <v>79</v>
      </c>
      <c r="Q15" s="132" t="s">
        <v>763</v>
      </c>
      <c r="R15" s="132" t="s">
        <v>717</v>
      </c>
      <c r="S15" s="159" t="s">
        <v>846</v>
      </c>
      <c r="T15" s="184">
        <v>10</v>
      </c>
      <c r="U15" s="158"/>
      <c r="W15" s="325"/>
    </row>
    <row r="16" spans="1:26" x14ac:dyDescent="0.25">
      <c r="A16" s="4" t="s">
        <v>54</v>
      </c>
      <c r="B16" s="41"/>
      <c r="C16" s="41">
        <v>365</v>
      </c>
      <c r="D16" s="41"/>
      <c r="E16" s="41"/>
      <c r="F16" s="41">
        <v>136</v>
      </c>
      <c r="G16" s="130"/>
      <c r="H16" s="131">
        <v>0</v>
      </c>
      <c r="I16" s="41">
        <v>3</v>
      </c>
      <c r="J16" s="42">
        <v>2</v>
      </c>
      <c r="K16" s="42">
        <v>1</v>
      </c>
      <c r="L16" s="43">
        <f t="shared" si="0"/>
        <v>0.66666666666666663</v>
      </c>
      <c r="M16" s="125">
        <f t="shared" si="1"/>
        <v>0.33333333333333331</v>
      </c>
      <c r="N16" s="4"/>
      <c r="O16" s="4"/>
      <c r="P16" s="4" t="s">
        <v>79</v>
      </c>
      <c r="Q16" s="132"/>
      <c r="R16" s="132"/>
      <c r="S16" s="159"/>
      <c r="T16" s="184"/>
      <c r="U16" s="158"/>
      <c r="W16" s="327"/>
      <c r="X16" s="14"/>
      <c r="Y16" s="14"/>
      <c r="Z16" s="14"/>
    </row>
    <row r="17" spans="1:26" x14ac:dyDescent="0.25">
      <c r="A17" s="4" t="s">
        <v>55</v>
      </c>
      <c r="B17" s="41"/>
      <c r="C17" s="41">
        <v>365</v>
      </c>
      <c r="D17" s="41"/>
      <c r="E17" s="41"/>
      <c r="F17" s="41">
        <v>365</v>
      </c>
      <c r="G17" s="130"/>
      <c r="H17" s="131"/>
      <c r="I17" s="41">
        <v>2</v>
      </c>
      <c r="J17" s="41">
        <v>2</v>
      </c>
      <c r="K17" s="41">
        <v>2</v>
      </c>
      <c r="L17" s="44">
        <f t="shared" si="0"/>
        <v>1</v>
      </c>
      <c r="M17" s="125">
        <f t="shared" si="1"/>
        <v>1</v>
      </c>
      <c r="N17" s="4" t="s">
        <v>79</v>
      </c>
      <c r="O17" s="4"/>
      <c r="P17" s="4" t="s">
        <v>79</v>
      </c>
      <c r="Q17" s="132" t="s">
        <v>772</v>
      </c>
      <c r="R17" s="132" t="s">
        <v>773</v>
      </c>
      <c r="S17" s="159">
        <v>82</v>
      </c>
      <c r="T17" s="185">
        <v>14</v>
      </c>
      <c r="U17" s="158" t="s">
        <v>977</v>
      </c>
      <c r="W17" s="327"/>
      <c r="X17" s="14"/>
      <c r="Y17" s="14"/>
      <c r="Z17" s="14"/>
    </row>
    <row r="18" spans="1:26" x14ac:dyDescent="0.25">
      <c r="A18" s="4" t="s">
        <v>56</v>
      </c>
      <c r="B18" s="41"/>
      <c r="C18" s="41">
        <v>365</v>
      </c>
      <c r="D18" s="41"/>
      <c r="E18" s="41"/>
      <c r="F18" s="41">
        <v>365</v>
      </c>
      <c r="G18" s="130"/>
      <c r="H18" s="131"/>
      <c r="I18" s="41">
        <v>2</v>
      </c>
      <c r="J18" s="41">
        <v>2</v>
      </c>
      <c r="K18" s="41">
        <v>2</v>
      </c>
      <c r="L18" s="44">
        <f t="shared" si="0"/>
        <v>1</v>
      </c>
      <c r="M18" s="125">
        <f t="shared" si="1"/>
        <v>1</v>
      </c>
      <c r="N18" s="4"/>
      <c r="O18" s="4"/>
      <c r="P18" s="4" t="s">
        <v>79</v>
      </c>
      <c r="Q18" s="132" t="s">
        <v>769</v>
      </c>
      <c r="R18" s="132" t="s">
        <v>777</v>
      </c>
      <c r="S18" s="159" t="s">
        <v>846</v>
      </c>
      <c r="T18" s="159" t="s">
        <v>846</v>
      </c>
      <c r="U18" s="158"/>
      <c r="W18" s="327"/>
      <c r="X18" s="173"/>
      <c r="Y18" s="153"/>
      <c r="Z18" s="14"/>
    </row>
    <row r="19" spans="1:26" x14ac:dyDescent="0.25">
      <c r="A19" s="4" t="s">
        <v>57</v>
      </c>
      <c r="B19" s="41"/>
      <c r="C19" s="41">
        <v>-1</v>
      </c>
      <c r="D19" s="41">
        <v>365</v>
      </c>
      <c r="E19" s="41"/>
      <c r="F19" s="41"/>
      <c r="G19" s="130">
        <v>365</v>
      </c>
      <c r="H19" s="131"/>
      <c r="I19" s="41">
        <v>3</v>
      </c>
      <c r="J19" s="41">
        <v>2</v>
      </c>
      <c r="K19" s="41">
        <v>2</v>
      </c>
      <c r="L19" s="43">
        <f t="shared" si="0"/>
        <v>0.66666666666666663</v>
      </c>
      <c r="M19" s="125">
        <f t="shared" si="1"/>
        <v>0.66666666666666663</v>
      </c>
      <c r="N19" s="4"/>
      <c r="O19" s="4"/>
      <c r="P19" s="4" t="s">
        <v>79</v>
      </c>
      <c r="Q19" s="132"/>
      <c r="R19" s="132"/>
      <c r="S19" s="159"/>
      <c r="T19" s="159"/>
      <c r="U19" s="158"/>
      <c r="W19" s="327"/>
      <c r="X19" s="174"/>
      <c r="Y19" s="153"/>
      <c r="Z19" s="14"/>
    </row>
    <row r="20" spans="1:26" x14ac:dyDescent="0.25">
      <c r="A20" s="4" t="s">
        <v>68</v>
      </c>
      <c r="B20" s="41"/>
      <c r="C20" s="41"/>
      <c r="D20" s="41"/>
      <c r="E20" s="41">
        <v>365</v>
      </c>
      <c r="F20" s="41"/>
      <c r="G20" s="130">
        <v>365</v>
      </c>
      <c r="H20" s="131"/>
      <c r="I20" s="41">
        <v>2</v>
      </c>
      <c r="J20" s="41">
        <v>2</v>
      </c>
      <c r="K20" s="41">
        <v>2</v>
      </c>
      <c r="L20" s="43">
        <f t="shared" si="0"/>
        <v>1</v>
      </c>
      <c r="M20" s="125">
        <f t="shared" si="1"/>
        <v>1</v>
      </c>
      <c r="N20" s="4"/>
      <c r="O20" s="4"/>
      <c r="P20" s="4" t="s">
        <v>79</v>
      </c>
      <c r="Q20" s="132"/>
      <c r="R20" s="132"/>
      <c r="S20" s="159"/>
      <c r="T20" s="159"/>
      <c r="U20" s="158"/>
      <c r="W20" s="325"/>
      <c r="X20" s="173"/>
      <c r="Y20" s="153"/>
      <c r="Z20" s="14"/>
    </row>
    <row r="21" spans="1:26" s="128" customFormat="1" x14ac:dyDescent="0.25">
      <c r="A21" s="158" t="s">
        <v>729</v>
      </c>
      <c r="B21" s="184"/>
      <c r="C21" s="184"/>
      <c r="D21" s="184"/>
      <c r="E21" s="184"/>
      <c r="F21" s="184"/>
      <c r="G21" s="185">
        <v>365</v>
      </c>
      <c r="H21" s="131"/>
      <c r="I21" s="184">
        <v>1</v>
      </c>
      <c r="J21" s="184">
        <v>1</v>
      </c>
      <c r="K21" s="184">
        <v>1</v>
      </c>
      <c r="L21" s="133">
        <f t="shared" si="0"/>
        <v>1</v>
      </c>
      <c r="M21" s="133">
        <f t="shared" si="1"/>
        <v>1</v>
      </c>
      <c r="N21" s="158"/>
      <c r="O21" s="158"/>
      <c r="P21" s="158" t="s">
        <v>79</v>
      </c>
      <c r="Q21" s="158"/>
      <c r="R21" s="158"/>
      <c r="S21" s="159"/>
      <c r="T21" s="159"/>
      <c r="U21" s="158"/>
      <c r="W21" s="325"/>
      <c r="X21" s="173"/>
      <c r="Y21" s="153"/>
      <c r="Z21" s="14"/>
    </row>
    <row r="22" spans="1:26" x14ac:dyDescent="0.25">
      <c r="A22" s="4" t="s">
        <v>69</v>
      </c>
      <c r="B22" s="41"/>
      <c r="C22" s="41"/>
      <c r="D22" s="41">
        <v>-1</v>
      </c>
      <c r="E22" s="41">
        <v>365</v>
      </c>
      <c r="F22" s="41"/>
      <c r="G22" s="130"/>
      <c r="H22" s="185">
        <v>355</v>
      </c>
      <c r="I22" s="41">
        <v>3</v>
      </c>
      <c r="J22" s="42">
        <v>2</v>
      </c>
      <c r="K22" s="42">
        <v>2</v>
      </c>
      <c r="L22" s="43">
        <f t="shared" si="0"/>
        <v>0.66666666666666663</v>
      </c>
      <c r="M22" s="125">
        <f t="shared" si="1"/>
        <v>0.66666666666666663</v>
      </c>
      <c r="N22" s="4"/>
      <c r="O22" s="4"/>
      <c r="P22" s="4"/>
      <c r="Q22" s="158"/>
      <c r="R22" s="158"/>
      <c r="S22" s="159"/>
      <c r="T22" s="184"/>
      <c r="U22" s="158"/>
      <c r="W22" s="325"/>
      <c r="X22" s="153"/>
      <c r="Y22" s="175"/>
      <c r="Z22" s="14"/>
    </row>
    <row r="23" spans="1:26" x14ac:dyDescent="0.25">
      <c r="A23" s="4" t="s">
        <v>58</v>
      </c>
      <c r="B23" s="41"/>
      <c r="C23" s="41"/>
      <c r="D23" s="41">
        <v>365</v>
      </c>
      <c r="E23" s="41"/>
      <c r="F23" s="41">
        <v>206</v>
      </c>
      <c r="G23" s="130"/>
      <c r="H23" s="131"/>
      <c r="I23" s="41">
        <v>2</v>
      </c>
      <c r="J23" s="41">
        <v>2</v>
      </c>
      <c r="K23" s="41">
        <v>1</v>
      </c>
      <c r="L23" s="44">
        <f t="shared" si="0"/>
        <v>1</v>
      </c>
      <c r="M23" s="125">
        <f t="shared" si="1"/>
        <v>0.5</v>
      </c>
      <c r="N23" s="4"/>
      <c r="O23" s="4"/>
      <c r="P23" s="4"/>
      <c r="Q23" s="132" t="s">
        <v>770</v>
      </c>
      <c r="R23" s="132" t="s">
        <v>717</v>
      </c>
      <c r="S23" s="159">
        <v>64</v>
      </c>
      <c r="T23" s="185" t="s">
        <v>978</v>
      </c>
      <c r="U23" s="158" t="s">
        <v>976</v>
      </c>
      <c r="X23" s="173"/>
      <c r="Y23" s="175"/>
      <c r="Z23" s="14"/>
    </row>
    <row r="24" spans="1:26" x14ac:dyDescent="0.25">
      <c r="A24" s="4" t="s">
        <v>70</v>
      </c>
      <c r="B24" s="41"/>
      <c r="C24" s="41"/>
      <c r="D24" s="41">
        <v>365</v>
      </c>
      <c r="E24" s="41">
        <v>365</v>
      </c>
      <c r="F24" s="41"/>
      <c r="G24" s="130">
        <v>365</v>
      </c>
      <c r="H24" s="131"/>
      <c r="I24" s="41">
        <v>3</v>
      </c>
      <c r="J24" s="41">
        <v>3</v>
      </c>
      <c r="K24" s="41">
        <v>3</v>
      </c>
      <c r="L24" s="43">
        <f t="shared" si="0"/>
        <v>1</v>
      </c>
      <c r="M24" s="125">
        <f t="shared" si="1"/>
        <v>1</v>
      </c>
      <c r="N24" s="4"/>
      <c r="O24" s="4" t="s">
        <v>79</v>
      </c>
      <c r="P24" s="4" t="s">
        <v>79</v>
      </c>
      <c r="Q24" s="158" t="s">
        <v>813</v>
      </c>
      <c r="R24" s="158" t="s">
        <v>814</v>
      </c>
      <c r="S24" s="159">
        <v>90</v>
      </c>
      <c r="T24" s="185">
        <v>7</v>
      </c>
      <c r="U24" s="158" t="s">
        <v>979</v>
      </c>
      <c r="X24" s="14"/>
      <c r="Y24" s="14"/>
      <c r="Z24" s="14"/>
    </row>
    <row r="25" spans="1:26" x14ac:dyDescent="0.25">
      <c r="A25" s="4" t="s">
        <v>59</v>
      </c>
      <c r="B25" s="41"/>
      <c r="C25" s="41"/>
      <c r="D25" s="41"/>
      <c r="E25" s="41"/>
      <c r="F25" s="41">
        <v>365</v>
      </c>
      <c r="G25" s="130">
        <v>365</v>
      </c>
      <c r="H25" s="131"/>
      <c r="I25" s="41">
        <v>2</v>
      </c>
      <c r="J25" s="41">
        <v>2</v>
      </c>
      <c r="K25" s="41">
        <v>2</v>
      </c>
      <c r="L25" s="43">
        <f t="shared" si="0"/>
        <v>1</v>
      </c>
      <c r="M25" s="125">
        <f t="shared" si="1"/>
        <v>1</v>
      </c>
      <c r="N25" s="4"/>
      <c r="O25" s="4"/>
      <c r="P25" s="4" t="s">
        <v>79</v>
      </c>
      <c r="Q25" s="158"/>
      <c r="R25" s="158"/>
      <c r="S25" s="159"/>
      <c r="T25" s="159"/>
      <c r="U25" s="158"/>
      <c r="X25" s="14"/>
      <c r="Y25" s="14"/>
      <c r="Z25" s="14"/>
    </row>
    <row r="26" spans="1:26" s="128" customFormat="1" x14ac:dyDescent="0.25">
      <c r="A26" s="158" t="s">
        <v>71</v>
      </c>
      <c r="B26" s="184"/>
      <c r="C26" s="184"/>
      <c r="D26" s="184" t="s">
        <v>127</v>
      </c>
      <c r="E26" s="184"/>
      <c r="F26" s="184"/>
      <c r="G26" s="185"/>
      <c r="H26" s="131"/>
      <c r="I26" s="184">
        <v>1</v>
      </c>
      <c r="J26" s="184" t="s">
        <v>77</v>
      </c>
      <c r="K26" s="184" t="s">
        <v>77</v>
      </c>
      <c r="L26" s="144" t="s">
        <v>121</v>
      </c>
      <c r="M26" s="133" t="e">
        <f t="shared" si="1"/>
        <v>#VALUE!</v>
      </c>
      <c r="N26" s="158"/>
      <c r="O26" s="158"/>
      <c r="P26" s="158" t="s">
        <v>79</v>
      </c>
      <c r="Q26" s="132" t="s">
        <v>762</v>
      </c>
      <c r="R26" s="132" t="s">
        <v>127</v>
      </c>
      <c r="S26" s="159">
        <v>61</v>
      </c>
      <c r="T26" s="159">
        <v>9</v>
      </c>
      <c r="U26" s="158"/>
    </row>
    <row r="27" spans="1:26" s="128" customFormat="1" x14ac:dyDescent="0.25">
      <c r="A27" s="158" t="s">
        <v>836</v>
      </c>
      <c r="B27" s="167"/>
      <c r="C27" s="167"/>
      <c r="D27" s="167"/>
      <c r="E27" s="167"/>
      <c r="F27" s="167"/>
      <c r="G27" s="167"/>
      <c r="H27" s="167"/>
      <c r="I27" s="167">
        <v>0</v>
      </c>
      <c r="J27" s="167"/>
      <c r="K27" s="167"/>
      <c r="L27" s="168"/>
      <c r="M27" s="168"/>
      <c r="N27" s="169"/>
      <c r="O27" s="169"/>
      <c r="P27" s="169"/>
      <c r="Q27" s="158" t="s">
        <v>763</v>
      </c>
      <c r="R27" s="158" t="s">
        <v>717</v>
      </c>
      <c r="S27" s="159">
        <v>41</v>
      </c>
      <c r="T27" s="159">
        <v>8</v>
      </c>
      <c r="U27" s="158"/>
    </row>
    <row r="28" spans="1:26" s="128" customFormat="1" x14ac:dyDescent="0.25">
      <c r="A28" s="158" t="s">
        <v>730</v>
      </c>
      <c r="B28" s="184"/>
      <c r="C28" s="184"/>
      <c r="D28" s="184"/>
      <c r="E28" s="184"/>
      <c r="F28" s="184"/>
      <c r="G28" s="185">
        <v>365</v>
      </c>
      <c r="H28" s="185">
        <v>355</v>
      </c>
      <c r="I28" s="184">
        <v>2</v>
      </c>
      <c r="J28" s="185">
        <v>2</v>
      </c>
      <c r="K28" s="185">
        <v>2</v>
      </c>
      <c r="L28" s="133">
        <f t="shared" ref="L28:L39" si="2">J28/I28</f>
        <v>1</v>
      </c>
      <c r="M28" s="133">
        <f t="shared" ref="M28:M38" si="3">K28/I28</f>
        <v>1</v>
      </c>
      <c r="N28" s="158"/>
      <c r="O28" s="158"/>
      <c r="P28" s="158"/>
      <c r="Q28" s="132"/>
      <c r="R28" s="132"/>
      <c r="S28" s="159"/>
      <c r="T28" s="184"/>
      <c r="U28" s="158"/>
    </row>
    <row r="29" spans="1:26" x14ac:dyDescent="0.25">
      <c r="A29" s="4" t="s">
        <v>727</v>
      </c>
      <c r="B29" s="41"/>
      <c r="C29" s="41"/>
      <c r="D29" s="41"/>
      <c r="E29" s="41"/>
      <c r="F29" s="41"/>
      <c r="G29" s="130">
        <v>365</v>
      </c>
      <c r="H29" s="131"/>
      <c r="I29" s="41">
        <v>1</v>
      </c>
      <c r="J29" s="41">
        <v>1</v>
      </c>
      <c r="K29" s="41">
        <v>1</v>
      </c>
      <c r="L29" s="43">
        <f t="shared" si="2"/>
        <v>1</v>
      </c>
      <c r="M29" s="133">
        <f t="shared" si="3"/>
        <v>1</v>
      </c>
      <c r="N29" s="4"/>
      <c r="O29" s="4"/>
      <c r="P29" s="4"/>
      <c r="Q29" s="132"/>
      <c r="R29" s="132"/>
      <c r="S29" s="159"/>
      <c r="T29" s="159"/>
      <c r="U29" s="158"/>
    </row>
    <row r="30" spans="1:26" s="128" customFormat="1" x14ac:dyDescent="0.25">
      <c r="A30" s="127" t="s">
        <v>728</v>
      </c>
      <c r="B30" s="126"/>
      <c r="C30" s="126"/>
      <c r="D30" s="126"/>
      <c r="E30" s="126"/>
      <c r="F30" s="126"/>
      <c r="G30" s="130" t="s">
        <v>127</v>
      </c>
      <c r="H30" s="131"/>
      <c r="I30" s="126">
        <v>1</v>
      </c>
      <c r="J30" s="126" t="s">
        <v>77</v>
      </c>
      <c r="K30" s="126" t="s">
        <v>77</v>
      </c>
      <c r="L30" s="125" t="e">
        <f t="shared" si="2"/>
        <v>#VALUE!</v>
      </c>
      <c r="M30" s="125" t="e">
        <f t="shared" si="3"/>
        <v>#VALUE!</v>
      </c>
      <c r="N30" s="161"/>
      <c r="O30" s="127"/>
      <c r="P30" s="127"/>
      <c r="Q30" s="132" t="s">
        <v>774</v>
      </c>
      <c r="R30" s="132" t="s">
        <v>775</v>
      </c>
      <c r="S30" s="159">
        <v>51</v>
      </c>
      <c r="T30" s="185">
        <v>2</v>
      </c>
      <c r="U30" s="158" t="s">
        <v>847</v>
      </c>
    </row>
    <row r="31" spans="1:26" ht="14.25" customHeight="1" x14ac:dyDescent="0.25">
      <c r="A31" s="4" t="s">
        <v>60</v>
      </c>
      <c r="B31" s="41"/>
      <c r="C31" s="41"/>
      <c r="D31" s="41"/>
      <c r="E31" s="41">
        <v>-1</v>
      </c>
      <c r="F31" s="41">
        <v>365</v>
      </c>
      <c r="G31" s="130"/>
      <c r="H31" s="131"/>
      <c r="I31" s="41">
        <v>2</v>
      </c>
      <c r="J31" s="41">
        <v>1</v>
      </c>
      <c r="K31" s="41">
        <v>1</v>
      </c>
      <c r="L31" s="43">
        <f t="shared" si="2"/>
        <v>0.5</v>
      </c>
      <c r="M31" s="125">
        <f t="shared" si="3"/>
        <v>0.5</v>
      </c>
      <c r="N31" s="4"/>
      <c r="O31" s="4"/>
      <c r="P31" s="4" t="s">
        <v>79</v>
      </c>
      <c r="Q31" s="158" t="s">
        <v>771</v>
      </c>
      <c r="R31" s="132" t="s">
        <v>773</v>
      </c>
      <c r="S31" s="159">
        <v>86</v>
      </c>
      <c r="T31" s="185">
        <v>4</v>
      </c>
      <c r="U31" s="158"/>
    </row>
    <row r="32" spans="1:26" x14ac:dyDescent="0.25">
      <c r="A32" s="4" t="s">
        <v>72</v>
      </c>
      <c r="B32" s="41"/>
      <c r="C32" s="41"/>
      <c r="D32" s="41"/>
      <c r="E32" s="41">
        <v>365</v>
      </c>
      <c r="F32" s="41"/>
      <c r="G32" s="130"/>
      <c r="H32" s="131"/>
      <c r="I32" s="41">
        <v>1</v>
      </c>
      <c r="J32" s="41">
        <v>1</v>
      </c>
      <c r="K32" s="41">
        <v>1</v>
      </c>
      <c r="L32" s="44">
        <f t="shared" si="2"/>
        <v>1</v>
      </c>
      <c r="M32" s="125">
        <f t="shared" si="3"/>
        <v>1</v>
      </c>
      <c r="N32" s="4"/>
      <c r="O32" s="4"/>
      <c r="P32" s="4" t="s">
        <v>79</v>
      </c>
      <c r="Q32" s="132"/>
      <c r="R32" s="132"/>
      <c r="S32" s="159"/>
      <c r="T32" s="159"/>
      <c r="U32" s="158"/>
    </row>
    <row r="33" spans="1:21" x14ac:dyDescent="0.25">
      <c r="A33" s="4" t="s">
        <v>73</v>
      </c>
      <c r="B33" s="41"/>
      <c r="C33" s="41"/>
      <c r="D33" s="41"/>
      <c r="E33" s="41">
        <v>-1</v>
      </c>
      <c r="F33" s="41"/>
      <c r="G33" s="130"/>
      <c r="H33" s="131"/>
      <c r="I33" s="41">
        <v>1</v>
      </c>
      <c r="J33" s="41">
        <v>0</v>
      </c>
      <c r="K33" s="41">
        <v>0</v>
      </c>
      <c r="L33" s="42">
        <f t="shared" si="2"/>
        <v>0</v>
      </c>
      <c r="M33" s="125">
        <f t="shared" si="3"/>
        <v>0</v>
      </c>
      <c r="N33" s="4"/>
      <c r="O33" s="14"/>
      <c r="P33" s="14" t="s">
        <v>79</v>
      </c>
      <c r="Q33" s="132" t="s">
        <v>764</v>
      </c>
      <c r="R33" s="132" t="s">
        <v>776</v>
      </c>
      <c r="S33" s="159" t="s">
        <v>846</v>
      </c>
      <c r="T33" s="185">
        <v>3</v>
      </c>
      <c r="U33" s="158"/>
    </row>
    <row r="34" spans="1:21" x14ac:dyDescent="0.25">
      <c r="A34" s="161" t="s">
        <v>719</v>
      </c>
      <c r="B34" s="126"/>
      <c r="C34" s="126"/>
      <c r="D34" s="126"/>
      <c r="E34" s="126"/>
      <c r="F34" s="126"/>
      <c r="G34" s="130">
        <v>365</v>
      </c>
      <c r="H34" s="131"/>
      <c r="I34" s="130">
        <v>1</v>
      </c>
      <c r="J34" s="130">
        <v>1</v>
      </c>
      <c r="K34" s="130">
        <v>1</v>
      </c>
      <c r="L34" s="125">
        <f t="shared" si="2"/>
        <v>1</v>
      </c>
      <c r="M34" s="125">
        <f t="shared" si="3"/>
        <v>1</v>
      </c>
      <c r="N34" s="161"/>
      <c r="O34" s="161"/>
      <c r="P34" s="161"/>
      <c r="Q34" s="132"/>
      <c r="R34" s="132"/>
      <c r="S34" s="159"/>
      <c r="T34" s="159"/>
      <c r="U34" s="158"/>
    </row>
    <row r="35" spans="1:21" x14ac:dyDescent="0.25">
      <c r="A35" s="161" t="s">
        <v>812</v>
      </c>
      <c r="B35" s="130"/>
      <c r="C35" s="130"/>
      <c r="D35" s="130"/>
      <c r="E35" s="130"/>
      <c r="F35" s="130"/>
      <c r="G35" s="130"/>
      <c r="H35" s="185">
        <v>355</v>
      </c>
      <c r="I35" s="130">
        <v>1</v>
      </c>
      <c r="J35" s="130">
        <v>1</v>
      </c>
      <c r="K35" s="130">
        <v>1</v>
      </c>
      <c r="L35" s="125">
        <f t="shared" si="2"/>
        <v>1</v>
      </c>
      <c r="M35" s="125">
        <f t="shared" si="3"/>
        <v>1</v>
      </c>
      <c r="N35" s="161"/>
      <c r="O35" s="161"/>
      <c r="P35" s="161"/>
      <c r="Q35" s="160"/>
      <c r="R35" s="160"/>
      <c r="S35" s="185"/>
      <c r="T35" s="185"/>
      <c r="U35" s="160"/>
    </row>
    <row r="36" spans="1:21" x14ac:dyDescent="0.25">
      <c r="A36" s="161" t="s">
        <v>720</v>
      </c>
      <c r="B36" s="126"/>
      <c r="C36" s="126"/>
      <c r="D36" s="126"/>
      <c r="E36" s="126"/>
      <c r="F36" s="126"/>
      <c r="G36" s="130">
        <v>365</v>
      </c>
      <c r="H36" s="185">
        <v>355</v>
      </c>
      <c r="I36" s="130">
        <v>2</v>
      </c>
      <c r="J36" s="130">
        <v>2</v>
      </c>
      <c r="K36" s="130">
        <v>2</v>
      </c>
      <c r="L36" s="125">
        <f t="shared" si="2"/>
        <v>1</v>
      </c>
      <c r="M36" s="125">
        <f t="shared" si="3"/>
        <v>1</v>
      </c>
      <c r="N36" s="161"/>
      <c r="O36" s="161"/>
      <c r="P36" s="161"/>
      <c r="Q36" s="158"/>
      <c r="R36" s="158"/>
      <c r="S36" s="184"/>
      <c r="T36" s="184"/>
      <c r="U36" s="158"/>
    </row>
    <row r="37" spans="1:21" x14ac:dyDescent="0.25">
      <c r="A37" s="161" t="s">
        <v>721</v>
      </c>
      <c r="B37" s="126"/>
      <c r="C37" s="126"/>
      <c r="D37" s="126"/>
      <c r="E37" s="126"/>
      <c r="F37" s="126"/>
      <c r="G37" s="130">
        <v>365</v>
      </c>
      <c r="H37" s="131"/>
      <c r="I37" s="130">
        <v>1</v>
      </c>
      <c r="J37" s="130">
        <v>1</v>
      </c>
      <c r="K37" s="130">
        <v>1</v>
      </c>
      <c r="L37" s="125">
        <f t="shared" si="2"/>
        <v>1</v>
      </c>
      <c r="M37" s="125">
        <f t="shared" si="3"/>
        <v>1</v>
      </c>
      <c r="N37" s="161"/>
      <c r="O37" s="161"/>
      <c r="P37" s="161" t="s">
        <v>79</v>
      </c>
      <c r="Q37" s="158"/>
      <c r="R37" s="158"/>
      <c r="S37" s="184"/>
      <c r="T37" s="184"/>
      <c r="U37" s="158"/>
    </row>
    <row r="38" spans="1:21" x14ac:dyDescent="0.25">
      <c r="A38" s="161" t="s">
        <v>722</v>
      </c>
      <c r="B38" s="126"/>
      <c r="C38" s="126"/>
      <c r="D38" s="126"/>
      <c r="E38" s="126"/>
      <c r="F38" s="126"/>
      <c r="G38" s="130">
        <v>0</v>
      </c>
      <c r="H38" s="131">
        <v>2</v>
      </c>
      <c r="I38" s="130">
        <v>2</v>
      </c>
      <c r="J38" s="130">
        <v>1</v>
      </c>
      <c r="K38" s="130">
        <v>0</v>
      </c>
      <c r="L38" s="125">
        <f t="shared" si="2"/>
        <v>0.5</v>
      </c>
      <c r="M38" s="125">
        <f t="shared" si="3"/>
        <v>0</v>
      </c>
      <c r="N38" s="161"/>
      <c r="O38" s="161"/>
      <c r="P38" s="161"/>
      <c r="Q38" s="158"/>
      <c r="R38" s="158"/>
      <c r="S38" s="159"/>
      <c r="T38" s="159"/>
      <c r="U38" s="158"/>
    </row>
    <row r="39" spans="1:21" s="128" customFormat="1" x14ac:dyDescent="0.25">
      <c r="A39" s="160" t="s">
        <v>723</v>
      </c>
      <c r="B39" s="184"/>
      <c r="C39" s="184"/>
      <c r="D39" s="184"/>
      <c r="E39" s="184"/>
      <c r="F39" s="184"/>
      <c r="G39" s="185">
        <v>365</v>
      </c>
      <c r="H39" s="131">
        <v>0</v>
      </c>
      <c r="I39" s="185">
        <v>2</v>
      </c>
      <c r="J39" s="185">
        <v>1</v>
      </c>
      <c r="K39" s="185" t="s">
        <v>715</v>
      </c>
      <c r="L39" s="133">
        <f t="shared" si="2"/>
        <v>0.5</v>
      </c>
      <c r="M39" s="133" t="s">
        <v>715</v>
      </c>
      <c r="N39" s="160"/>
      <c r="O39" s="160"/>
      <c r="P39" s="160"/>
      <c r="Q39" s="158"/>
      <c r="R39" s="158"/>
      <c r="S39" s="184"/>
      <c r="T39" s="184"/>
      <c r="U39" s="158"/>
    </row>
    <row r="40" spans="1:21" s="128" customFormat="1" x14ac:dyDescent="0.25">
      <c r="A40" s="160" t="s">
        <v>724</v>
      </c>
      <c r="B40" s="167"/>
      <c r="C40" s="167"/>
      <c r="D40" s="167"/>
      <c r="E40" s="167"/>
      <c r="F40" s="167"/>
      <c r="G40" s="167"/>
      <c r="H40" s="167"/>
      <c r="I40" s="167">
        <v>0</v>
      </c>
      <c r="J40" s="167"/>
      <c r="K40" s="167"/>
      <c r="L40" s="168"/>
      <c r="M40" s="168"/>
      <c r="N40" s="169"/>
      <c r="O40" s="169"/>
      <c r="P40" s="169"/>
      <c r="Q40" s="158" t="s">
        <v>837</v>
      </c>
      <c r="R40" s="158" t="s">
        <v>838</v>
      </c>
      <c r="S40" s="184">
        <v>82</v>
      </c>
      <c r="T40" s="185">
        <v>5</v>
      </c>
      <c r="U40" s="158"/>
    </row>
    <row r="41" spans="1:21" s="128" customFormat="1" x14ac:dyDescent="0.25">
      <c r="A41" s="160" t="s">
        <v>725</v>
      </c>
      <c r="B41" s="185"/>
      <c r="C41" s="185"/>
      <c r="D41" s="185"/>
      <c r="E41" s="185"/>
      <c r="F41" s="185"/>
      <c r="G41" s="185"/>
      <c r="H41" s="185">
        <v>355</v>
      </c>
      <c r="I41" s="185">
        <v>1</v>
      </c>
      <c r="J41" s="185">
        <v>1</v>
      </c>
      <c r="K41" s="185">
        <v>1</v>
      </c>
      <c r="L41" s="133">
        <f>J41/I41</f>
        <v>1</v>
      </c>
      <c r="M41" s="133">
        <f>K41/I41</f>
        <v>1</v>
      </c>
      <c r="N41" s="160"/>
      <c r="O41" s="160"/>
      <c r="P41" s="160"/>
      <c r="Q41" s="160"/>
      <c r="R41" s="160"/>
      <c r="S41" s="185"/>
      <c r="T41" s="185"/>
      <c r="U41" s="160"/>
    </row>
    <row r="42" spans="1:21" s="128" customFormat="1" x14ac:dyDescent="0.25">
      <c r="A42" s="160" t="s">
        <v>811</v>
      </c>
      <c r="B42" s="185"/>
      <c r="C42" s="185"/>
      <c r="D42" s="185"/>
      <c r="E42" s="185"/>
      <c r="F42" s="185"/>
      <c r="G42" s="185"/>
      <c r="H42" s="185">
        <v>0</v>
      </c>
      <c r="I42" s="185">
        <v>1</v>
      </c>
      <c r="J42" s="185">
        <v>0</v>
      </c>
      <c r="K42" s="185">
        <v>0</v>
      </c>
      <c r="L42" s="133">
        <f>J42/I42</f>
        <v>0</v>
      </c>
      <c r="M42" s="133">
        <f>K42/I42</f>
        <v>0</v>
      </c>
      <c r="N42" s="160"/>
      <c r="O42" s="160"/>
      <c r="P42" s="160"/>
      <c r="Q42" s="160"/>
      <c r="R42" s="160"/>
      <c r="S42" s="185"/>
      <c r="T42" s="185"/>
      <c r="U42" s="160"/>
    </row>
    <row r="43" spans="1:21" s="128" customFormat="1" x14ac:dyDescent="0.25">
      <c r="A43" s="359" t="s">
        <v>964</v>
      </c>
      <c r="B43" s="3"/>
      <c r="C43" s="3"/>
      <c r="D43" s="3"/>
      <c r="E43" s="3"/>
      <c r="F43" s="3"/>
      <c r="G43" s="151"/>
      <c r="H43" s="151"/>
      <c r="I43" s="151"/>
      <c r="J43" s="151"/>
      <c r="K43" s="151"/>
      <c r="L43" s="152"/>
      <c r="M43" s="152"/>
      <c r="N43" s="150"/>
      <c r="O43" s="150"/>
      <c r="P43" s="150"/>
      <c r="Q43" s="14"/>
      <c r="R43" s="14"/>
      <c r="S43" s="3"/>
      <c r="T43" s="3"/>
      <c r="U43" s="14"/>
    </row>
    <row r="44" spans="1:21" s="196" customFormat="1" x14ac:dyDescent="0.25">
      <c r="A44" s="150"/>
      <c r="B44" s="3"/>
      <c r="C44" s="3"/>
      <c r="D44" s="3"/>
      <c r="E44" s="3"/>
      <c r="F44" s="3"/>
      <c r="G44" s="151"/>
      <c r="H44" s="151"/>
      <c r="I44" s="151"/>
      <c r="J44" s="151"/>
      <c r="K44" s="151"/>
      <c r="L44" s="152"/>
      <c r="M44" s="152"/>
      <c r="N44" s="150"/>
      <c r="O44" s="150"/>
      <c r="P44" s="150"/>
      <c r="Q44" s="325"/>
      <c r="R44" s="325"/>
      <c r="S44" s="3"/>
      <c r="T44" s="3"/>
      <c r="U44" s="325"/>
    </row>
    <row r="45" spans="1:21" s="196" customFormat="1" x14ac:dyDescent="0.25">
      <c r="A45" s="150"/>
      <c r="B45" s="3"/>
      <c r="C45" s="3"/>
      <c r="D45" s="3"/>
      <c r="E45" s="3"/>
      <c r="F45" s="3"/>
      <c r="G45" s="151"/>
      <c r="H45" s="151"/>
      <c r="I45" s="151"/>
      <c r="J45" s="151"/>
      <c r="K45" s="151"/>
      <c r="L45" s="152"/>
      <c r="M45" s="152"/>
      <c r="N45" s="150"/>
      <c r="O45" s="150"/>
      <c r="P45" s="150"/>
      <c r="Q45" s="325"/>
      <c r="R45" s="325"/>
      <c r="S45" s="3"/>
      <c r="T45" s="3"/>
      <c r="U45" s="325"/>
    </row>
    <row r="46" spans="1:21" s="128" customFormat="1" x14ac:dyDescent="0.25">
      <c r="A46" s="150"/>
      <c r="B46" s="3"/>
      <c r="C46" s="3"/>
      <c r="D46" s="3"/>
      <c r="E46" s="3"/>
      <c r="F46" s="3"/>
      <c r="G46" s="151"/>
      <c r="H46" s="151"/>
      <c r="I46" s="151"/>
      <c r="J46" s="151"/>
      <c r="K46" s="151"/>
      <c r="L46" s="152"/>
      <c r="M46" s="152"/>
      <c r="N46" s="150"/>
      <c r="O46" s="150"/>
      <c r="P46" s="150"/>
      <c r="Q46" s="14"/>
      <c r="R46" s="14"/>
      <c r="S46" s="3"/>
      <c r="T46" s="3"/>
      <c r="U46" s="14"/>
    </row>
    <row r="48" spans="1:21" x14ac:dyDescent="0.25">
      <c r="A48" t="s">
        <v>80</v>
      </c>
    </row>
    <row r="49" spans="1:1" x14ac:dyDescent="0.25">
      <c r="A49" t="s">
        <v>126</v>
      </c>
    </row>
  </sheetData>
  <autoFilter ref="A1:U43"/>
  <sortState ref="A2:U42">
    <sortCondition ref="A11"/>
  </sortState>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83"/>
  <sheetViews>
    <sheetView topLeftCell="A67" workbookViewId="0">
      <selection activeCell="I76" sqref="I76"/>
    </sheetView>
  </sheetViews>
  <sheetFormatPr defaultRowHeight="15" x14ac:dyDescent="0.25"/>
  <cols>
    <col min="1" max="1" width="20.140625" bestFit="1" customWidth="1"/>
    <col min="2" max="2" width="17.5703125" style="51" bestFit="1" customWidth="1"/>
    <col min="3" max="3" width="7.85546875" style="51" bestFit="1" customWidth="1"/>
    <col min="4" max="4" width="10.7109375" bestFit="1" customWidth="1"/>
    <col min="5" max="5" width="6.28515625" customWidth="1"/>
    <col min="6" max="8" width="6.140625" customWidth="1"/>
    <col min="9" max="9" width="15.42578125" bestFit="1" customWidth="1"/>
    <col min="10" max="10" width="17.28515625" bestFit="1" customWidth="1"/>
    <col min="11" max="11" width="16.5703125" bestFit="1" customWidth="1"/>
    <col min="12" max="12" width="7.85546875" bestFit="1" customWidth="1"/>
    <col min="13" max="13" width="7.42578125" bestFit="1" customWidth="1"/>
    <col min="14" max="14" width="4.140625" bestFit="1" customWidth="1"/>
    <col min="15" max="15" width="10.7109375" bestFit="1" customWidth="1"/>
    <col min="16" max="18" width="6.28515625" customWidth="1"/>
    <col min="19" max="19" width="6.140625" customWidth="1"/>
    <col min="20" max="21" width="6.28515625" customWidth="1"/>
    <col min="22" max="22" width="6.140625" customWidth="1"/>
    <col min="23" max="23" width="13.140625" customWidth="1"/>
    <col min="24" max="24" width="10.85546875" customWidth="1"/>
    <col min="25" max="25" width="6.28515625" customWidth="1"/>
    <col min="26" max="27" width="6.140625" customWidth="1"/>
    <col min="28" max="28" width="6.28515625" customWidth="1"/>
    <col min="29" max="29" width="6.140625" customWidth="1"/>
    <col min="30" max="32" width="6.28515625" customWidth="1"/>
    <col min="33" max="33" width="6.140625" customWidth="1"/>
    <col min="34" max="35" width="6.28515625" customWidth="1"/>
    <col min="36" max="37" width="6.140625" customWidth="1"/>
    <col min="38" max="38" width="6.28515625" customWidth="1"/>
    <col min="39" max="39" width="14" customWidth="1"/>
    <col min="40" max="40" width="11.28515625" customWidth="1"/>
  </cols>
  <sheetData>
    <row r="3" spans="1:10" x14ac:dyDescent="0.25">
      <c r="A3" s="54" t="s">
        <v>233</v>
      </c>
      <c r="B3" s="100" t="s">
        <v>231</v>
      </c>
      <c r="C3" s="162"/>
      <c r="D3" s="162"/>
    </row>
    <row r="4" spans="1:10" x14ac:dyDescent="0.25">
      <c r="A4" s="54" t="s">
        <v>40</v>
      </c>
      <c r="B4" s="162" t="s">
        <v>227</v>
      </c>
      <c r="C4" s="162" t="s">
        <v>229</v>
      </c>
      <c r="D4" s="196" t="s">
        <v>39</v>
      </c>
      <c r="I4" t="s">
        <v>502</v>
      </c>
      <c r="J4" t="s">
        <v>503</v>
      </c>
    </row>
    <row r="5" spans="1:10" x14ac:dyDescent="0.25">
      <c r="A5" s="55" t="s">
        <v>61</v>
      </c>
      <c r="B5" s="101">
        <v>3</v>
      </c>
      <c r="C5" s="101"/>
      <c r="D5" s="57">
        <v>3</v>
      </c>
      <c r="J5" t="s">
        <v>504</v>
      </c>
    </row>
    <row r="6" spans="1:10" x14ac:dyDescent="0.25">
      <c r="A6" s="86">
        <v>2014</v>
      </c>
      <c r="B6" s="101">
        <v>1</v>
      </c>
      <c r="C6" s="101"/>
      <c r="D6" s="57">
        <v>1</v>
      </c>
      <c r="J6">
        <v>347</v>
      </c>
    </row>
    <row r="7" spans="1:10" x14ac:dyDescent="0.25">
      <c r="A7" s="86">
        <v>2016</v>
      </c>
      <c r="B7" s="101">
        <v>1</v>
      </c>
      <c r="C7" s="101"/>
      <c r="D7" s="57">
        <v>1</v>
      </c>
      <c r="J7">
        <v>349</v>
      </c>
    </row>
    <row r="8" spans="1:10" x14ac:dyDescent="0.25">
      <c r="A8" s="86">
        <v>2017</v>
      </c>
      <c r="B8" s="101">
        <v>1</v>
      </c>
      <c r="C8" s="101"/>
      <c r="D8" s="57">
        <v>1</v>
      </c>
    </row>
    <row r="9" spans="1:10" x14ac:dyDescent="0.25">
      <c r="A9" s="55" t="s">
        <v>48</v>
      </c>
      <c r="B9" s="101">
        <v>2</v>
      </c>
      <c r="C9" s="101">
        <v>1</v>
      </c>
      <c r="D9" s="57">
        <v>3</v>
      </c>
    </row>
    <row r="10" spans="1:10" x14ac:dyDescent="0.25">
      <c r="A10" s="86">
        <v>2014</v>
      </c>
      <c r="B10" s="101">
        <v>1</v>
      </c>
      <c r="C10" s="101"/>
      <c r="D10" s="57">
        <v>1</v>
      </c>
    </row>
    <row r="11" spans="1:10" x14ac:dyDescent="0.25">
      <c r="A11" s="86">
        <v>2016</v>
      </c>
      <c r="B11" s="101">
        <v>1</v>
      </c>
      <c r="C11" s="101"/>
      <c r="D11" s="57">
        <v>1</v>
      </c>
    </row>
    <row r="12" spans="1:10" x14ac:dyDescent="0.25">
      <c r="A12" s="86">
        <v>2018</v>
      </c>
      <c r="B12" s="101"/>
      <c r="C12" s="101">
        <v>1</v>
      </c>
      <c r="D12" s="57">
        <v>1</v>
      </c>
    </row>
    <row r="13" spans="1:10" x14ac:dyDescent="0.25">
      <c r="A13" s="55" t="s">
        <v>49</v>
      </c>
      <c r="B13" s="101">
        <v>1</v>
      </c>
      <c r="C13" s="101">
        <v>1</v>
      </c>
      <c r="D13" s="57">
        <v>2</v>
      </c>
    </row>
    <row r="14" spans="1:10" x14ac:dyDescent="0.25">
      <c r="A14" s="86">
        <v>2015</v>
      </c>
      <c r="B14" s="101"/>
      <c r="C14" s="101">
        <v>1</v>
      </c>
      <c r="D14" s="57">
        <v>1</v>
      </c>
    </row>
    <row r="15" spans="1:10" x14ac:dyDescent="0.25">
      <c r="A15" s="86">
        <v>2017</v>
      </c>
      <c r="B15" s="101">
        <v>1</v>
      </c>
      <c r="C15" s="101"/>
      <c r="D15" s="57">
        <v>1</v>
      </c>
    </row>
    <row r="16" spans="1:10" x14ac:dyDescent="0.25">
      <c r="A16" s="55" t="s">
        <v>62</v>
      </c>
      <c r="B16" s="101">
        <v>2</v>
      </c>
      <c r="C16" s="101"/>
      <c r="D16" s="57">
        <v>2</v>
      </c>
    </row>
    <row r="17" spans="1:4" x14ac:dyDescent="0.25">
      <c r="A17" s="86">
        <v>2014</v>
      </c>
      <c r="B17" s="101">
        <v>1</v>
      </c>
      <c r="C17" s="101"/>
      <c r="D17" s="57">
        <v>1</v>
      </c>
    </row>
    <row r="18" spans="1:4" x14ac:dyDescent="0.25">
      <c r="A18" s="86">
        <v>2016</v>
      </c>
      <c r="B18" s="101">
        <v>1</v>
      </c>
      <c r="C18" s="101"/>
      <c r="D18" s="57">
        <v>1</v>
      </c>
    </row>
    <row r="19" spans="1:4" x14ac:dyDescent="0.25">
      <c r="A19" s="55" t="s">
        <v>50</v>
      </c>
      <c r="B19" s="101">
        <v>4</v>
      </c>
      <c r="C19" s="101"/>
      <c r="D19" s="57">
        <v>4</v>
      </c>
    </row>
    <row r="20" spans="1:4" x14ac:dyDescent="0.25">
      <c r="A20" s="86">
        <v>2014</v>
      </c>
      <c r="B20" s="101">
        <v>1</v>
      </c>
      <c r="C20" s="101"/>
      <c r="D20" s="57">
        <v>1</v>
      </c>
    </row>
    <row r="21" spans="1:4" x14ac:dyDescent="0.25">
      <c r="A21" s="86">
        <v>2015</v>
      </c>
      <c r="B21" s="101">
        <v>1</v>
      </c>
      <c r="C21" s="101"/>
      <c r="D21" s="57">
        <v>1</v>
      </c>
    </row>
    <row r="22" spans="1:4" x14ac:dyDescent="0.25">
      <c r="A22" s="86">
        <v>2016</v>
      </c>
      <c r="B22" s="101">
        <v>1</v>
      </c>
      <c r="C22" s="101"/>
      <c r="D22" s="57">
        <v>1</v>
      </c>
    </row>
    <row r="23" spans="1:4" x14ac:dyDescent="0.25">
      <c r="A23" s="86">
        <v>2017</v>
      </c>
      <c r="B23" s="101">
        <v>1</v>
      </c>
      <c r="C23" s="101"/>
      <c r="D23" s="57">
        <v>1</v>
      </c>
    </row>
    <row r="24" spans="1:4" x14ac:dyDescent="0.25">
      <c r="A24" s="55" t="s">
        <v>63</v>
      </c>
      <c r="B24" s="101">
        <v>3</v>
      </c>
      <c r="C24" s="101"/>
      <c r="D24" s="57">
        <v>3</v>
      </c>
    </row>
    <row r="25" spans="1:4" x14ac:dyDescent="0.25">
      <c r="A25" s="86">
        <v>2014</v>
      </c>
      <c r="B25" s="101">
        <v>1</v>
      </c>
      <c r="C25" s="101"/>
      <c r="D25" s="57">
        <v>1</v>
      </c>
    </row>
    <row r="26" spans="1:4" x14ac:dyDescent="0.25">
      <c r="A26" s="86">
        <v>2015</v>
      </c>
      <c r="B26" s="101">
        <v>1</v>
      </c>
      <c r="C26" s="101"/>
      <c r="D26" s="57">
        <v>1</v>
      </c>
    </row>
    <row r="27" spans="1:4" x14ac:dyDescent="0.25">
      <c r="A27" s="86">
        <v>2016</v>
      </c>
      <c r="B27" s="101">
        <v>1</v>
      </c>
      <c r="C27" s="101"/>
      <c r="D27" s="57">
        <v>1</v>
      </c>
    </row>
    <row r="28" spans="1:4" x14ac:dyDescent="0.25">
      <c r="A28" s="55" t="s">
        <v>47</v>
      </c>
      <c r="B28" s="101">
        <v>2</v>
      </c>
      <c r="C28" s="101">
        <v>1</v>
      </c>
      <c r="D28" s="57">
        <v>3</v>
      </c>
    </row>
    <row r="29" spans="1:4" x14ac:dyDescent="0.25">
      <c r="A29" s="86">
        <v>2014</v>
      </c>
      <c r="B29" s="101">
        <v>1</v>
      </c>
      <c r="C29" s="101"/>
      <c r="D29" s="57">
        <v>1</v>
      </c>
    </row>
    <row r="30" spans="1:4" x14ac:dyDescent="0.25">
      <c r="A30" s="86">
        <v>2016</v>
      </c>
      <c r="B30" s="101">
        <v>1</v>
      </c>
      <c r="C30" s="101"/>
      <c r="D30" s="57">
        <v>1</v>
      </c>
    </row>
    <row r="31" spans="1:4" x14ac:dyDescent="0.25">
      <c r="A31" s="86">
        <v>2018</v>
      </c>
      <c r="B31" s="101"/>
      <c r="C31" s="101">
        <v>1</v>
      </c>
      <c r="D31" s="57">
        <v>1</v>
      </c>
    </row>
    <row r="32" spans="1:4" x14ac:dyDescent="0.25">
      <c r="A32" s="55" t="s">
        <v>64</v>
      </c>
      <c r="B32" s="101">
        <v>1</v>
      </c>
      <c r="C32" s="101"/>
      <c r="D32" s="57">
        <v>1</v>
      </c>
    </row>
    <row r="33" spans="1:4" x14ac:dyDescent="0.25">
      <c r="A33" s="86">
        <v>2014</v>
      </c>
      <c r="B33" s="101">
        <v>1</v>
      </c>
      <c r="C33" s="101"/>
      <c r="D33" s="57">
        <v>1</v>
      </c>
    </row>
    <row r="34" spans="1:4" x14ac:dyDescent="0.25">
      <c r="A34" s="55" t="s">
        <v>51</v>
      </c>
      <c r="B34" s="101">
        <v>2</v>
      </c>
      <c r="C34" s="101">
        <v>2</v>
      </c>
      <c r="D34" s="57">
        <v>4</v>
      </c>
    </row>
    <row r="35" spans="1:4" x14ac:dyDescent="0.25">
      <c r="A35" s="86">
        <v>2014</v>
      </c>
      <c r="B35" s="101">
        <v>1</v>
      </c>
      <c r="C35" s="101"/>
      <c r="D35" s="57">
        <v>1</v>
      </c>
    </row>
    <row r="36" spans="1:4" x14ac:dyDescent="0.25">
      <c r="A36" s="86">
        <v>2016</v>
      </c>
      <c r="B36" s="101"/>
      <c r="C36" s="101">
        <v>1</v>
      </c>
      <c r="D36" s="57">
        <v>1</v>
      </c>
    </row>
    <row r="37" spans="1:4" x14ac:dyDescent="0.25">
      <c r="A37" s="86">
        <v>2017</v>
      </c>
      <c r="B37" s="101">
        <v>1</v>
      </c>
      <c r="C37" s="101"/>
      <c r="D37" s="57">
        <v>1</v>
      </c>
    </row>
    <row r="38" spans="1:4" x14ac:dyDescent="0.25">
      <c r="A38" s="86">
        <v>2018</v>
      </c>
      <c r="B38" s="101"/>
      <c r="C38" s="101">
        <v>1</v>
      </c>
      <c r="D38" s="57">
        <v>1</v>
      </c>
    </row>
    <row r="39" spans="1:4" x14ac:dyDescent="0.25">
      <c r="A39" s="55" t="s">
        <v>65</v>
      </c>
      <c r="B39" s="101"/>
      <c r="C39" s="101">
        <v>1</v>
      </c>
      <c r="D39" s="57">
        <v>1</v>
      </c>
    </row>
    <row r="40" spans="1:4" x14ac:dyDescent="0.25">
      <c r="A40" s="86">
        <v>2014</v>
      </c>
      <c r="B40" s="101"/>
      <c r="C40" s="101">
        <v>1</v>
      </c>
      <c r="D40" s="57">
        <v>1</v>
      </c>
    </row>
    <row r="41" spans="1:4" x14ac:dyDescent="0.25">
      <c r="A41" s="55" t="s">
        <v>66</v>
      </c>
      <c r="B41" s="101">
        <v>1</v>
      </c>
      <c r="C41" s="101"/>
      <c r="D41" s="57">
        <v>1</v>
      </c>
    </row>
    <row r="42" spans="1:4" x14ac:dyDescent="0.25">
      <c r="A42" s="86">
        <v>2015</v>
      </c>
      <c r="B42" s="101">
        <v>1</v>
      </c>
      <c r="C42" s="101"/>
      <c r="D42" s="57">
        <v>1</v>
      </c>
    </row>
    <row r="43" spans="1:4" x14ac:dyDescent="0.25">
      <c r="A43" s="55" t="s">
        <v>52</v>
      </c>
      <c r="B43" s="101">
        <v>2</v>
      </c>
      <c r="C43" s="101"/>
      <c r="D43" s="57">
        <v>2</v>
      </c>
    </row>
    <row r="44" spans="1:4" x14ac:dyDescent="0.25">
      <c r="A44" s="86">
        <v>2015</v>
      </c>
      <c r="B44" s="101">
        <v>1</v>
      </c>
      <c r="C44" s="101"/>
      <c r="D44" s="57">
        <v>1</v>
      </c>
    </row>
    <row r="45" spans="1:4" x14ac:dyDescent="0.25">
      <c r="A45" s="86">
        <v>2016</v>
      </c>
      <c r="B45" s="101">
        <v>1</v>
      </c>
      <c r="C45" s="101"/>
      <c r="D45" s="57">
        <v>1</v>
      </c>
    </row>
    <row r="46" spans="1:4" x14ac:dyDescent="0.25">
      <c r="A46" s="55" t="s">
        <v>53</v>
      </c>
      <c r="B46" s="101">
        <v>1</v>
      </c>
      <c r="C46" s="101">
        <v>1</v>
      </c>
      <c r="D46" s="57">
        <v>2</v>
      </c>
    </row>
    <row r="47" spans="1:4" x14ac:dyDescent="0.25">
      <c r="A47" s="86">
        <v>2015</v>
      </c>
      <c r="B47" s="101"/>
      <c r="C47" s="101">
        <v>1</v>
      </c>
      <c r="D47" s="57">
        <v>1</v>
      </c>
    </row>
    <row r="48" spans="1:4" x14ac:dyDescent="0.25">
      <c r="A48" s="86">
        <v>2018</v>
      </c>
      <c r="B48" s="101">
        <v>1</v>
      </c>
      <c r="C48" s="101"/>
      <c r="D48" s="57">
        <v>1</v>
      </c>
    </row>
    <row r="49" spans="1:4" x14ac:dyDescent="0.25">
      <c r="A49" s="55" t="s">
        <v>67</v>
      </c>
      <c r="B49" s="101">
        <v>1</v>
      </c>
      <c r="C49" s="101"/>
      <c r="D49" s="57">
        <v>1</v>
      </c>
    </row>
    <row r="50" spans="1:4" x14ac:dyDescent="0.25">
      <c r="A50" s="86">
        <v>2015</v>
      </c>
      <c r="B50" s="101">
        <v>1</v>
      </c>
      <c r="C50" s="101"/>
      <c r="D50" s="57">
        <v>1</v>
      </c>
    </row>
    <row r="51" spans="1:4" x14ac:dyDescent="0.25">
      <c r="A51" s="55" t="s">
        <v>54</v>
      </c>
      <c r="B51" s="101">
        <v>1</v>
      </c>
      <c r="C51" s="101">
        <v>1</v>
      </c>
      <c r="D51" s="57">
        <v>2</v>
      </c>
    </row>
    <row r="52" spans="1:4" x14ac:dyDescent="0.25">
      <c r="A52" s="86">
        <v>2015</v>
      </c>
      <c r="B52" s="101">
        <v>1</v>
      </c>
      <c r="C52" s="101"/>
      <c r="D52" s="57">
        <v>1</v>
      </c>
    </row>
    <row r="53" spans="1:4" x14ac:dyDescent="0.25">
      <c r="A53" s="86">
        <v>2018</v>
      </c>
      <c r="B53" s="101"/>
      <c r="C53" s="101">
        <v>1</v>
      </c>
      <c r="D53" s="57">
        <v>1</v>
      </c>
    </row>
    <row r="54" spans="1:4" x14ac:dyDescent="0.25">
      <c r="A54" s="55" t="s">
        <v>55</v>
      </c>
      <c r="B54" s="101">
        <v>1</v>
      </c>
      <c r="C54" s="101">
        <v>1</v>
      </c>
      <c r="D54" s="57">
        <v>2</v>
      </c>
    </row>
    <row r="55" spans="1:4" x14ac:dyDescent="0.25">
      <c r="A55" s="86">
        <v>2015</v>
      </c>
      <c r="B55" s="101">
        <v>1</v>
      </c>
      <c r="C55" s="101"/>
      <c r="D55" s="57">
        <v>1</v>
      </c>
    </row>
    <row r="56" spans="1:4" x14ac:dyDescent="0.25">
      <c r="A56" s="86">
        <v>2018</v>
      </c>
      <c r="B56" s="101"/>
      <c r="C56" s="101">
        <v>1</v>
      </c>
      <c r="D56" s="57">
        <v>1</v>
      </c>
    </row>
    <row r="57" spans="1:4" x14ac:dyDescent="0.25">
      <c r="A57" s="55" t="s">
        <v>56</v>
      </c>
      <c r="B57" s="101"/>
      <c r="C57" s="101">
        <v>1</v>
      </c>
      <c r="D57" s="57">
        <v>1</v>
      </c>
    </row>
    <row r="58" spans="1:4" x14ac:dyDescent="0.25">
      <c r="A58" s="86">
        <v>2018</v>
      </c>
      <c r="B58" s="101"/>
      <c r="C58" s="101">
        <v>1</v>
      </c>
      <c r="D58" s="57">
        <v>1</v>
      </c>
    </row>
    <row r="59" spans="1:4" x14ac:dyDescent="0.25">
      <c r="A59" s="55" t="s">
        <v>57</v>
      </c>
      <c r="B59" s="101">
        <v>3</v>
      </c>
      <c r="C59" s="101"/>
      <c r="D59" s="57">
        <v>3</v>
      </c>
    </row>
    <row r="60" spans="1:4" x14ac:dyDescent="0.25">
      <c r="A60" s="86">
        <v>2015</v>
      </c>
      <c r="B60" s="101">
        <v>1</v>
      </c>
      <c r="C60" s="101"/>
      <c r="D60" s="57">
        <v>1</v>
      </c>
    </row>
    <row r="61" spans="1:4" x14ac:dyDescent="0.25">
      <c r="A61" s="86">
        <v>2016</v>
      </c>
      <c r="B61" s="101">
        <v>1</v>
      </c>
      <c r="C61" s="101"/>
      <c r="D61" s="57">
        <v>1</v>
      </c>
    </row>
    <row r="62" spans="1:4" x14ac:dyDescent="0.25">
      <c r="A62" s="86">
        <v>2018</v>
      </c>
      <c r="B62" s="101">
        <v>1</v>
      </c>
      <c r="C62" s="101"/>
      <c r="D62" s="57">
        <v>1</v>
      </c>
    </row>
    <row r="63" spans="1:4" x14ac:dyDescent="0.25">
      <c r="A63" s="55" t="s">
        <v>68</v>
      </c>
      <c r="B63" s="101">
        <v>1</v>
      </c>
      <c r="C63" s="101"/>
      <c r="D63" s="57">
        <v>1</v>
      </c>
    </row>
    <row r="64" spans="1:4" x14ac:dyDescent="0.25">
      <c r="A64" s="86">
        <v>2017</v>
      </c>
      <c r="B64" s="101">
        <v>1</v>
      </c>
      <c r="C64" s="101"/>
      <c r="D64" s="57">
        <v>1</v>
      </c>
    </row>
    <row r="65" spans="1:15" x14ac:dyDescent="0.25">
      <c r="A65" s="55" t="s">
        <v>69</v>
      </c>
      <c r="B65" s="101"/>
      <c r="C65" s="101">
        <v>1</v>
      </c>
      <c r="D65" s="57">
        <v>1</v>
      </c>
      <c r="I65" s="54" t="s">
        <v>232</v>
      </c>
      <c r="J65" s="54" t="s">
        <v>231</v>
      </c>
    </row>
    <row r="66" spans="1:15" x14ac:dyDescent="0.25">
      <c r="A66" s="86">
        <v>2016</v>
      </c>
      <c r="B66" s="101"/>
      <c r="C66" s="101">
        <v>1</v>
      </c>
      <c r="D66" s="57">
        <v>1</v>
      </c>
      <c r="I66" s="54" t="s">
        <v>40</v>
      </c>
      <c r="J66" s="196" t="s">
        <v>230</v>
      </c>
      <c r="K66" s="196" t="s">
        <v>228</v>
      </c>
      <c r="L66" s="196" t="s">
        <v>229</v>
      </c>
      <c r="M66" s="196" t="s">
        <v>227</v>
      </c>
      <c r="N66" s="196" t="s">
        <v>127</v>
      </c>
      <c r="O66" s="196" t="s">
        <v>39</v>
      </c>
    </row>
    <row r="67" spans="1:15" x14ac:dyDescent="0.25">
      <c r="A67" s="55" t="s">
        <v>58</v>
      </c>
      <c r="B67" s="101"/>
      <c r="C67" s="101">
        <v>2</v>
      </c>
      <c r="D67" s="57">
        <v>2</v>
      </c>
      <c r="I67" s="55" t="s">
        <v>41</v>
      </c>
      <c r="J67" s="57"/>
      <c r="K67" s="87"/>
      <c r="L67" s="57">
        <v>3</v>
      </c>
      <c r="M67" s="87">
        <v>5</v>
      </c>
      <c r="N67" s="57">
        <v>1</v>
      </c>
      <c r="O67" s="57">
        <v>9</v>
      </c>
    </row>
    <row r="68" spans="1:15" x14ac:dyDescent="0.25">
      <c r="A68" s="86">
        <v>2016</v>
      </c>
      <c r="B68" s="101"/>
      <c r="C68" s="101">
        <v>1</v>
      </c>
      <c r="D68" s="57">
        <v>1</v>
      </c>
      <c r="I68" s="55" t="s">
        <v>42</v>
      </c>
      <c r="J68" s="87">
        <v>1</v>
      </c>
      <c r="K68" s="57">
        <v>3</v>
      </c>
      <c r="L68" s="87">
        <v>10</v>
      </c>
      <c r="M68" s="57">
        <v>25</v>
      </c>
      <c r="N68" s="57">
        <v>2</v>
      </c>
      <c r="O68" s="57">
        <v>41</v>
      </c>
    </row>
    <row r="69" spans="1:15" x14ac:dyDescent="0.25">
      <c r="A69" s="86">
        <v>2018</v>
      </c>
      <c r="B69" s="101"/>
      <c r="C69" s="101">
        <v>1</v>
      </c>
      <c r="D69" s="57">
        <v>1</v>
      </c>
      <c r="I69" s="55" t="s">
        <v>43</v>
      </c>
      <c r="J69" s="57"/>
      <c r="K69" s="87"/>
      <c r="L69" s="57">
        <v>2</v>
      </c>
      <c r="M69" s="87"/>
      <c r="N69" s="57"/>
      <c r="O69" s="57">
        <v>2</v>
      </c>
    </row>
    <row r="70" spans="1:15" x14ac:dyDescent="0.25">
      <c r="A70" s="55" t="s">
        <v>70</v>
      </c>
      <c r="B70" s="101">
        <v>1</v>
      </c>
      <c r="C70" s="101">
        <v>1</v>
      </c>
      <c r="D70" s="57">
        <v>2</v>
      </c>
      <c r="I70" s="55" t="s">
        <v>833</v>
      </c>
      <c r="J70" s="57"/>
      <c r="K70" s="57"/>
      <c r="L70" s="57"/>
      <c r="M70" s="57">
        <v>2</v>
      </c>
      <c r="N70" s="57">
        <v>1</v>
      </c>
      <c r="O70" s="57">
        <v>3</v>
      </c>
    </row>
    <row r="71" spans="1:15" x14ac:dyDescent="0.25">
      <c r="A71" s="86">
        <v>2016</v>
      </c>
      <c r="B71" s="101"/>
      <c r="C71" s="101">
        <v>1</v>
      </c>
      <c r="D71" s="57">
        <v>1</v>
      </c>
      <c r="I71" s="55" t="s">
        <v>715</v>
      </c>
      <c r="J71" s="57"/>
      <c r="K71" s="57"/>
      <c r="L71" s="57"/>
      <c r="M71" s="57">
        <v>1</v>
      </c>
      <c r="N71" s="57"/>
      <c r="O71" s="57">
        <v>1</v>
      </c>
    </row>
    <row r="72" spans="1:15" x14ac:dyDescent="0.25">
      <c r="A72" s="86">
        <v>2017</v>
      </c>
      <c r="B72" s="101">
        <v>1</v>
      </c>
      <c r="C72" s="101"/>
      <c r="D72" s="57">
        <v>1</v>
      </c>
      <c r="I72" s="55" t="s">
        <v>39</v>
      </c>
      <c r="J72" s="57">
        <v>1</v>
      </c>
      <c r="K72" s="57">
        <v>3</v>
      </c>
      <c r="L72" s="57">
        <v>15</v>
      </c>
      <c r="M72" s="57">
        <v>33</v>
      </c>
      <c r="N72" s="57">
        <v>4</v>
      </c>
      <c r="O72" s="57">
        <v>56</v>
      </c>
    </row>
    <row r="73" spans="1:15" x14ac:dyDescent="0.25">
      <c r="A73" s="55" t="s">
        <v>59</v>
      </c>
      <c r="B73" s="101"/>
      <c r="C73" s="101">
        <v>1</v>
      </c>
      <c r="D73" s="57">
        <v>1</v>
      </c>
    </row>
    <row r="74" spans="1:15" x14ac:dyDescent="0.25">
      <c r="A74" s="86">
        <v>2018</v>
      </c>
      <c r="B74" s="101"/>
      <c r="C74" s="101">
        <v>1</v>
      </c>
      <c r="D74" s="57">
        <v>1</v>
      </c>
    </row>
    <row r="75" spans="1:15" x14ac:dyDescent="0.25">
      <c r="A75" s="55" t="s">
        <v>71</v>
      </c>
      <c r="B75" s="101">
        <v>1</v>
      </c>
      <c r="C75" s="101"/>
      <c r="D75" s="57">
        <v>1</v>
      </c>
    </row>
    <row r="76" spans="1:15" x14ac:dyDescent="0.25">
      <c r="A76" s="86">
        <v>2016</v>
      </c>
      <c r="B76" s="101">
        <v>1</v>
      </c>
      <c r="C76" s="101"/>
      <c r="D76" s="57">
        <v>1</v>
      </c>
    </row>
    <row r="77" spans="1:15" x14ac:dyDescent="0.25">
      <c r="A77" s="55" t="s">
        <v>60</v>
      </c>
      <c r="B77" s="101">
        <v>1</v>
      </c>
      <c r="C77" s="101">
        <v>1</v>
      </c>
      <c r="D77" s="57">
        <v>2</v>
      </c>
    </row>
    <row r="78" spans="1:15" x14ac:dyDescent="0.25">
      <c r="A78" s="86">
        <v>2017</v>
      </c>
      <c r="B78" s="101">
        <v>1</v>
      </c>
      <c r="C78" s="101"/>
      <c r="D78" s="57">
        <v>1</v>
      </c>
    </row>
    <row r="79" spans="1:15" x14ac:dyDescent="0.25">
      <c r="A79" s="86">
        <v>2018</v>
      </c>
      <c r="B79" s="101"/>
      <c r="C79" s="101">
        <v>1</v>
      </c>
      <c r="D79" s="57">
        <v>1</v>
      </c>
    </row>
    <row r="80" spans="1:15" x14ac:dyDescent="0.25">
      <c r="A80" s="55" t="s">
        <v>72</v>
      </c>
      <c r="B80" s="101">
        <v>1</v>
      </c>
      <c r="C80" s="101"/>
      <c r="D80" s="57">
        <v>1</v>
      </c>
    </row>
    <row r="81" spans="1:4" x14ac:dyDescent="0.25">
      <c r="A81" s="86">
        <v>2017</v>
      </c>
      <c r="B81" s="101">
        <v>1</v>
      </c>
      <c r="C81" s="101"/>
      <c r="D81" s="57">
        <v>1</v>
      </c>
    </row>
    <row r="82" spans="1:4" x14ac:dyDescent="0.25">
      <c r="A82" s="55" t="s">
        <v>39</v>
      </c>
      <c r="B82" s="101">
        <v>35</v>
      </c>
      <c r="C82" s="101">
        <v>16</v>
      </c>
      <c r="D82" s="57">
        <v>51</v>
      </c>
    </row>
    <row r="83" spans="1:4" x14ac:dyDescent="0.25">
      <c r="B83"/>
      <c r="C8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annual_capture_results</vt:lpstr>
      <vt:lpstr>Fecal cortisol</vt:lpstr>
      <vt:lpstr>Fecal_nitrogen</vt:lpstr>
      <vt:lpstr>Hair cortisol</vt:lpstr>
      <vt:lpstr>Trace_nutrients</vt:lpstr>
      <vt:lpstr>Haptaglobin</vt:lpstr>
      <vt:lpstr>Pathogens_NotUpdated</vt:lpstr>
      <vt:lpstr>Individual_pathology_multiyear</vt:lpstr>
      <vt:lpstr>KZ_Erysip_by_cow_NotUpated</vt:lpstr>
      <vt:lpstr>Parasites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2022-12-15T00:02:13Z</dcterms:modified>
</cp:coreProperties>
</file>