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analyses/KZdemography/IPM/KZ-and-QT-IPMs/data/KZ/"/>
    </mc:Choice>
  </mc:AlternateContent>
  <xr:revisionPtr revIDLastSave="0" documentId="13_ncr:1_{8A2511B6-8AC7-2E45-8424-14AC6744F0F3}" xr6:coauthVersionLast="45" xr6:coauthVersionMax="45" xr10:uidLastSave="{00000000-0000-0000-0000-000000000000}"/>
  <bookViews>
    <workbookView xWindow="3460" yWindow="2040" windowWidth="27240" windowHeight="16440" xr2:uid="{00000000-000D-0000-FFFF-FFFF00000000}"/>
  </bookViews>
  <sheets>
    <sheet name="For_Sar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0" i="3"/>
  <c r="I18" i="3"/>
  <c r="I15" i="3"/>
  <c r="I11" i="3"/>
  <c r="I2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0" i="3"/>
  <c r="J20" i="3" s="1"/>
  <c r="H18" i="3"/>
  <c r="H17" i="3"/>
  <c r="H15" i="3"/>
  <c r="H11" i="3"/>
  <c r="H2" i="3"/>
  <c r="F21" i="3"/>
  <c r="F22" i="3"/>
  <c r="F23" i="3"/>
  <c r="F24" i="3"/>
  <c r="F25" i="3"/>
  <c r="F26" i="3"/>
  <c r="F18" i="3"/>
  <c r="F15" i="3"/>
  <c r="F11" i="3"/>
  <c r="F2" i="3"/>
  <c r="E21" i="3"/>
  <c r="E22" i="3"/>
  <c r="E23" i="3"/>
  <c r="E24" i="3"/>
  <c r="E25" i="3"/>
  <c r="E26" i="3"/>
  <c r="E18" i="3"/>
  <c r="E17" i="3"/>
  <c r="E15" i="3"/>
  <c r="E11" i="3"/>
  <c r="E2" i="3"/>
  <c r="E20" i="3"/>
  <c r="I17" i="3"/>
  <c r="F17" i="3"/>
  <c r="F20" i="3" l="1"/>
</calcChain>
</file>

<file path=xl/sharedStrings.xml><?xml version="1.0" encoding="utf-8"?>
<sst xmlns="http://schemas.openxmlformats.org/spreadsheetml/2006/main" count="9" uniqueCount="9">
  <si>
    <t>Year</t>
  </si>
  <si>
    <t>Mean_Sightability</t>
  </si>
  <si>
    <t>SD_Sightability</t>
  </si>
  <si>
    <t>Mean_MFadult_estimate</t>
  </si>
  <si>
    <t>SD_MFadult_estimate</t>
  </si>
  <si>
    <t>Mean_MFcalves_estimate</t>
  </si>
  <si>
    <t>SD_MFcalves_estimate</t>
  </si>
  <si>
    <t>Mean_MFadult_mincount</t>
  </si>
  <si>
    <t>Mean_MFcalves_mincount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</si>
</sst>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9FB7-5C00-594E-8CDC-2B4059550F2D}">
  <dimension ref="A1:J26"/>
  <sheetViews>
    <sheetView tabSelected="1" workbookViewId="0">
      <selection activeCell="G29" sqref="G29"/>
    </sheetView>
  </sheetViews>
  <sheetFormatPr baseColWidth="10" defaultRowHeight="16" x14ac:dyDescent="0.2"/>
  <cols>
    <col min="2" max="2" width="16" bestFit="1" customWidth="1"/>
    <col min="3" max="3" width="13.5" bestFit="1" customWidth="1"/>
    <col min="4" max="4" width="24.6640625" bestFit="1" customWidth="1"/>
    <col min="5" max="5" width="22.33203125" bestFit="1" customWidth="1"/>
    <col min="6" max="6" width="19.6640625" bestFit="1" customWidth="1"/>
    <col min="7" max="7" width="25.5" bestFit="1" customWidth="1"/>
    <col min="8" max="8" width="23.1640625" bestFit="1" customWidth="1"/>
    <col min="9" max="9" width="2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 x14ac:dyDescent="0.2">
      <c r="A2">
        <v>1996</v>
      </c>
      <c r="B2">
        <v>0.7</v>
      </c>
      <c r="C2">
        <v>0.14000000000000001</v>
      </c>
      <c r="D2">
        <v>209.3038674</v>
      </c>
      <c r="E2">
        <f>D2/B2</f>
        <v>299.00552485714286</v>
      </c>
      <c r="F2">
        <f>D2*C2</f>
        <v>29.302541436000002</v>
      </c>
      <c r="G2">
        <v>21.696132599999999</v>
      </c>
      <c r="H2">
        <f>G2/B2</f>
        <v>30.994475142857144</v>
      </c>
      <c r="I2">
        <f>G2*C2</f>
        <v>3.037458564</v>
      </c>
    </row>
    <row r="3" spans="1:9" x14ac:dyDescent="0.2">
      <c r="A3">
        <v>1997</v>
      </c>
    </row>
    <row r="4" spans="1:9" x14ac:dyDescent="0.2">
      <c r="A4">
        <v>1998</v>
      </c>
    </row>
    <row r="5" spans="1:9" x14ac:dyDescent="0.2">
      <c r="A5">
        <v>1999</v>
      </c>
    </row>
    <row r="6" spans="1:9" x14ac:dyDescent="0.2">
      <c r="A6">
        <v>2000</v>
      </c>
    </row>
    <row r="7" spans="1:9" x14ac:dyDescent="0.2">
      <c r="A7">
        <v>2001</v>
      </c>
    </row>
    <row r="8" spans="1:9" x14ac:dyDescent="0.2">
      <c r="A8">
        <v>2002</v>
      </c>
    </row>
    <row r="9" spans="1:9" x14ac:dyDescent="0.2">
      <c r="A9">
        <v>2003</v>
      </c>
    </row>
    <row r="10" spans="1:9" x14ac:dyDescent="0.2">
      <c r="A10">
        <v>2004</v>
      </c>
    </row>
    <row r="11" spans="1:9" x14ac:dyDescent="0.2">
      <c r="A11">
        <v>2005</v>
      </c>
      <c r="B11">
        <v>0.9</v>
      </c>
      <c r="C11">
        <v>0.09</v>
      </c>
      <c r="D11">
        <v>70.2</v>
      </c>
      <c r="E11">
        <f>D11/B11</f>
        <v>78</v>
      </c>
      <c r="F11">
        <f>D11*C11</f>
        <v>6.3179999999999996</v>
      </c>
      <c r="G11">
        <v>19.8</v>
      </c>
      <c r="H11">
        <f>G11/B11</f>
        <v>22</v>
      </c>
      <c r="I11">
        <f>G11*C11</f>
        <v>1.782</v>
      </c>
    </row>
    <row r="12" spans="1:9" x14ac:dyDescent="0.2">
      <c r="A12">
        <v>2006</v>
      </c>
    </row>
    <row r="13" spans="1:9" x14ac:dyDescent="0.2">
      <c r="A13">
        <v>2007</v>
      </c>
    </row>
    <row r="14" spans="1:9" x14ac:dyDescent="0.2">
      <c r="A14">
        <v>2008</v>
      </c>
    </row>
    <row r="15" spans="1:9" x14ac:dyDescent="0.2">
      <c r="A15">
        <v>2009</v>
      </c>
      <c r="B15">
        <v>0.9</v>
      </c>
      <c r="C15">
        <v>0.09</v>
      </c>
      <c r="D15">
        <v>59.5</v>
      </c>
      <c r="E15">
        <f>D15/B15</f>
        <v>66.111111111111114</v>
      </c>
      <c r="F15">
        <f>D15*C15</f>
        <v>5.3549999999999995</v>
      </c>
      <c r="G15">
        <v>8.5</v>
      </c>
      <c r="H15">
        <f>G15/B15</f>
        <v>9.4444444444444446</v>
      </c>
      <c r="I15">
        <f>G15*C15</f>
        <v>0.76500000000000001</v>
      </c>
    </row>
    <row r="16" spans="1:9" x14ac:dyDescent="0.2">
      <c r="A16">
        <v>2010</v>
      </c>
    </row>
    <row r="17" spans="1:10" x14ac:dyDescent="0.2">
      <c r="A17">
        <v>2011</v>
      </c>
      <c r="B17">
        <v>0.9</v>
      </c>
      <c r="C17">
        <v>0.09</v>
      </c>
      <c r="D17">
        <v>51.857142856999999</v>
      </c>
      <c r="E17">
        <f>D17/B17</f>
        <v>57.619047618888885</v>
      </c>
      <c r="F17">
        <f>D17*C17</f>
        <v>4.66714285713</v>
      </c>
      <c r="G17">
        <v>3.1428571430000001</v>
      </c>
      <c r="H17">
        <f>G17/B17</f>
        <v>3.492063492222222</v>
      </c>
      <c r="I17">
        <f>G17*C17</f>
        <v>0.28285714287000002</v>
      </c>
    </row>
    <row r="18" spans="1:10" x14ac:dyDescent="0.2">
      <c r="A18">
        <v>2012</v>
      </c>
      <c r="B18">
        <v>0.9</v>
      </c>
      <c r="C18">
        <v>0.09</v>
      </c>
      <c r="D18">
        <v>39.6</v>
      </c>
      <c r="E18">
        <f>D18/B18</f>
        <v>44</v>
      </c>
      <c r="F18">
        <f>D18*C18</f>
        <v>3.5640000000000001</v>
      </c>
      <c r="G18">
        <v>5.4</v>
      </c>
      <c r="H18">
        <f>G18/B18</f>
        <v>6</v>
      </c>
      <c r="I18">
        <f>G18*C18</f>
        <v>0.48599999999999999</v>
      </c>
    </row>
    <row r="19" spans="1:10" x14ac:dyDescent="0.2">
      <c r="A19">
        <v>2013</v>
      </c>
    </row>
    <row r="20" spans="1:10" x14ac:dyDescent="0.2">
      <c r="A20">
        <v>2014</v>
      </c>
      <c r="B20">
        <v>1</v>
      </c>
      <c r="C20">
        <v>0.09</v>
      </c>
      <c r="D20">
        <v>34</v>
      </c>
      <c r="E20">
        <f>D20/B20</f>
        <v>34</v>
      </c>
      <c r="F20">
        <f>D20*C20</f>
        <v>3.06</v>
      </c>
      <c r="G20">
        <v>6</v>
      </c>
      <c r="H20">
        <f>G20/B20</f>
        <v>6</v>
      </c>
      <c r="I20">
        <f>G20*C20</f>
        <v>0.54</v>
      </c>
      <c r="J20">
        <f>SUM(D20+H20)</f>
        <v>40</v>
      </c>
    </row>
    <row r="21" spans="1:10" x14ac:dyDescent="0.2">
      <c r="A21">
        <v>2015</v>
      </c>
      <c r="B21">
        <v>1</v>
      </c>
      <c r="C21">
        <v>0.09</v>
      </c>
      <c r="D21">
        <v>36</v>
      </c>
      <c r="E21">
        <f t="shared" ref="E21:E26" si="0">D21/B21</f>
        <v>36</v>
      </c>
      <c r="F21">
        <f t="shared" ref="F21:F26" si="1">D21*C21</f>
        <v>3.2399999999999998</v>
      </c>
      <c r="G21">
        <v>6</v>
      </c>
      <c r="H21">
        <f t="shared" ref="H21:H26" si="2">G21/B21</f>
        <v>6</v>
      </c>
      <c r="I21">
        <f t="shared" ref="I21:I26" si="3">G21*C21</f>
        <v>0.54</v>
      </c>
      <c r="J21">
        <f t="shared" ref="J21:J26" si="4">SUM(D21+H21)</f>
        <v>42</v>
      </c>
    </row>
    <row r="22" spans="1:10" x14ac:dyDescent="0.2">
      <c r="A22">
        <v>2016</v>
      </c>
      <c r="B22">
        <v>1</v>
      </c>
      <c r="C22">
        <v>0.09</v>
      </c>
      <c r="D22">
        <v>45</v>
      </c>
      <c r="E22">
        <f t="shared" si="0"/>
        <v>45</v>
      </c>
      <c r="F22">
        <f t="shared" si="1"/>
        <v>4.05</v>
      </c>
      <c r="G22">
        <v>9</v>
      </c>
      <c r="H22">
        <f t="shared" si="2"/>
        <v>9</v>
      </c>
      <c r="I22">
        <f t="shared" si="3"/>
        <v>0.80999999999999994</v>
      </c>
      <c r="J22">
        <f t="shared" si="4"/>
        <v>54</v>
      </c>
    </row>
    <row r="23" spans="1:10" x14ac:dyDescent="0.2">
      <c r="A23">
        <v>2017</v>
      </c>
      <c r="B23">
        <v>1</v>
      </c>
      <c r="C23">
        <v>0.09</v>
      </c>
      <c r="D23">
        <v>48</v>
      </c>
      <c r="E23">
        <f t="shared" si="0"/>
        <v>48</v>
      </c>
      <c r="F23">
        <f t="shared" si="1"/>
        <v>4.32</v>
      </c>
      <c r="G23">
        <v>12</v>
      </c>
      <c r="H23">
        <f t="shared" si="2"/>
        <v>12</v>
      </c>
      <c r="I23">
        <f t="shared" si="3"/>
        <v>1.08</v>
      </c>
      <c r="J23">
        <f t="shared" si="4"/>
        <v>60</v>
      </c>
    </row>
    <row r="24" spans="1:10" x14ac:dyDescent="0.2">
      <c r="A24">
        <v>2018</v>
      </c>
      <c r="B24">
        <v>1</v>
      </c>
      <c r="C24">
        <v>0.09</v>
      </c>
      <c r="D24">
        <v>54</v>
      </c>
      <c r="E24">
        <f t="shared" si="0"/>
        <v>54</v>
      </c>
      <c r="F24">
        <f t="shared" si="1"/>
        <v>4.8599999999999994</v>
      </c>
      <c r="G24">
        <v>12</v>
      </c>
      <c r="H24">
        <f t="shared" si="2"/>
        <v>12</v>
      </c>
      <c r="I24">
        <f t="shared" si="3"/>
        <v>1.08</v>
      </c>
      <c r="J24">
        <f t="shared" si="4"/>
        <v>66</v>
      </c>
    </row>
    <row r="25" spans="1:10" x14ac:dyDescent="0.2">
      <c r="A25">
        <v>2019</v>
      </c>
      <c r="B25">
        <v>1</v>
      </c>
      <c r="C25">
        <v>0.09</v>
      </c>
      <c r="D25">
        <v>70</v>
      </c>
      <c r="E25">
        <f t="shared" si="0"/>
        <v>70</v>
      </c>
      <c r="F25">
        <f t="shared" si="1"/>
        <v>6.3</v>
      </c>
      <c r="G25">
        <v>11</v>
      </c>
      <c r="H25">
        <f t="shared" si="2"/>
        <v>11</v>
      </c>
      <c r="I25">
        <f t="shared" si="3"/>
        <v>0.99</v>
      </c>
      <c r="J25">
        <f t="shared" si="4"/>
        <v>81</v>
      </c>
    </row>
    <row r="26" spans="1:10" x14ac:dyDescent="0.2">
      <c r="A26">
        <v>2020</v>
      </c>
      <c r="B26">
        <v>1</v>
      </c>
      <c r="C26">
        <v>0.09</v>
      </c>
      <c r="D26">
        <v>71</v>
      </c>
      <c r="E26">
        <f t="shared" si="0"/>
        <v>71</v>
      </c>
      <c r="F26">
        <f t="shared" si="1"/>
        <v>6.39</v>
      </c>
      <c r="G26">
        <v>14</v>
      </c>
      <c r="H26">
        <f t="shared" si="2"/>
        <v>14</v>
      </c>
      <c r="I26">
        <f t="shared" si="3"/>
        <v>1.26</v>
      </c>
      <c r="J26">
        <f t="shared" si="4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For_Sara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2020-10-02T17:01:33Z</dcterms:modified>
</cp:coreProperties>
</file>